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810" windowWidth="20640" windowHeight="9210" activeTab="1"/>
  </bookViews>
  <sheets>
    <sheet name="CONVENIOS 2012" sheetId="1" r:id="rId1"/>
    <sheet name="CONTRAT 2012" sheetId="2" r:id="rId2"/>
    <sheet name="Hoja3" sheetId="3" r:id="rId3"/>
    <sheet name="Hoja1" sheetId="4" r:id="rId4"/>
    <sheet name="concejo" sheetId="5" r:id="rId5"/>
    <sheet name="Hoja2" sheetId="6" r:id="rId6"/>
    <sheet name="nombre contra" sheetId="7" r:id="rId7"/>
    <sheet name="Hoja4" sheetId="8" r:id="rId8"/>
    <sheet name="Hoja5" sheetId="9" r:id="rId9"/>
    <sheet name="Hoja6" sheetId="10" r:id="rId10"/>
    <sheet name="FECHAS " sheetId="11" r:id="rId11"/>
    <sheet name="Hoja7" sheetId="12" r:id="rId12"/>
    <sheet name="CONTR INTER 290" sheetId="13" r:id="rId13"/>
    <sheet name="Hoja8" sheetId="16" r:id="rId14"/>
    <sheet name="Hoja9" sheetId="14" r:id="rId15"/>
    <sheet name="GUIZA 368 " sheetId="15" r:id="rId16"/>
  </sheets>
  <definedNames>
    <definedName name="_xlnm._FilterDatabase" localSheetId="15" hidden="1">'GUIZA 368 '!$A$3:$AL$60</definedName>
    <definedName name="_xlnm.Print_Titles" localSheetId="1">'CONTRAT 2012'!$1:$4</definedName>
    <definedName name="_xlnm.Print_Titles" localSheetId="10">'FECHAS '!$1:$2</definedName>
    <definedName name="_xlnm.Print_Titles" localSheetId="15">'GUIZA 368 '!$1:$4</definedName>
  </definedNames>
  <calcPr calcId="144525"/>
</workbook>
</file>

<file path=xl/calcChain.xml><?xml version="1.0" encoding="utf-8"?>
<calcChain xmlns="http://schemas.openxmlformats.org/spreadsheetml/2006/main">
  <c r="AP99" i="2" l="1"/>
  <c r="AP22" i="2"/>
  <c r="X27" i="1"/>
  <c r="AJ19" i="2"/>
  <c r="AJ20" i="2"/>
  <c r="AJ18" i="2"/>
  <c r="O66" i="15"/>
  <c r="O75" i="15"/>
  <c r="O127" i="15"/>
  <c r="W121" i="15"/>
  <c r="W116" i="15"/>
  <c r="W114" i="15"/>
  <c r="R114" i="15"/>
  <c r="W99" i="15"/>
  <c r="W79" i="15"/>
  <c r="W78" i="15"/>
  <c r="W77" i="15"/>
  <c r="W76" i="15"/>
  <c r="W75" i="15"/>
  <c r="W65" i="15"/>
  <c r="W63" i="15"/>
  <c r="W62" i="15"/>
  <c r="W60" i="15"/>
  <c r="R60" i="15"/>
  <c r="W34" i="15"/>
  <c r="W31" i="15"/>
  <c r="W28" i="15"/>
  <c r="W27" i="15"/>
  <c r="W26" i="15"/>
  <c r="W25" i="15"/>
  <c r="W24" i="15"/>
  <c r="W22" i="15"/>
  <c r="W14" i="15"/>
  <c r="W13" i="15"/>
  <c r="W11" i="15"/>
  <c r="W10" i="15"/>
  <c r="W9" i="15"/>
  <c r="W8" i="15"/>
  <c r="X32" i="1"/>
  <c r="X7" i="1"/>
  <c r="X26" i="2"/>
  <c r="A28" i="14"/>
  <c r="C16" i="14"/>
  <c r="R29" i="1"/>
  <c r="Q87" i="13"/>
  <c r="Q90" i="13"/>
  <c r="Q92" i="13"/>
  <c r="W74" i="13"/>
  <c r="Z72" i="13"/>
  <c r="W72" i="13"/>
  <c r="W71" i="13"/>
  <c r="R71" i="13"/>
  <c r="W67" i="13"/>
  <c r="W66" i="13"/>
  <c r="Q58" i="13"/>
  <c r="W57" i="13"/>
  <c r="W56" i="13"/>
  <c r="W55" i="13"/>
  <c r="W54" i="13"/>
  <c r="W53" i="13"/>
  <c r="Q53" i="13"/>
  <c r="Q44" i="13"/>
  <c r="W43" i="13"/>
  <c r="W42" i="13"/>
  <c r="W41" i="13"/>
  <c r="W40" i="13"/>
  <c r="W39" i="13"/>
  <c r="W38" i="13"/>
  <c r="Q38" i="13"/>
  <c r="R38" i="13"/>
  <c r="R39" i="13"/>
  <c r="Q33" i="13"/>
  <c r="R33" i="13"/>
  <c r="W31" i="13"/>
  <c r="W28" i="13"/>
  <c r="W26" i="13"/>
  <c r="W25" i="13"/>
  <c r="W24" i="13"/>
  <c r="W23" i="13"/>
  <c r="W22" i="13"/>
  <c r="Q22" i="13"/>
  <c r="W21" i="13"/>
  <c r="W11" i="13"/>
  <c r="W10" i="13"/>
  <c r="W8" i="13"/>
  <c r="W7" i="13"/>
  <c r="W6" i="13"/>
  <c r="W5" i="13"/>
  <c r="S97" i="2"/>
  <c r="X28" i="2"/>
  <c r="X91" i="2"/>
  <c r="X90" i="2"/>
  <c r="R8" i="12"/>
  <c r="R7" i="12"/>
  <c r="I95" i="11"/>
  <c r="K99" i="11"/>
  <c r="K101" i="11"/>
  <c r="J97" i="11"/>
  <c r="K97" i="11"/>
  <c r="L97" i="11"/>
  <c r="X49" i="2"/>
  <c r="X48" i="2"/>
  <c r="X99" i="2"/>
  <c r="R73" i="1"/>
  <c r="R75" i="1"/>
  <c r="R80" i="1"/>
  <c r="R39" i="1"/>
  <c r="X103" i="2"/>
  <c r="X97" i="2"/>
  <c r="N97" i="11"/>
  <c r="X31" i="2"/>
  <c r="X30" i="2"/>
  <c r="X29" i="2"/>
  <c r="P29" i="2"/>
  <c r="R13" i="1"/>
  <c r="X13" i="1"/>
  <c r="R12" i="1"/>
  <c r="X12" i="1"/>
  <c r="X70" i="2"/>
  <c r="X67" i="2"/>
  <c r="X68" i="2"/>
  <c r="X69" i="2"/>
  <c r="X66" i="2"/>
  <c r="X53" i="2"/>
  <c r="E8" i="9"/>
  <c r="G8" i="9"/>
  <c r="G13" i="9"/>
  <c r="G14" i="9"/>
  <c r="G12" i="9"/>
  <c r="G10" i="9"/>
  <c r="G9" i="9"/>
  <c r="F14" i="9"/>
  <c r="F13" i="9"/>
  <c r="F12" i="9"/>
  <c r="F10" i="9"/>
  <c r="F9" i="9"/>
  <c r="F8" i="9"/>
  <c r="F15" i="9"/>
  <c r="G15" i="9"/>
  <c r="G20" i="9"/>
  <c r="X26" i="1"/>
  <c r="R10" i="7"/>
  <c r="L20" i="7"/>
  <c r="R19" i="7"/>
  <c r="R18" i="7"/>
  <c r="L15" i="7"/>
  <c r="R13" i="7"/>
  <c r="R11" i="7"/>
  <c r="R8" i="7"/>
  <c r="R6" i="7"/>
  <c r="R5" i="7"/>
  <c r="X40" i="2"/>
  <c r="X55" i="2"/>
  <c r="X93" i="6"/>
  <c r="P90" i="6"/>
  <c r="X78" i="6"/>
  <c r="X77" i="6"/>
  <c r="X76" i="6"/>
  <c r="P75" i="6"/>
  <c r="X75" i="6"/>
  <c r="P74" i="6"/>
  <c r="X74" i="6"/>
  <c r="P66" i="6"/>
  <c r="P65" i="6"/>
  <c r="P64" i="6"/>
  <c r="P63" i="6"/>
  <c r="X62" i="6"/>
  <c r="P62" i="6"/>
  <c r="X61" i="6"/>
  <c r="P61" i="6"/>
  <c r="X60" i="6"/>
  <c r="P60" i="6"/>
  <c r="X59" i="6"/>
  <c r="P59" i="6"/>
  <c r="X58" i="6"/>
  <c r="P58" i="6"/>
  <c r="X57" i="6"/>
  <c r="P57" i="6"/>
  <c r="X56" i="6"/>
  <c r="P56" i="6"/>
  <c r="X55" i="6"/>
  <c r="X54" i="6"/>
  <c r="P54" i="6"/>
  <c r="X53" i="6"/>
  <c r="P53" i="6"/>
  <c r="X52" i="6"/>
  <c r="P52" i="6"/>
  <c r="X51" i="6"/>
  <c r="P51" i="6"/>
  <c r="X50" i="6"/>
  <c r="P50" i="6"/>
  <c r="X48" i="6"/>
  <c r="X47" i="6"/>
  <c r="X46" i="6"/>
  <c r="X45" i="6"/>
  <c r="X44" i="6"/>
  <c r="X43" i="6"/>
  <c r="X37" i="6"/>
  <c r="X36" i="6"/>
  <c r="X35" i="6"/>
  <c r="X34" i="6"/>
  <c r="X32" i="6"/>
  <c r="X31" i="6"/>
  <c r="X30" i="6"/>
  <c r="X29" i="6"/>
  <c r="X26" i="6"/>
  <c r="X25" i="6"/>
  <c r="X24" i="6"/>
  <c r="X23" i="6"/>
  <c r="X21" i="6"/>
  <c r="X20" i="6"/>
  <c r="X19" i="6"/>
  <c r="X18" i="6"/>
  <c r="X17" i="6"/>
  <c r="X16" i="6"/>
  <c r="X15" i="6"/>
  <c r="X14" i="6"/>
  <c r="X13" i="6"/>
  <c r="X8" i="6"/>
  <c r="X7" i="6"/>
  <c r="X6" i="6"/>
  <c r="X5" i="6"/>
  <c r="X31" i="1"/>
  <c r="X30" i="1"/>
  <c r="X29" i="1"/>
  <c r="P45" i="5"/>
  <c r="P41" i="5"/>
  <c r="P32" i="5"/>
  <c r="V30" i="5"/>
  <c r="V29" i="5"/>
  <c r="P27" i="5"/>
  <c r="P22" i="5"/>
  <c r="V18" i="5"/>
  <c r="V16" i="5"/>
  <c r="V15" i="5"/>
  <c r="V14" i="5"/>
  <c r="V13" i="5"/>
  <c r="V11" i="5"/>
  <c r="V10" i="5"/>
  <c r="V9" i="5"/>
  <c r="V8" i="5"/>
  <c r="P72" i="2"/>
  <c r="P42" i="2"/>
  <c r="P66" i="2"/>
  <c r="X8" i="1"/>
  <c r="P48" i="2"/>
  <c r="S48" i="2" s="1"/>
  <c r="S49" i="2" s="1"/>
  <c r="P57" i="2"/>
  <c r="X15" i="1"/>
  <c r="X16" i="1"/>
  <c r="X17" i="1"/>
  <c r="X18" i="1"/>
  <c r="X19" i="1"/>
  <c r="X20" i="1"/>
  <c r="X21" i="1"/>
  <c r="X22" i="1"/>
  <c r="X23" i="1"/>
  <c r="X24" i="1"/>
  <c r="X25" i="1"/>
  <c r="X14" i="1"/>
  <c r="R14" i="1"/>
  <c r="X11" i="1"/>
  <c r="X10" i="1"/>
  <c r="X9" i="1"/>
  <c r="X52" i="2"/>
  <c r="X51" i="2"/>
  <c r="X15" i="2"/>
  <c r="X14" i="2"/>
  <c r="A12" i="3"/>
  <c r="X11" i="2"/>
  <c r="X32" i="2"/>
  <c r="X33" i="2"/>
  <c r="X10" i="2"/>
  <c r="X8" i="2"/>
  <c r="X9" i="2"/>
  <c r="X36" i="2"/>
</calcChain>
</file>

<file path=xl/sharedStrings.xml><?xml version="1.0" encoding="utf-8"?>
<sst xmlns="http://schemas.openxmlformats.org/spreadsheetml/2006/main" count="3514" uniqueCount="1212">
  <si>
    <t xml:space="preserve">RELACIÓN DE CONTRATOS </t>
  </si>
  <si>
    <t>VIGENCIA 2011</t>
  </si>
  <si>
    <t>No.</t>
  </si>
  <si>
    <t>OBJETO</t>
  </si>
  <si>
    <t>clase contrato</t>
  </si>
  <si>
    <t>CONTRATISTA</t>
  </si>
  <si>
    <t>DISPONIB. PRESUPUESTAL</t>
  </si>
  <si>
    <t xml:space="preserve">FECHA DE FIRMA </t>
  </si>
  <si>
    <t>REGISTRO PRESUPUESTAL</t>
  </si>
  <si>
    <t>F.APROB. DE POLIZAS</t>
  </si>
  <si>
    <t>FECHA DE INICIACIÓN</t>
  </si>
  <si>
    <t>PLAZ CONT</t>
  </si>
  <si>
    <t>VALOR DEL CONTRATO</t>
  </si>
  <si>
    <t xml:space="preserve">FECHA  TERMINACIÓN </t>
  </si>
  <si>
    <t xml:space="preserve">FECHA LIQUIDACIÓN </t>
  </si>
  <si>
    <t>RECURSOS</t>
  </si>
  <si>
    <t>PAGOS</t>
  </si>
  <si>
    <t>OBSERVACIONES</t>
  </si>
  <si>
    <t>NOMBRE</t>
  </si>
  <si>
    <t>NIT</t>
  </si>
  <si>
    <t>NO.</t>
  </si>
  <si>
    <t>FECHA</t>
  </si>
  <si>
    <t>VAL.</t>
  </si>
  <si>
    <t>Nro.</t>
  </si>
  <si>
    <t>VALOR</t>
  </si>
  <si>
    <t>TERMANAC.</t>
  </si>
  <si>
    <t xml:space="preserve"> LIQUID.</t>
  </si>
  <si>
    <t xml:space="preserve">ANTICIPO </t>
  </si>
  <si>
    <t>PARCIAL</t>
  </si>
  <si>
    <t>FINAL</t>
  </si>
  <si>
    <t>CONVENIO 014/2012</t>
  </si>
  <si>
    <t>AUNAR ESFUERZOS ENTRE LA ALCALDIA DE ORITO Y EMPORITO E.S.P., PARA LA EJECUCIÓN DEL PROYECTO APOYO AL MANEJO INTEGRAL DE RESIDUOS SOLIDOS DEL MUNICIPIO DE ORITO - PUTUMAYO.</t>
  </si>
  <si>
    <t xml:space="preserve">CONVENIO </t>
  </si>
  <si>
    <t>EMPORITO E.S.P.</t>
  </si>
  <si>
    <t>846000381-0</t>
  </si>
  <si>
    <t>00121</t>
  </si>
  <si>
    <t>00622</t>
  </si>
  <si>
    <t>8 MESES</t>
  </si>
  <si>
    <t>VIGENCIA 2012</t>
  </si>
  <si>
    <t xml:space="preserve">SUPERVISIÓN </t>
  </si>
  <si>
    <t>COMP. EGRESO</t>
  </si>
  <si>
    <t>00520</t>
  </si>
  <si>
    <t>CONVENIO 035/2012</t>
  </si>
  <si>
    <t>SUMINISTRO DE QUIMICOS PARA EL TRATAMIENTO DEL AGUA, CON DESTINO A LA PLANTA DE TRATAMIENTO DE AGUA POTABLE, EN EL MUNICIPIO DE ORITO DEPARTAMENTO DEL PUTUMAYO.</t>
  </si>
  <si>
    <t>01106</t>
  </si>
  <si>
    <t>01273</t>
  </si>
  <si>
    <t>HASTA EL 31 DE DICIEMBRE DE 2012</t>
  </si>
  <si>
    <t>INTERVENTORIA PARA LOS PROYECTOS DEL CONTRATO DE OBRA No. 477 - 2011, DE CONSTRUCCIÓN DE AGUAS RESIDUALES DOMÉSTICAS, EN LAS VEREDAS PARAÍSO, SIBERIA Y MIRADOR ALTO.</t>
  </si>
  <si>
    <t>MINIMA CUANTÍA</t>
  </si>
  <si>
    <t>JUAN DIEGO LASSO ERASO</t>
  </si>
  <si>
    <t>00828</t>
  </si>
  <si>
    <t>REGALIAS</t>
  </si>
  <si>
    <t>SECRETARIA DE INFRAESTRUCTURA</t>
  </si>
  <si>
    <t xml:space="preserve">INVITACIÓN </t>
  </si>
  <si>
    <t xml:space="preserve">SIM - MC - 21 - 2012 MINIMA CUANTIA </t>
  </si>
  <si>
    <t>MANTENIMIENTO SEPARADORES AVENIDA PRINCIPAL, MUNICIPIO DE ORITO -PUTUMAYO.</t>
  </si>
  <si>
    <t>CONSTRUCCIONES J.S/JHON ALEXANDER SANPEDRO</t>
  </si>
  <si>
    <t>18147775-7</t>
  </si>
  <si>
    <t>00826</t>
  </si>
  <si>
    <t>PROPIOS</t>
  </si>
  <si>
    <t xml:space="preserve">No. </t>
  </si>
  <si>
    <t>fecha</t>
  </si>
  <si>
    <t>MANTENIMIENTO PREVENTIVO Y CORRECTIVO DEL PARQUE AUTOMOTOR DEL MUNICIPIO DE ORITO -PUTUMAYO</t>
  </si>
  <si>
    <t>RAPIMUELLE/LUIS EDUARDO QUITUMBO ESCUE</t>
  </si>
  <si>
    <t>10483552-2</t>
  </si>
  <si>
    <t>00827</t>
  </si>
  <si>
    <t xml:space="preserve">SIM - MC - 26 - 2012 MINIMA CUANTIA </t>
  </si>
  <si>
    <t>CONVENIO 039/2012</t>
  </si>
  <si>
    <t>AUNAR ESFUERZOS ENTRE LA ALCALDIA DE ORITO Y EMPORITO E.S.P., PARA LA EJECUCIÓN DEL PROYECTO DE TERMINACIÓN SISTEMA DE ABASTECIMIENTO DE AGUA Y SISTEMA DE MANEJO DE AGUAS RESIDUALES DEL MATADERO MUNICIPAL DE ORITO - PUTUMAYO.</t>
  </si>
  <si>
    <t>01384</t>
  </si>
  <si>
    <t>01562</t>
  </si>
  <si>
    <t>5268613-4</t>
  </si>
  <si>
    <t xml:space="preserve">CERTIFICADO DE DISPONIBILIDAD </t>
  </si>
  <si>
    <t>01561</t>
  </si>
  <si>
    <t>01586</t>
  </si>
  <si>
    <t>VALOR DEL CONVENIO</t>
  </si>
  <si>
    <t>SGP</t>
  </si>
  <si>
    <t>SECRETARIA DE INFRAESTRUCTURA MUNICIPAL</t>
  </si>
  <si>
    <t>00729</t>
  </si>
  <si>
    <t>Devolución de $82,000 del convenio</t>
  </si>
  <si>
    <t>CONTRATACIÓN DE LAS OBRAS CIVILES DE MANTENIMIENTO DE ESCENARIOS DEPORTIVOS EN LOS BARRIOS LA PISCINA, SABALITO, Y 12 DE OCTUBRE EN EL MUNICIPIO DE ORITO - DEPARTAMENTO DEL PUTUMAYO.</t>
  </si>
  <si>
    <t xml:space="preserve">SELECCIÓN ABREVIADA </t>
  </si>
  <si>
    <t>FRANCISCO JAVIER URRUTIA GOMEZ</t>
  </si>
  <si>
    <t xml:space="preserve">18126330 - 3 </t>
  </si>
  <si>
    <t>00831</t>
  </si>
  <si>
    <t>00832</t>
  </si>
  <si>
    <t>01625</t>
  </si>
  <si>
    <t>01626</t>
  </si>
  <si>
    <t>INTERVENTORIA TECNICA PARA LA TERMINACIÓN SISTEMA DE ABASTECIMIENTO DE AGUA Y SISTEMA DE MANEJO DE AGUAS RESIDUALES DEL MATADERO MUNICIPIO DE ORITO PUTUMAYO.</t>
  </si>
  <si>
    <t>01408</t>
  </si>
  <si>
    <t>01620</t>
  </si>
  <si>
    <t>REGALÍAS</t>
  </si>
  <si>
    <t>MANTENIMIENTO Y ADECUACIÓN DE LA CASA DEL ADULTO MAYOR DEL MUNCIPIO DE ORITO -PUTUMAYO.</t>
  </si>
  <si>
    <t>INDUSTRIAS INTEGRALES LAS GALIAS /OSCAR MARINO MUÑOZ</t>
  </si>
  <si>
    <t>14999189-1</t>
  </si>
  <si>
    <t>01110</t>
  </si>
  <si>
    <t>01619</t>
  </si>
  <si>
    <t>SIM-MC-031-2012</t>
  </si>
  <si>
    <t>INTERVENTORIA TECNICA, ADMINISTRATIVA Y FINANCIERA A LAS OBRAS DE MEJORAMIENTO DE LA ESTRUCTURA FISICA DEL PALACIO MUNICIPAL EN EL MUNICIPIO DE OIRTO PUTUMAYO.</t>
  </si>
  <si>
    <t>01387</t>
  </si>
  <si>
    <t>SIM-MC-041</t>
  </si>
  <si>
    <t>00878</t>
  </si>
  <si>
    <t>01880</t>
  </si>
  <si>
    <t>01125</t>
  </si>
  <si>
    <t>01582</t>
  </si>
  <si>
    <t>MEJORAMIENTO Y MANTENIMIENTO DE LA ESTRUCTURA FÍSICA DEL PALACIO MUNICIPAL DEL MUNICIPIO DE ORITO, PUTUMAYO</t>
  </si>
  <si>
    <t>ANDRÉS FELIPE BUENDÍA MARTINEZ</t>
  </si>
  <si>
    <t>18126628-2</t>
  </si>
  <si>
    <t>01388</t>
  </si>
  <si>
    <t>SUPERVISIÓN/INTERVENTORIA</t>
  </si>
  <si>
    <t>JUAN DIEGO LASSO/041</t>
  </si>
  <si>
    <t>INTERVENTORIA TECNICA , ADMINISTRATIVA Y FINANCIERA PARA LOS PROYECTOS REGALÍAS RESGUARDOS INDIGENAS  - DEL CONVENIO 031/2011 CUYO OBJETO ES:  AUNAR ESFUERZOS TÉCNICOS, HUMANOS, ADMINISTRATIVOS Y FINANCIEROS PARA EJECUTAR DE MANERA CONJUNTA LOS PROGRAMAS DE COBERTURA EDUCATIVA Y DE SERVICIOS PÚBLICOS A TRAVÉS DE LOS PROYECTOS DE LOS ESTUDIOS Y DISEÑOS Y CONSTRUCCIÓN DE LOS ACUEDUCTOS DE LOS RESGUARDOS LA CRISTALINA, ALTO ORITO Y SIMORNA, ESTUDIOS Y DISEÑOS Y CONSTRUCCIÓN FASE INICIAL COLEGIO RESGUARDO SIMORNA Y ESTUDIOS Y DISEÑOS Y CONSTRUCCIÓN FASE INICIAL DE LA UNIDAD EDUCATIVA DEL RESGUARDO LA CRISTALINA DEL MUNICIPIO DE ORITO DEPARTAMENTO DEL PUTUMAYO</t>
  </si>
  <si>
    <t>CONCURSO DE MERITOS</t>
  </si>
  <si>
    <t xml:space="preserve">CONSORCIO CRISTALINA/ELVI MANUEL PIPICANO PANTOJA </t>
  </si>
  <si>
    <t>900540093-6</t>
  </si>
  <si>
    <t>01904</t>
  </si>
  <si>
    <t xml:space="preserve">REGALÍAS </t>
  </si>
  <si>
    <t>01897</t>
  </si>
  <si>
    <t>01082</t>
  </si>
  <si>
    <t>00998</t>
  </si>
  <si>
    <t>01051</t>
  </si>
  <si>
    <t>01083</t>
  </si>
  <si>
    <t>00990</t>
  </si>
  <si>
    <t>00991</t>
  </si>
  <si>
    <t xml:space="preserve">MANTENIMIENTO CAMPO DE JUEGO ESTADIO MUNICIPAL DE ORITO - PUTUMAYO </t>
  </si>
  <si>
    <t>SUMINISTROS Y CONSTRUCCIONES J.S/JHON ALEXANDER SAMPEDRO</t>
  </si>
  <si>
    <t>01767</t>
  </si>
  <si>
    <t xml:space="preserve">PROPIOS </t>
  </si>
  <si>
    <t>18126330-3</t>
  </si>
  <si>
    <t>01791</t>
  </si>
  <si>
    <t>02188</t>
  </si>
  <si>
    <t xml:space="preserve">MEJORAMIENTO INFRAESTRUCTURA CASETA CULTURAL BARRIO VILLACAROLINA, MUNICIPIO DE ORITO </t>
  </si>
  <si>
    <t>CONSTRUCCIONES Y SERVICIOS CONYSER S.A.S</t>
  </si>
  <si>
    <t xml:space="preserve">900274210–0   </t>
  </si>
  <si>
    <t>01768</t>
  </si>
  <si>
    <t>02193</t>
  </si>
  <si>
    <t>ESTAMPILLA PRO -CULTURA</t>
  </si>
  <si>
    <t>0</t>
  </si>
  <si>
    <t>CONSTRUCCI{ON CUBIERTA PATIO RECREATIVO DE LAS SEDES EDUCATIVAS VEREDA SAN JUAN DE LAS PALMERAS Y VEREDA LAS ACACIAS DEL MUNIICIPIO DE ORITO DEPARTAMENTO DEL PUTUMAYO.</t>
  </si>
  <si>
    <t>SERVIPETROL LTDA</t>
  </si>
  <si>
    <t>LICITACI{ON PÚBLICA</t>
  </si>
  <si>
    <t>846002522-1</t>
  </si>
  <si>
    <t>01485</t>
  </si>
  <si>
    <t xml:space="preserve">REGALIAS PETROLERAS </t>
  </si>
  <si>
    <t xml:space="preserve">CONTINUACIÓN CONSTRUCCIÓN ALCANTARILLADO SANITARIO DE LA VEREDA EL PARAÍSO EN EL MUNICIPIO DE ORITO </t>
  </si>
  <si>
    <t xml:space="preserve">CONSORCIO C&amp;C/HELDER JESUS CEBALLOS </t>
  </si>
  <si>
    <t>01714</t>
  </si>
  <si>
    <t>01715</t>
  </si>
  <si>
    <t xml:space="preserve">REGALÍAS  PETROLERAS </t>
  </si>
  <si>
    <t>REGALÍAS PETROLERAS</t>
  </si>
  <si>
    <t>CONSTRUCCIÓN PLAZA DE FERIAS DEL MUNICIPO DE ORITO DEPARTAMENTO DEL PUTUMAYO</t>
  </si>
  <si>
    <t xml:space="preserve">CONSORCIO HBO CONSTRUCCIONES MODERNAS </t>
  </si>
  <si>
    <t>01487</t>
  </si>
  <si>
    <t>01514</t>
  </si>
  <si>
    <t xml:space="preserve">REGALÍAS PETROLERAS </t>
  </si>
  <si>
    <t>MEJORAMIENTO DE LA INFRAESTRUCTURA FISICA DE: CERTESALIA SEDE PRINCIPAL, MEJORAMIENTO INFRAESTRUCTURA ZONA PATIOS Y AULA DE INFORMATICA LUIS CARLOS GALÁN, MEJORAMIENTO CUBIERTA AULAS SEDE EL PARAÍSO, MEJORAMIENTO INFRAESTRUCTURA FÍSICA CERTESALIA SEDE EL TRIUNFO, MEJORAMIENTO INFRAESTRUCTURA FÍSICA IE SAN JOSÉ DE ORITO SEDE ORITO DOS, MANTENIMIENTO EN PINTURA SEDES DEL CER SILVANIA, MEJORAMIENTO INFRAESTRUCTURA TERCER PISO INSTITUCION EDUCATIVA GABRIELA MISTRAL, CONSTRUCCION TRES AULAS ESCOLARES SEDE ORITO DOS INSTITUCION EDUCATIVA SAN JOSE DE ORITO, CONSTRUCCION TRES AULAS ESCOLARES, INSTITUCION EDUCATIVA SAN JOSE DE ORITO, TERMINACION AULAS SEGUNDO NIVEL CER SILVANIA, UNIDAD SANITARIA CER SILVANIA, TERMINACION CERRAMIENTO ESCOLAR CER LIBANO, TERMINACIÓN AULA ESCOLAR IER FRANCISCO JOSÉ DE CALDAS- VEREDA SIBERIA, TERMINACION Y MEJORAMIENTO RESTAURANTE ESCOLAR SEDE NUEVA ESPERANZA, TERMINACION RESTAURANTE SAN JOSE DEL GUAMUEZ, TERMINACION RESTAURANTE ESCOLAR SEDE LA CRISTALINA, TERMINACION RESTAURANTE ESCOLAR SEDE GUILLERMO LEON VALENCIA, MEJORAMIENTO AULAS SEDE CRISTO REY. IE JORGE ELIECER GAITAN, MEJORAMIENTO INFRAESTRUCTURA FÍSICA SEDE NUEVA COLOMBIA, MANTENIMIENTO EN PINTURA CER SAN JUAN VIDES, TERMINACION AULA SIMON BOLIVAR, CONSTRUCCIÓN GRADERÍAS Y ALUMBRADO PATIO RECREATIVO VEREDA LÍBANO. MUNICIPIO DE ORITO – DEPARTAMENTO DEL PUTUMAYO</t>
  </si>
  <si>
    <t>ANDRES FELIPE BUENDIA MARTINEZ</t>
  </si>
  <si>
    <t>01503</t>
  </si>
  <si>
    <t>PAVIMENTACIÓN PRIMERA FASE BARRIO SAN MARTÍN (CRA. 1ª), BARRIO 28 DE MAYO (CLL. 1B Y CRA. 2), BARRIO VILLA FLOR (ENTRADA) Y BARRIO LAS COLINAS (VÍA PRINCIPAL) DEL MUNICIPIO DE ORITO DEPARTAMENTO DEL PUTUMAYO.</t>
  </si>
  <si>
    <t>OLMEDO HERNANDO SALAS RODRIGUEZ</t>
  </si>
  <si>
    <t>18112783-5</t>
  </si>
  <si>
    <t>01512</t>
  </si>
  <si>
    <t>01513</t>
  </si>
  <si>
    <t>ALQUILER DE MAQUINARIA PARA EL MANTENIMIENTO DE LAS VIAS AFECTADAS POR LA OLA INVERNAL (SANTA ISABEL, RELLENO SANITARIO , CASA DE BLOQUE, MONTEBELLO - ARAUCA - VILLA DE LEYVA - NUEVO HORIZONTE - EL OSIRIS Y OTRAS) DEL MUNICIPIO DE ORITO - PUTUMAYO.</t>
  </si>
  <si>
    <t>CONTRATACIÓN DIRECTA</t>
  </si>
  <si>
    <t>02237</t>
  </si>
  <si>
    <t xml:space="preserve">RECURSOS DE LA DIRECCIÓN DE GESTIÓN </t>
  </si>
  <si>
    <t>WILMAN MARTINEZ SUAREZ</t>
  </si>
  <si>
    <t>79139901-7</t>
  </si>
  <si>
    <t>01716</t>
  </si>
  <si>
    <t>01967</t>
  </si>
  <si>
    <t xml:space="preserve">SERVICIOS  C&amp;C SAS ORITO/HELDER JESUS CEBALLOS </t>
  </si>
  <si>
    <t>02517</t>
  </si>
  <si>
    <t>02515</t>
  </si>
  <si>
    <t>02526</t>
  </si>
  <si>
    <t>MEJORAMIENTO DE LA INFRAESTRUCTURA FISICA DE: CER TESALIA SEDE PRINCIPAL</t>
  </si>
  <si>
    <t>MEJORAMIENTO INFRAESTRUCTURA ZONA PATIOS Y AULA DE INFORMATICA LUIS CARLOS GALÁN</t>
  </si>
  <si>
    <t>MEJORAMIENTO CUBIERTA AULAS SEDE EL PARAÍSO</t>
  </si>
  <si>
    <t>MEJORAMIENTO INFRAESTRUCTURA FÍSICA CERTESALIA SEDE EL TRIUNFO</t>
  </si>
  <si>
    <t>MEJORAMIENTO INFRAESTRUCTURA FÍSICA IE SAN JOSÉ DE ORITO SEDE ORITO DOS</t>
  </si>
  <si>
    <t xml:space="preserve"> MANTENIMIENTO EN PINTURA SEDES DEL CER SILVANIA</t>
  </si>
  <si>
    <t>MEJORAMIENTO INFRAESTRUCTURA TERCER PISO INSTITUCION EDUCATIVA GABRIELA MISTRAL</t>
  </si>
  <si>
    <t xml:space="preserve"> CONSTRUCCION TRES AULAS ESCOLARES SEDE ORITO DOS INSTITUCION EDUCATIVA SAN JOSE DE ORITO</t>
  </si>
  <si>
    <t>CONSTRUCCION TRES AULAS ESCOLARES  INSTITUCION EDUCATIVA SAN JOSE DE ORITO</t>
  </si>
  <si>
    <t>TERMINACION AULAS SEGUNDO NIVEL CER SILVANIA</t>
  </si>
  <si>
    <t>UNIDAD SANITARIA CER SILVANIA</t>
  </si>
  <si>
    <t>TERMINACION CERRAMIENTO ESCOLAR CER LIBANO</t>
  </si>
  <si>
    <t>TERMINACIÓN AULA ESCOLAR IER FRANCISCO JOSÉ DE CALDAS- VEREDA SIBERIA</t>
  </si>
  <si>
    <t>TERMINACION Y MEJORAMIENTO RESTAURANTE ESCOLAR SEDE NUEVA ESPERANZA</t>
  </si>
  <si>
    <t xml:space="preserve"> TERMINACION RESTAURANTE SAN JOSE DEL GUAMUEZ</t>
  </si>
  <si>
    <t>TERMINACION RESTAURANTE ESCOLAR SEDE LA CRISTALINA</t>
  </si>
  <si>
    <t>TERMINACION RESTAURANTE ESCOLAR SEDE GUILLERMO LEON VALENCIA</t>
  </si>
  <si>
    <t>MEJORAMIENTO AULAS SEDE CRISTO REY. IE JORGE ELIECER GAITAN</t>
  </si>
  <si>
    <t>MEJORAMIENTO INFRAESTRUCTURA FÍSICA SEDE NUEVA COLOMBIA</t>
  </si>
  <si>
    <t>MANTENIMIENTO EN PINTURA CER SAN JUAN VIDES</t>
  </si>
  <si>
    <t>TERMINACION AULA SIMON BOLIVAR</t>
  </si>
  <si>
    <t>, , , , ,, ,, ,, , , , , ,, , , , , , ,. MUNICIPIO DE ORITO – DEPARTAMENTO DEL PUTUMAYO</t>
  </si>
  <si>
    <t xml:space="preserve"> CONSTRUCCIÓN GRADERÍAS Y ALUMBRADO PATIO RECREATIVO VEREDA LÍBANO</t>
  </si>
  <si>
    <r>
      <t>CONVENIO 0</t>
    </r>
    <r>
      <rPr>
        <b/>
        <sz val="9"/>
        <rFont val="Arial"/>
        <family val="2"/>
      </rPr>
      <t>44</t>
    </r>
    <r>
      <rPr>
        <sz val="9"/>
        <rFont val="Arial"/>
        <family val="2"/>
      </rPr>
      <t>/2012</t>
    </r>
  </si>
  <si>
    <t>AUNAR ESFUERZOS ENTRE LA ALCALDIA DE ORITO Y EMPORITO E.S.P. , PARA LA EJECUCIÓN DE LAS OBRAS DE ADECUACIÓN, RECUPERACIÓN Y OPTIMIZACIÓN DEL RELLENO SANITARIO EL YARUMO, PARA SUPERAR LA EMERGENCIA SANITARIA EN EL MUNIICIPIO DE ORITO DEPARTAMENTO DEL PUTUMAYO.</t>
  </si>
  <si>
    <t>02041</t>
  </si>
  <si>
    <t>02045</t>
  </si>
  <si>
    <t>02046</t>
  </si>
  <si>
    <t>02251</t>
  </si>
  <si>
    <t>02252</t>
  </si>
  <si>
    <t>02253</t>
  </si>
  <si>
    <t>RECURSOS DEL BALANCE</t>
  </si>
  <si>
    <r>
      <t xml:space="preserve">CONVENIO No. </t>
    </r>
    <r>
      <rPr>
        <b/>
        <sz val="9"/>
        <rFont val="Arial"/>
        <family val="2"/>
      </rPr>
      <t>045</t>
    </r>
    <r>
      <rPr>
        <sz val="9"/>
        <rFont val="Arial"/>
        <family val="2"/>
      </rPr>
      <t>/2012</t>
    </r>
  </si>
  <si>
    <t>02038</t>
  </si>
  <si>
    <t>02047</t>
  </si>
  <si>
    <t>02036</t>
  </si>
  <si>
    <t>02039</t>
  </si>
  <si>
    <t>02040</t>
  </si>
  <si>
    <t>02044</t>
  </si>
  <si>
    <t>02048</t>
  </si>
  <si>
    <r>
      <t xml:space="preserve">AUNAR ESFUERZOS ENTRE LA ALCALDIA DE ORITO Y EMPORITO E.S.P. PARA LA EJECUCIÓN DE LAS OBRAS DEL SECTOR AGUA POTALE Y SANEAMIENTO BÁSICO DE; </t>
    </r>
    <r>
      <rPr>
        <b/>
        <sz val="9"/>
        <rFont val="Arial"/>
        <family val="2"/>
      </rPr>
      <t xml:space="preserve">C) </t>
    </r>
    <r>
      <rPr>
        <sz val="9"/>
        <rFont val="Arial"/>
        <family val="2"/>
      </rPr>
      <t>CONSTRUCCIÓN BOXCOULBERT BARRIO EL JARDÍN.</t>
    </r>
  </si>
  <si>
    <r>
      <t xml:space="preserve">AUNAR ESFUERZOS ENTRE LA ALCALDIA DE ORITO Y EMPORITO E.S.P. PARA LA EJECUCIÓN DE LAS OBRAS DEL SECTOR AGUA POTALE Y SANEAMIENTO BÁSICO  </t>
    </r>
    <r>
      <rPr>
        <b/>
        <sz val="9"/>
        <rFont val="Arial"/>
        <family val="2"/>
      </rPr>
      <t>D)</t>
    </r>
    <r>
      <rPr>
        <sz val="9"/>
        <rFont val="Arial"/>
        <family val="2"/>
      </rPr>
      <t xml:space="preserve"> CONTINUACIÓN CONSTRUCCIÓN SISTEMA DE MANEJO AGUAS MIXTAS MEDIANTE BOX COULBERT BARRIO EL VERGEL,</t>
    </r>
  </si>
  <si>
    <r>
      <t>AUNAR ESFUERZOS ENTRE LA ALCALDIA DE ORITO Y EMPORITO E.S.P. PARA LA EJECUCIÓN DE LAS OBRAS DEL SECTOR AGUA POTALE Y SANEAMIENTO BÁSICO DE;</t>
    </r>
    <r>
      <rPr>
        <b/>
        <sz val="9"/>
        <rFont val="Arial"/>
        <family val="2"/>
      </rPr>
      <t xml:space="preserve"> B)</t>
    </r>
    <r>
      <rPr>
        <sz val="9"/>
        <rFont val="Arial"/>
        <family val="2"/>
      </rPr>
      <t xml:space="preserve"> CONSTRUCCIÓN SISTEMA DE MANEJO AGUAS MIXTAS MEDIANTE BOX COULBERT BARRIO FLORESTA.</t>
    </r>
  </si>
  <si>
    <r>
      <t>AUNAR ESFUERZOS ENTRE LA ALCALDIA DE ORITO Y EMPORITO E.S.P. PARA LA EJECUCIÓN DE LAS OBRAS DEL SECTOR AGUA POTALE Y SANEAMIENTO BÁSICO DE</t>
    </r>
    <r>
      <rPr>
        <b/>
        <sz val="9"/>
        <rFont val="Arial"/>
        <family val="2"/>
      </rPr>
      <t xml:space="preserve"> A)</t>
    </r>
    <r>
      <rPr>
        <sz val="9"/>
        <rFont val="Arial"/>
        <family val="2"/>
      </rPr>
      <t xml:space="preserve"> CONSTRUCCIÓN DE SISTEMA DE MANEJO DE AGUAS LLUVIAS (ALCANTARILLADO PLUVIAL) CARRERA 11 ENTRE CALLE 1 Y CALLE 1a, CALLE 1a ENTRE CARRERA 11 Y CARRERA 13 BARRIO SIMÓN BOLÍVAR; </t>
    </r>
  </si>
  <si>
    <r>
      <t xml:space="preserve">AUNAR ESFUERZOS ENTRE LA ALCALDIA DE ORITO Y EMPORITO E.S.P. PARA LA EJECUCIÓN DE LAS OBRAS DEL SECTOR AGUA POTALE Y SANEAMIENTO BÁSICO DE  </t>
    </r>
    <r>
      <rPr>
        <b/>
        <sz val="9"/>
        <rFont val="Arial"/>
        <family val="2"/>
      </rPr>
      <t xml:space="preserve">E) </t>
    </r>
    <r>
      <rPr>
        <sz val="9"/>
        <rFont val="Arial"/>
        <family val="2"/>
      </rPr>
      <t>CONSTRUCCIÓN ALCANTARILLADO SANITARIO CARRERA 10 ENTRE CALLES 8 Y 9</t>
    </r>
  </si>
  <si>
    <t>02037</t>
  </si>
  <si>
    <r>
      <t xml:space="preserve">AUNAR ESFUERZOS ENTRE LA ALCALDIA DE ORITO Y EMPORITO E.S.P. PARA LA EJECUCIÓN DE LAS OBRAS DEL SECTOR AGUA POTALE Y SANEAMIENTO BÁSICO DE  </t>
    </r>
    <r>
      <rPr>
        <b/>
        <sz val="9"/>
        <rFont val="Arial"/>
        <family val="2"/>
      </rPr>
      <t>F)</t>
    </r>
    <r>
      <rPr>
        <sz val="9"/>
        <rFont val="Arial"/>
        <family val="2"/>
      </rPr>
      <t xml:space="preserve"> MEJORAMIENTO CONDUCCIÓN (DESARENADOR A PLANTA DE TRATAMIENTO) SISTEMA DE ACUEDUCTO CASCO URBANO, MUNICIPIO DE ORITO -DEPARTAMENTO DEL PUTUMAYO. </t>
    </r>
  </si>
  <si>
    <t>02042</t>
  </si>
  <si>
    <t>02049</t>
  </si>
  <si>
    <t>02050</t>
  </si>
  <si>
    <t>02051</t>
  </si>
  <si>
    <t>02254</t>
  </si>
  <si>
    <t>02255</t>
  </si>
  <si>
    <t>02256</t>
  </si>
  <si>
    <t>02257</t>
  </si>
  <si>
    <t>02258</t>
  </si>
  <si>
    <t>02259</t>
  </si>
  <si>
    <t>02260</t>
  </si>
  <si>
    <t>02261</t>
  </si>
  <si>
    <t>02262</t>
  </si>
  <si>
    <t>02263</t>
  </si>
  <si>
    <t>'02264</t>
  </si>
  <si>
    <t>02265</t>
  </si>
  <si>
    <t>MARGEN DE COMERCIALIZACIÓN DE REGALÍAS</t>
  </si>
  <si>
    <t xml:space="preserve">REGALÍAS POR EXTRACCIÓN </t>
  </si>
  <si>
    <t>CARLOS ALEJANDRO BUCHELI</t>
  </si>
  <si>
    <t>5348928-2</t>
  </si>
  <si>
    <t>01502</t>
  </si>
  <si>
    <t>01706</t>
  </si>
  <si>
    <t xml:space="preserve"> 2. PAVIMENTACIÓN EN CONCRETO RÍGIDO CRA 10 ENTRE CALLE 8 Y 9 BARRIOS MARCO FIDEL SUAREZ Y VILLA CAROLINA MUNICIPIO DE ORITO DEPARTAMENTO DEL PUTUMAYO</t>
  </si>
  <si>
    <t>01385</t>
  </si>
  <si>
    <t>01492</t>
  </si>
  <si>
    <t>01718</t>
  </si>
  <si>
    <t>01486</t>
  </si>
  <si>
    <t>01969</t>
  </si>
  <si>
    <t xml:space="preserve">3, PAVIMENTACIÓN EN CONCRETO RIGIDO IX ETAPA AVENIDA PRINCIPAL MUNICIPIO DE ORITO. </t>
  </si>
  <si>
    <t>4, CONSTRUCCIÓN PLAZA DE FERIAS DEL MUNICIPIO DE ORITO DEPARTAMENTO DEL PUTUMAYO.</t>
  </si>
  <si>
    <t>5. CONSTRUCCIÓN CUBIERTA PATIO RECREATIVO DE LAS SEDES EDUCATIVAS VEREDA SAN JUAN DE LAS PALMERAS Y VEREDA LAS ACACIAS DEL MUNICIPIO DE ORITO DEPARTAMENTO DEL PUTUMAYO</t>
  </si>
  <si>
    <t>6, CONSTRUCCIÓN ANDENES AVENIDA PRINCIPAL MUNICIPIO DE ORITO</t>
  </si>
  <si>
    <t>MARGÉN COMERCIALIZACIÓN DE REGALÍAS</t>
  </si>
  <si>
    <t>02491</t>
  </si>
  <si>
    <t>02546</t>
  </si>
  <si>
    <t>02547</t>
  </si>
  <si>
    <t>02186</t>
  </si>
  <si>
    <t>01202</t>
  </si>
  <si>
    <t>01498</t>
  </si>
  <si>
    <t>001498</t>
  </si>
  <si>
    <t>900555984-9</t>
  </si>
  <si>
    <t>J&amp;P SERVICIOS LTDA/OMAR ORLANDO JIMENEZ GOMEZ</t>
  </si>
  <si>
    <t xml:space="preserve">846000599-9 </t>
  </si>
  <si>
    <t>01386</t>
  </si>
  <si>
    <t>01705</t>
  </si>
  <si>
    <t>PAVIMENTACIÓN CARRERA 10 ENTRE CALLE 8 Y 9 (BARRIO MARCO FIDEL SUAREZ Y VILLACAROLINA) EN EL MUNICIPIO DE ORITO DEPARTAMENTO DEL PUTUMAYO.</t>
  </si>
  <si>
    <t>CONSTRUCCIÓN IX ETAPA DE PAVIMENTACIÓN EN CONCRETO RÍGIDO AVENIDA PRINCIPAL, BARRIO LAS PALMAS  EN EL MUNICIPIO DE ORITO DEPARTAMENTO DEL PUTUMAYO.</t>
  </si>
  <si>
    <t>02567</t>
  </si>
  <si>
    <t>02568</t>
  </si>
  <si>
    <t>02569</t>
  </si>
  <si>
    <t>02570</t>
  </si>
  <si>
    <t>02571</t>
  </si>
  <si>
    <t>2572</t>
  </si>
  <si>
    <t>02573</t>
  </si>
  <si>
    <t>02574</t>
  </si>
  <si>
    <t>02575</t>
  </si>
  <si>
    <t>SALDO -MPIO</t>
  </si>
  <si>
    <t>02492</t>
  </si>
  <si>
    <t>02503</t>
  </si>
  <si>
    <t>02518</t>
  </si>
  <si>
    <t>02519</t>
  </si>
  <si>
    <t>01419</t>
  </si>
  <si>
    <t>01451, 01452, 01453, 01454</t>
  </si>
  <si>
    <t>CONVENIO 043/2012</t>
  </si>
  <si>
    <t>AUNAR ESFUERZOS ENTRE LA ALCALDÍA DE ORITO Y EMPORITO E.S.P. PARA LA EJECUCIÓN DEL PROYECTO DE CONSTRUCCIÓN II ETAPA SISTEMA DE AGUAS LLUVIAS, (ALCANTARILLADO PLUVIAL) BARRIO EL JARDÍN MUNICIPIO DE ORITO.</t>
  </si>
  <si>
    <t>01966</t>
  </si>
  <si>
    <t>02211</t>
  </si>
  <si>
    <t>JUAN DIEGO LASSO /032/2012</t>
  </si>
  <si>
    <t>WILMAN MARTINEZ /073/2012</t>
  </si>
  <si>
    <t>01216</t>
  </si>
  <si>
    <t>adicional al 290/2012</t>
  </si>
  <si>
    <t>01515</t>
  </si>
  <si>
    <t>02817</t>
  </si>
  <si>
    <t>01516</t>
  </si>
  <si>
    <t>02818</t>
  </si>
  <si>
    <t>01775</t>
  </si>
  <si>
    <t>02819</t>
  </si>
  <si>
    <t>01778</t>
  </si>
  <si>
    <t>02820</t>
  </si>
  <si>
    <t>ADICIONAL AL CONTRATO DE OBRA No. 196/2012 MEJORAMIENTO Y MANTENIMIENTO DE LA ESTRUCTURA FÍSICA DEL PALACIO MUNICIPAL DEL MUNICIPIO DE ORITO, PUTUMAYO</t>
  </si>
  <si>
    <t>02311</t>
  </si>
  <si>
    <t>INTERVENTORÍA TECNICA, ADMINISTRATIVA Y FINANCIERA DEL CONTRATO DE COOPERACIÓN NUMERO 032/2011 CUYO OBJETO ES: 1) CONSTRUCCIÓN DE OBRAS CIVILES E INSTALACIÓN DE LA PLANTA DE TRATAMIENTO DE AGUAS RESIDUALES DE SIBERIA. 2) CONTINUACIÓN CONSTRUCCIÓN ALCANTARILLADO DEL CENTRO POBLADO DE SIBERIA. 3) CONSTRUCCIÓN PRIMERA ETAPA CUBIERTA PATIO RECREATIVO SEDE LA ALAMEDA MUNICIPIO DE ORITO - CONTRATISTA: FUNDACIÓN PARA LA INVESTIGACIÓN AMBNIENTAL Y LA ENERGIA SOSTENIBLE  "FIAES</t>
  </si>
  <si>
    <t>CONSORCIO ORITO/FRANCISCO JAVIER URRUTIA</t>
  </si>
  <si>
    <t>900563854-3</t>
  </si>
  <si>
    <t>00829</t>
  </si>
  <si>
    <t>02832</t>
  </si>
  <si>
    <t>02822</t>
  </si>
  <si>
    <t>02502</t>
  </si>
  <si>
    <t>02499</t>
  </si>
  <si>
    <t>02500</t>
  </si>
  <si>
    <t xml:space="preserve">MARGEN DE COMERCIALIZACIÓN </t>
  </si>
  <si>
    <t>INTERVENTORIA PARA LA PAVIMENTACIÓN PRIMERA FASE VIA PRINCIPAL BARRIO BETANIA DEL MUNICIPIO DE ORITO -PUTUMAYO</t>
  </si>
  <si>
    <t>INTERVENTORIA PAVIMENTACIÓN 1° FASE BARRIO SAN MARTÍN (CRA 1°), BARRIO 28 DE MAYO (CLL 1b CRA 2), BARRIO VILLAFLOR (ENTRADA) Y BARIRO LAS COLINAS (VIA PRINCIPAL).</t>
  </si>
  <si>
    <t>INTERVENTORIA PARA EL PROYECTO DE INSTALACIÓN DE REDES DE MEDIA Y BAJA TENSIÓN DE LAS VEREDAS EL PRADO, CAMPO BELLO, QUEBRADÓN, BONAIRE, B.D. ACHIOTE, OSIRIS.</t>
  </si>
  <si>
    <t>INTERVENTORIA PARA EL PROYECTO DE INSTALACIÓN DE REDES DE MEDIA Y BAJA TENSIÓN DE LAS VEREDAS EL PRADO, CAMPO BELLO, QUEBRADÓN, BONAIRE, B.D. ACHIOTE, OSIRIS Y OTRAS</t>
  </si>
  <si>
    <t>02581</t>
  </si>
  <si>
    <t>02582</t>
  </si>
  <si>
    <t>CONSTRUCCIÓN PARQUE CENTRAL DEL MUNICIPIO DE ORITO DEPARTAMENTO DEL PUTUMAYO.</t>
  </si>
  <si>
    <t>CONSORCIO PARQUE CENTRAL /HERBY QUINTERO MENDOZA</t>
  </si>
  <si>
    <t>900566561-4</t>
  </si>
  <si>
    <t>01997</t>
  </si>
  <si>
    <t>01961</t>
  </si>
  <si>
    <t xml:space="preserve">ESTADO DE EJECUCIÓN </t>
  </si>
  <si>
    <t>CARLOS ALEJANDRO BUCHELI/290/2012</t>
  </si>
  <si>
    <t>AUNAR ESFUERZOS ENTRE LA ALCALDIA DE ORITO Y EMPORITO E.S.P. PARA LA CONSTRUCCIÓN PRIMERA ETAPA REDES DE ALCANTARILLADO SECTORES: 1) LAS AMERICAS. 2) LAS VEGAS. 3) LA LIBERTAD I. 4) LA LIBERTAD II. 5) SIETE DE AGOSTO. 6) LOS LAURELES, MUNICIPIO DE ORITO DEPARTAMENTO DEL PUTUMAYO.</t>
  </si>
  <si>
    <t>02320</t>
  </si>
  <si>
    <t>02322</t>
  </si>
  <si>
    <t>02323</t>
  </si>
  <si>
    <t>02823</t>
  </si>
  <si>
    <t>02825</t>
  </si>
  <si>
    <t>02824</t>
  </si>
  <si>
    <t>02862</t>
  </si>
  <si>
    <t>02861</t>
  </si>
  <si>
    <t>LICITACIÓN PÚBLICA</t>
  </si>
  <si>
    <t xml:space="preserve">CONSTRUCCIÓN PARQUE LINEAL - ESPACIO PÚBLICO BARRIO MARCO FIDEL SUAREZ  CALLE 8 ENTRE CARRERAS 9 Y 11 FRENTE AL PALACIO MUNICIPAL EN EL MUNICIPIO DE ORITO DEPARTAMENTO DEL PUTUMAYO. </t>
  </si>
  <si>
    <t>JORGE REY PATIÑO S.A.S</t>
  </si>
  <si>
    <t xml:space="preserve">900022396 - 0 </t>
  </si>
  <si>
    <t>02058</t>
  </si>
  <si>
    <t>02859</t>
  </si>
  <si>
    <t>F. PAGO</t>
  </si>
  <si>
    <t>VALOR A PAGAR (CON DTOS)</t>
  </si>
  <si>
    <t>VALOR PAGADO (SIN DTOS) TESO</t>
  </si>
  <si>
    <t>FECHA DE PAGO</t>
  </si>
  <si>
    <t>INTERVENTOR</t>
  </si>
  <si>
    <t>MODALIDAD</t>
  </si>
  <si>
    <t>CONTRATO</t>
  </si>
  <si>
    <t>0156/11</t>
  </si>
  <si>
    <t>CONSTRUCCIONES DE ANDENES PEATONALES EN LA CALLE 5 ENTRE CARRERAS 7 Y 8 COLEGIO LUIS CARLOS GALAN CARRERA 2ª ENTRE CALLE 1B; CALLE 1B ENTRE CARRERAS 2 Y 3 COLEGIO JORGE ELIECER GAITAN, CALLE PRINCIPAL, SECTOR EL VERGEL BARRIO MARCO FIDEL SUAREZ Y BARRIO CHAPINERO DEL MUNICIPIO DE ORITO DEPARTAMENTO DEL PUTUMAYO</t>
  </si>
  <si>
    <t>obra</t>
  </si>
  <si>
    <t xml:space="preserve">UNIÓN TEMPORAL MJB/ALVARO MILTON MONTENEGRO </t>
  </si>
  <si>
    <t>900432511-0</t>
  </si>
  <si>
    <t>00549</t>
  </si>
  <si>
    <t xml:space="preserve">SECRETARIA DE INFRAESTRUCTURA </t>
  </si>
  <si>
    <t>0157/11</t>
  </si>
  <si>
    <t xml:space="preserve">CONTINUACIÓN CONSTRUCCIÓN CASETA CULTURAL VEREDA EL YARUMO MUNICIPIO DE ORITO </t>
  </si>
  <si>
    <t>ALIRIO ANDRES CARVAJAL YASNO</t>
  </si>
  <si>
    <t>7729273-1</t>
  </si>
  <si>
    <t>00060</t>
  </si>
  <si>
    <t>o</t>
  </si>
  <si>
    <t>SALDO AL MUNICIPIO $4,632</t>
  </si>
  <si>
    <t>00061</t>
  </si>
  <si>
    <t>01563</t>
  </si>
  <si>
    <t>0158/11</t>
  </si>
  <si>
    <t>MANTENIMIENTO DE VIAS JURISDICCIÓN MUNICIPIO DE ORITO PUTUMAYO, EN LAS OBRAS DE ALCANTARILLA DE LAS VIAS VILLA DE LEYVA, NUEVO HORIZONTE, OSIRIS, BALASTRERA Y SAN VICENTE DEL LUZÓN MUNICIPIO DE ORITO DEPARTAMENTO DEL PUTUMAYO.</t>
  </si>
  <si>
    <t>OBRA</t>
  </si>
  <si>
    <t>ROGER ANTONIO BUESAQUILLO ORTIZ</t>
  </si>
  <si>
    <t>18,123,992-5</t>
  </si>
  <si>
    <t>00548</t>
  </si>
  <si>
    <t>01564</t>
  </si>
  <si>
    <t>ING. ARISTIDES RENTERIA PERDOMO</t>
  </si>
  <si>
    <t>Saldo a favor del Mpio $5,675,79</t>
  </si>
  <si>
    <t>307/11</t>
  </si>
  <si>
    <t>INTERVENTORIA EXTERNA PARA LA "CONSTRUCCIÓN DE PUENTE SOBRE EL RIO GUAMUEZ DE LA VEREDA CABAÑAS DEL GUAMUEZ EN EL MUNICIPIO DE ORITO DEPARTAMENTO DEL PUTUMAYO</t>
  </si>
  <si>
    <t xml:space="preserve">INTERVENTORIA </t>
  </si>
  <si>
    <t>ASOCIACIÓN  COLOMBIANA DE INGENIEROS "ACIEM NARIÑO"</t>
  </si>
  <si>
    <t>814000133-4</t>
  </si>
  <si>
    <t>308/11</t>
  </si>
  <si>
    <t>INTERVENTORIA EXTERNA PARA LA "RECONSTRUCCIÓN PUENTES COLGANTES PEATONALES VEREDA PEÑAROL ; VEREDA EL TRIUNFO - BALSAMO ; PORTUGAL"</t>
  </si>
  <si>
    <t>309/11</t>
  </si>
  <si>
    <t>RECONSTRUCCIÓN DE PUENTE SOBRE EL RIO  GUAMUÉS DE LA VEREDA CABAÑAS DEL GUAMUEZ EN EL ORITO , MUNICIPIO DE ORITO, DEPARTAMENTO DEL PUTUMAYO</t>
  </si>
  <si>
    <t xml:space="preserve">UNIÓN TEMPORAL INGENIERIA VIATAL </t>
  </si>
  <si>
    <t>900438246-0</t>
  </si>
  <si>
    <t>ACIEM NARIÑO</t>
  </si>
  <si>
    <t>310/11</t>
  </si>
  <si>
    <t>RECONSTRUCCIÓN PUENTES PEATONALES VEREDA PEÑAROL; VEREDA EL TRIUNFO - BALSAMO; PORTUGAL , MUNICIPIO DE OIRTO  - DEPARTAMENTO DEL PUTUMAYO</t>
  </si>
  <si>
    <t>0315/11</t>
  </si>
  <si>
    <t>CONSTRUCCION DE OBRAS CIVILES DE ACUEDUCTO Y ALCANTARILLADO EN EL MUNICIPIO DE ORITO, CUYO OBJETO SE DIVIDE EN : 1. “CONSTRUCCION  DE OBRAS CIVILES, PUESTA EN FUNCIONAMIENTO DE PLANTAS DE TRATAMIENTO COMPACTAS DE AGUAS RESIDUALES, PARA LA INSPECCION DE BUENOS AIRES</t>
  </si>
  <si>
    <t>CONSORCIO M&amp;S/ALVARO MILTON MONTENEGRO</t>
  </si>
  <si>
    <t>900178943-1</t>
  </si>
  <si>
    <t>01234</t>
  </si>
  <si>
    <t>02615</t>
  </si>
  <si>
    <t>INTEGRAL LTDA</t>
  </si>
  <si>
    <t xml:space="preserve">EN EJECUCIÓN </t>
  </si>
  <si>
    <t xml:space="preserve">LA URBANIZACION SAN GABRIEL DE LA V. PARAISO, </t>
  </si>
  <si>
    <t>01233</t>
  </si>
  <si>
    <t>02614</t>
  </si>
  <si>
    <t>2. CONSTRUCCION PARA LA TERMINACION ALCANTARILLADO DE AGUAS RESIDUALES DE LA URBANIZACION SAN GABRIEL EN LA VEREDA EL PARAISO SECTOR EL 20</t>
  </si>
  <si>
    <t>01399</t>
  </si>
  <si>
    <t>02616</t>
  </si>
  <si>
    <t>ADQUISICION E INSTALACION DE TUBERÍA PARA EL ACUEDUCTO REGIONAL LAS ACACIAS-SILVANIA-SAN JUAN DE LAS PALMERAS, DEL MUNICIPIO DE ORITO PUTUMAYO</t>
  </si>
  <si>
    <t>00866</t>
  </si>
  <si>
    <t>02613</t>
  </si>
  <si>
    <t>ADIC AL  1 0315/11</t>
  </si>
  <si>
    <t>CONSTRUCCIÓN ALCANTARILLADO EN LA VEREDA EL PARAISO MUNICIPIO DE ORITO.</t>
  </si>
  <si>
    <t>03250</t>
  </si>
  <si>
    <t>01744</t>
  </si>
  <si>
    <t>03251</t>
  </si>
  <si>
    <t xml:space="preserve">PLANTA DE TRATAMIENTO COMPACTAS E INSTALACIÓN Y CONSTRUCCIÓN DE OBRAS COMPLEMENTARIAS </t>
  </si>
  <si>
    <t>01521</t>
  </si>
  <si>
    <t>03252</t>
  </si>
  <si>
    <t>01520</t>
  </si>
  <si>
    <t>03253</t>
  </si>
  <si>
    <t>01519</t>
  </si>
  <si>
    <t>03907</t>
  </si>
  <si>
    <t>pendiente</t>
  </si>
  <si>
    <t>0320/11</t>
  </si>
  <si>
    <t>INTERVENTORIA TÉCNICA PARA PROYECTOS FINANCIADOS   CON RECURSOS DE REGALÍAS VIGENCIA 2011 MUNICIPIO DE RITO PUTUMAYO</t>
  </si>
  <si>
    <t>INTEGRAL LTDA/LINA MARIA SALAZAR VALENCIA</t>
  </si>
  <si>
    <t>84600313-3</t>
  </si>
  <si>
    <t>01785</t>
  </si>
  <si>
    <t>02835</t>
  </si>
  <si>
    <t>*****</t>
  </si>
  <si>
    <t>01786</t>
  </si>
  <si>
    <t>02836</t>
  </si>
  <si>
    <t>ADICIONAL 1 AL 320/2011</t>
  </si>
  <si>
    <t>ADICINAL INTERVENTORIA TÉCNICA PARA PROYECTOS FINANCIADOS   CON RECURSOS DE REGALÍAS VIGENCIA 2011 MUNICIPIO DE RITO PUTUMAYO</t>
  </si>
  <si>
    <t>03271</t>
  </si>
  <si>
    <t>03906</t>
  </si>
  <si>
    <t>03272</t>
  </si>
  <si>
    <t>03905</t>
  </si>
  <si>
    <t>ADICIONAL 02 AL 320/2011</t>
  </si>
  <si>
    <t>ADICIONAL No. 002 DE INTERVENTORIA TÉCNICA PARA PROYECTOS FINANCIADOS   CON RECURSOS DE REGALÍAS VIGENCIA 2011 MUNICIPIO DE RITO PUTUMAYO</t>
  </si>
  <si>
    <t>00349</t>
  </si>
  <si>
    <t>0348/11</t>
  </si>
  <si>
    <t>DISEÑO Y CONSTRUCCIÓN PARQUE CALLE 8 ENTRE CARRERAS 3 Y 4  BARRIO LAS PALMAS DEL MUNICIPIO DE ORITO DEPARTAMENTO DEL PUTUMAYO</t>
  </si>
  <si>
    <t>EDUARD YOVANI BENAVIDES RODRIGUEZ</t>
  </si>
  <si>
    <t>01501</t>
  </si>
  <si>
    <t>02919</t>
  </si>
  <si>
    <t>SUSPENDIDO EL 13 DE JULIO DE 2012</t>
  </si>
  <si>
    <t>00058</t>
  </si>
  <si>
    <t>02916</t>
  </si>
  <si>
    <t>01500</t>
  </si>
  <si>
    <t>02917</t>
  </si>
  <si>
    <t>00865</t>
  </si>
  <si>
    <t>02918</t>
  </si>
  <si>
    <t>0349/11</t>
  </si>
  <si>
    <t xml:space="preserve">CONTRATACIÓN DE LAS OBRAS CIVILES DEL PUENTE COLGANTE 
  VEREDA ALTO MIRADOR SECTOR NARANJITO 
</t>
  </si>
  <si>
    <t>ALVARO MILTON MONTENEGRO MARTINEZ</t>
  </si>
  <si>
    <t>16628656-6</t>
  </si>
  <si>
    <t>00059</t>
  </si>
  <si>
    <t>02923</t>
  </si>
  <si>
    <t>MEJORAMIENTO INFRAESTRUCTURA DEL PUENTE COLGANTE 
   PEATONAL SOBRE EL RIO ORITO, VEREDA LA PAZ,</t>
  </si>
  <si>
    <t>01200</t>
  </si>
  <si>
    <t>02925</t>
  </si>
  <si>
    <t>CONSTRUCCIÓN 
   PUENTE COLGANTE PEATONAL VEREDA CAMPO ALEGRE</t>
  </si>
  <si>
    <t>01139</t>
  </si>
  <si>
    <t>02924</t>
  </si>
  <si>
    <t>ADECUACIÓN Y 
MANTENIMIENTO DE LAS VIAS EN AFIRMADO CIUDADELA HELICONIA, LOCALIZADAS EN EL MUNICIPIO DE ORITO DEPARTAMENTO DEL 
  PUTUMAYO</t>
  </si>
  <si>
    <t>01235</t>
  </si>
  <si>
    <t>02922</t>
  </si>
  <si>
    <t>0350/11</t>
  </si>
  <si>
    <t xml:space="preserve">PRESTACIÓN DE SERVICIOS PROFESIONALES PARA    REALIZAR LOS PROCESOS DE REVISIÓN, SEGUIMIENTO Y  VERIFICACIÓN TÉCNICA DE LOS REQUERIMIENTOS LEGALES  AMBIENTALES DE LOS  PROYECTOS DE AGUA POTABLE Y  SANEAMIENTO BÁSICO DEL MUNICIPIO DE ORITO – PUTUMAYO
</t>
  </si>
  <si>
    <t>PRESTACIÓN DE SERVICIOS</t>
  </si>
  <si>
    <t>FRANCISCO JAVIER PALACIOS PORTILLA</t>
  </si>
  <si>
    <t>02565</t>
  </si>
  <si>
    <t>0369/11</t>
  </si>
  <si>
    <t>TERMINACIÓN CASETA CULTURAL VEREDA EL TRIUNFO  Y CONSTRUCCIÓN CASETA CULTURAL BARRIO 28 DE MAYO</t>
  </si>
  <si>
    <t>846003313-3</t>
  </si>
  <si>
    <t>00542</t>
  </si>
  <si>
    <t>03192</t>
  </si>
  <si>
    <t>SE CEDIO AL ING. LORY SANEY REYES.   SALDO $75</t>
  </si>
  <si>
    <t>376/2011</t>
  </si>
  <si>
    <t>CONSTRUCCIONES DE OBRAS CIVILES DE ACUEDUCTOS EN LAS VEREDAS CHURUYACO</t>
  </si>
  <si>
    <t>CONSORCIO P&amp;M INGENIEROS /EDGAR HUGO PAREDES CARVAJAL</t>
  </si>
  <si>
    <t>900,466,640-9</t>
  </si>
  <si>
    <t>00862</t>
  </si>
  <si>
    <t>03198</t>
  </si>
  <si>
    <t>CONSTRUCCIONES DE OBRAS CIVILES DE ACUEDUCTOS EN LA VEREDA PALMIRA</t>
  </si>
  <si>
    <t>01517</t>
  </si>
  <si>
    <t>03186</t>
  </si>
  <si>
    <t>CONSTRUCCIONES DE OBRAS CIVILES DE ACUEDUCTOS EN LAS VEREDAS EL AZUL.</t>
  </si>
  <si>
    <t>00861</t>
  </si>
  <si>
    <t>03197</t>
  </si>
  <si>
    <t>CONSTRUCCIONES DE OBRAS CIVILES DE ACUEDUCTOS EN LAS VEREDAS EL LIBANO</t>
  </si>
  <si>
    <t>01522</t>
  </si>
  <si>
    <t>03188</t>
  </si>
  <si>
    <t>CONSTRUCCIONES DE OBRAS CIVILES DE ACUEDUCTOS EN LAS VEREDAS BUENOS AIRES</t>
  </si>
  <si>
    <t>01523</t>
  </si>
  <si>
    <t>03189</t>
  </si>
  <si>
    <t>CONSTRUCCIONES DE OBRAS CIVILES DE ACUEDUCTOS EN LA VEREDA ALTAMIRA</t>
  </si>
  <si>
    <t>01518</t>
  </si>
  <si>
    <t>03190</t>
  </si>
  <si>
    <t>390/2011</t>
  </si>
  <si>
    <t xml:space="preserve">SUMINISTRO E INSTALACIÓN DE UNIDADES SANITARIAS INDIVIDUALES PREFRABRICADAS, RESGUARDO AWA LOS GUADUALES </t>
  </si>
  <si>
    <t>CONSORCIO CONSTRUCCIONES AWA/HERNANDO BARRIONUEVO OBANDO</t>
  </si>
  <si>
    <t>01829</t>
  </si>
  <si>
    <t>03482</t>
  </si>
  <si>
    <t xml:space="preserve">SUMINISTRO E INSTALACIÓN DE UNIDADES SANITARIAS INDIVIDUALES PREFRABRICADAS, RESGUARDO CAÑAVERAL MIRAFLORES </t>
  </si>
  <si>
    <t>01831</t>
  </si>
  <si>
    <t>03483</t>
  </si>
  <si>
    <t xml:space="preserve">CONSTRUCCIÓN DE ALGIBES INDIVIDUALES PARA EL SUMINISTRO DE AGUA RESGUARDO AWA CAÑAVERAL MIRAFLORES MUNICIPIO DE ORITO </t>
  </si>
  <si>
    <t>01832</t>
  </si>
  <si>
    <t>03484</t>
  </si>
  <si>
    <t xml:space="preserve">CONSTRUCCIÓN DE ALGIBES INDIVIDUALES, PARA EL SUMINISTRO DE AGUA RESGUARDO AWA LOS GUADUALES MUNICIPIO DE ORITO </t>
  </si>
  <si>
    <t>01828</t>
  </si>
  <si>
    <t>03485</t>
  </si>
  <si>
    <t xml:space="preserve">CONSTRUCCIÓN Y DOTACIÓN RESTAURANTE ESCOLAR SEDE EDUCATIVA RESGUARDO AWA CAÑAVERAL MUNICIPIO DE ORITO </t>
  </si>
  <si>
    <t>01826</t>
  </si>
  <si>
    <t>03486</t>
  </si>
  <si>
    <t xml:space="preserve">DOTACIÓN RESTAURANTE ESCOLAR SEDE EDUCATIVA RESGUARDO AWA CAÑAVERAL, MUNICIPIO DE ORITO </t>
  </si>
  <si>
    <t>01827</t>
  </si>
  <si>
    <t>03494</t>
  </si>
  <si>
    <t xml:space="preserve">MANTENIMIENTO DE TRES AULAS, CENTRO ETNOEDUCATIVO PUERTO RICO RESGUARDO LOS GUADUALES </t>
  </si>
  <si>
    <t>01794</t>
  </si>
  <si>
    <t>03487</t>
  </si>
  <si>
    <t>CONSTRUCCIÓN UNIDAD SANITARIA SEDE EDUCATIVA MIRAFLORES</t>
  </si>
  <si>
    <t>01792</t>
  </si>
  <si>
    <t>03488</t>
  </si>
  <si>
    <t xml:space="preserve">CONSTRUCCIÓN CASETA, PLANTA ELECTRICA SEDE EDUCATIVA MIRAFLORES </t>
  </si>
  <si>
    <t>01789</t>
  </si>
  <si>
    <t>03489</t>
  </si>
  <si>
    <t xml:space="preserve">MANTENIMIENTO DEL RESTAURANTE ESCOLAR CENTRO ETNOEDUCATIVO PUERTO RICO LOS GUADUALES MUNICIPIO DE ORITO </t>
  </si>
  <si>
    <t>01798</t>
  </si>
  <si>
    <t>03490</t>
  </si>
  <si>
    <t xml:space="preserve">MANTENIMIENTO UNIDAD SANITARIA, EL CENTRO ETNOEDUCATIVO PUERTO RICO RESGUARDO AWA LOS GUADUALES </t>
  </si>
  <si>
    <t>01788</t>
  </si>
  <si>
    <t>03491</t>
  </si>
  <si>
    <t xml:space="preserve">TERMINACIÓN RESTAURANTE ESCOLAR SEDE EDUCATIVA BELLAVISTA </t>
  </si>
  <si>
    <t>01793</t>
  </si>
  <si>
    <t>03492</t>
  </si>
  <si>
    <t xml:space="preserve">CONSTRUCCIÓN UNIDAD SANITARIA COMUNIDADES INDIGENAS </t>
  </si>
  <si>
    <t>02118</t>
  </si>
  <si>
    <t>03493</t>
  </si>
  <si>
    <t>SUMINISTRO E INSTALACIÓN DE UNIDAD SANITARIA INDIVIDUAL PREFABRICADA, RESGUARDO Y TERMINACIÓN DE OBRAS CAÑAVERAL MIRAFLORES</t>
  </si>
  <si>
    <t>01702</t>
  </si>
  <si>
    <t>01948</t>
  </si>
  <si>
    <t xml:space="preserve">SUMINISTRO E INSTALACIÓN MODULO DE ENERGIA SOLAR, RESTAURANTE ESCOLAR SEDE ETNOEDUCATIVO MIRAFLORES Y TERMINACIÓN OBRAS RESGUARDO CAÑAVERAL </t>
  </si>
  <si>
    <t>01701</t>
  </si>
  <si>
    <t>01951</t>
  </si>
  <si>
    <t>CONSTRUCCIÓN ALJIBES INDIVIDUALES PARA EL SUMINISTRO DE AGUA Y TERMINACIÓN DE OBRAS RESGUARDO CAÑAVERAL MIRAFLORES</t>
  </si>
  <si>
    <t>01700</t>
  </si>
  <si>
    <t>1949</t>
  </si>
  <si>
    <t xml:space="preserve">SUMINISTRO E INSTALACIÓN DE UNIDADES SANITARIAS INDIVIDUALES PREFABRICADAS Y TERMINACIÓN OBRAS RESGUARDO AWA GUADUALES </t>
  </si>
  <si>
    <t>01699</t>
  </si>
  <si>
    <t>01950</t>
  </si>
  <si>
    <t>0394/2011</t>
  </si>
  <si>
    <t>AYRSON HERNAN MOLINA NARVAEZ</t>
  </si>
  <si>
    <t>CONSTRUCCIÓN DE VIVIENDAS DE INTERES SOCIAL TIPO 1 Y TIPO 2 PARA LA POBLACIÓN VULNERABLE Y DESPLAZADA DE LA URBANIZACIÓN NUEVO MUNDO</t>
  </si>
  <si>
    <t>00839</t>
  </si>
  <si>
    <t>03499</t>
  </si>
  <si>
    <t>CONSTRUCCIÓN DE VIVIENDAS DE INTERES SOCIAL TIPO 1 Y TIPO 2 PARA LA POBLACIÓN VULNERABLE Y DESPLAZADA DE LA VEREDA  BUENOS AIRES,</t>
  </si>
  <si>
    <t>00840</t>
  </si>
  <si>
    <t>03501</t>
  </si>
  <si>
    <t>CONSTRUCCIÓN DE VIVIENDAS DE INTERES SOCIAL TIPO 1 Y TIPO 2 PARA LA POBLACIÓN VULNERABLE Y DESPLAZADA DE LA URBANIZACIÓN LAS BRISAS</t>
  </si>
  <si>
    <t>00841</t>
  </si>
  <si>
    <t>03498</t>
  </si>
  <si>
    <t>CONSTRUCCIÓN DE VIVIENDAS DE INTERES SOCIAL TIPO 1 Y TIPO 2 PARA LA POBLACIÓN VULNERABLE Y DESPLAZADA DELA VEREDA SAN VICENTE DEL LUZÓN,</t>
  </si>
  <si>
    <t>00842</t>
  </si>
  <si>
    <t>03500</t>
  </si>
  <si>
    <t>0428/2011</t>
  </si>
  <si>
    <t xml:space="preserve">CONSTRUCCIÓN OBRAS CIVILES PARA EL MEJORAMIENTO DE VIAS URBANAS POR MEDIO DE BASE ESTABILIZADA CON EMULSIÓN ASFALTICA, </t>
  </si>
  <si>
    <t>18112783-6</t>
  </si>
  <si>
    <t>01508</t>
  </si>
  <si>
    <t>03806</t>
  </si>
  <si>
    <t>LIQUIDADO</t>
  </si>
  <si>
    <t>01509</t>
  </si>
  <si>
    <t>03807</t>
  </si>
  <si>
    <t>CONSTRUCCIÓN Y PUESTA EN MARCHA DE LA PLANTA DE INDUSTRIALIZACIÓN Y UTILIZACIÓN DE RESIDUOS SÓLIDOS EN EL MUNICIPIO DE ORITO DEPARTAMENTO DEL PUTUMAYO</t>
  </si>
  <si>
    <t>02272</t>
  </si>
  <si>
    <t>03808</t>
  </si>
  <si>
    <t>02273</t>
  </si>
  <si>
    <t>03809</t>
  </si>
  <si>
    <t>02274</t>
  </si>
  <si>
    <t>03810</t>
  </si>
  <si>
    <t>0471/2011</t>
  </si>
  <si>
    <t xml:space="preserve">LIQUIDADO </t>
  </si>
  <si>
    <t xml:space="preserve">CONSTRUCCIÓN UNIDAD SANITARIA INSPECCIÓN DE POLICIA DE TESALIA </t>
  </si>
  <si>
    <t>01402</t>
  </si>
  <si>
    <t>03923</t>
  </si>
  <si>
    <t xml:space="preserve">CONSTRUCCIÓN DE ACUEDUCTOS INDIVIDUALES VEREDA EL PARAÍSO MUNICIPIO DE ORITO </t>
  </si>
  <si>
    <t>01469</t>
  </si>
  <si>
    <t>03924</t>
  </si>
  <si>
    <t>ADECUACIÓN,  MEJORAMIENTO Y MANTENIMIENTO DEL CER TESALIA SEDE ALTO TESALIA</t>
  </si>
  <si>
    <t>00531</t>
  </si>
  <si>
    <t>03922</t>
  </si>
  <si>
    <t>ADECUACIÓN,  MEJORAMIENTO Y MANTENIMIENTO DEL CER TESALIA SEDE TRIUNFO</t>
  </si>
  <si>
    <t>ADECUACIÓN,  MEJORAMIENTO Y MANTENIMIENTO DEL CER TESALIA SEDE BURDINES</t>
  </si>
  <si>
    <t xml:space="preserve">ADECUACIÓN,  MEJORAMIENTO Y MANTENIMIENTO DE IE SAN JOSE DE ORITO SEDE ORITO DOS </t>
  </si>
  <si>
    <t>0476/11</t>
  </si>
  <si>
    <t>MANTENIMIENTO DE LOS ESCENARIOS DEPORTIVOS Y RECREATIVOS DEL MUNICIPIO DE ORITO DEPARTAMENTO DEL PUTUMAYO</t>
  </si>
  <si>
    <t>CONSTRUPANEL S.A.S/JOSE TITO CARVAJAL CADENA</t>
  </si>
  <si>
    <t>900474258-1</t>
  </si>
  <si>
    <t>03206</t>
  </si>
  <si>
    <t>03933</t>
  </si>
  <si>
    <t>0477/2011</t>
  </si>
  <si>
    <t>CONSTRUCCIÓN DE AGUAS RESIDUALES DOMESTICAS EN LAS VEREDAS PARAÍSO, SIBERIA Y MIRADOR SECTOR ALTO</t>
  </si>
  <si>
    <t>CONSORCIO SERMIL/WILSON YOVANI PANTOJA ROSERO</t>
  </si>
  <si>
    <t>01755</t>
  </si>
  <si>
    <t>03956</t>
  </si>
  <si>
    <t>TERMINACIÓN MUELLE EL 20, VEREDA EL PARAÍSO MUNICIPIO DE ORITO.</t>
  </si>
  <si>
    <t>02109</t>
  </si>
  <si>
    <t>03957</t>
  </si>
  <si>
    <t>com acep 025/11</t>
  </si>
  <si>
    <t xml:space="preserve">TERMINACIÓN PUENTE COLGANTE PEATONAL VEREDA EL PARAÍSO MUNICIPIO DE ORITO </t>
  </si>
  <si>
    <t xml:space="preserve">JAVIER MAURICIO VERA HORMAZA </t>
  </si>
  <si>
    <t>1110455700-0</t>
  </si>
  <si>
    <t>01506</t>
  </si>
  <si>
    <t>03510</t>
  </si>
  <si>
    <t>900022396-0</t>
  </si>
  <si>
    <t>CONVENIOS</t>
  </si>
  <si>
    <t>RELACIÓN DE CONTRATOS EN EJECUCIÓN</t>
  </si>
  <si>
    <t>CONV. 031/2011</t>
  </si>
  <si>
    <t>ESTUDIOS Y DISEÑOS Y CONSTRUCCIÓN DE LOS ACUEDUCTOS DE LOS RESGUARDOS LA CRISTALINA</t>
  </si>
  <si>
    <t>ESTUDIOS Y DISEÑOS Y CONSTRUCCIÓN DE LOS ACUEDUCTOS DE ALTO ORITO</t>
  </si>
  <si>
    <t>ESTUDIOS Y DISEÑOS Y CONSTRUCCIÓN DE LOS ACUEDUCTOS DE SIMORNA</t>
  </si>
  <si>
    <t>ESTUDIOS Y DISEÑOS Y CONSTRUCCIÓN FASE INICIAL COLEGIO RESGUARDO SIMORNA</t>
  </si>
  <si>
    <t>ESTUDIOS Y DISEÑOS Y CONSTRUCCIÓN FASE INICIAL DE LA UNIDAD EDUCATIVA DEL RESGUARDO LA CRISTALINA</t>
  </si>
  <si>
    <t>CORPORACIÓN CRECER AMAZONIA/MARLON YOVANNI COLMENARES VELOSA</t>
  </si>
  <si>
    <t>846001794-3</t>
  </si>
  <si>
    <t>PORCENTAJE DE EJECUCIÓN</t>
  </si>
  <si>
    <t>ESTADO  DE EJECUCIÓN</t>
  </si>
  <si>
    <t>contrat de cooperación 032/2011</t>
  </si>
  <si>
    <t>CONSTRUCCIÓN DE OBRAS CIVILES E INSTALACIÓN DE LA PLANTA DE TRATAMIENTO DE AGUAS RESIDUALES DE SIBERIA.</t>
  </si>
  <si>
    <t>CONTINUACIÓN CONSTRUCCIÓN ALCANTARILLADO DEL CENTRO POBLADO DE SIBERIA.</t>
  </si>
  <si>
    <t xml:space="preserve">CONSTRUCCIÓN PRIMERA ETAPA CUBIERTA PATIO RECREATIVO SEDE LA ALAMEDA MUNICIPIO DE ORITO </t>
  </si>
  <si>
    <t xml:space="preserve">FUNDACIÓN PARA LA INVESTIGACIÓN AMBNIENTAL Y LA ENERGIA SOSTENIBLE  "FIAES" /ARMANDO BERMEO </t>
  </si>
  <si>
    <t>900122613-3</t>
  </si>
  <si>
    <t>CONV No. 033/2011</t>
  </si>
  <si>
    <t>PAVIMENTO RÍGIDO, ZONAS DE PARQUEO TERMINACL DE TRANSPORTE MUNICIPIO DE ORITO , DEPARTAMENTO DEL PUTUMAYO</t>
  </si>
  <si>
    <t>CONTINUACIÓN CONSTRUCCIÓN MODULOS ZONAS DE PARQUEO</t>
  </si>
  <si>
    <t xml:space="preserve">CONSTRUCCIÓN DE ANDENES MINICOLISEO Y </t>
  </si>
  <si>
    <t>CONSTRUCCIÓN ANDENES PLAZA DE MERCADO</t>
  </si>
  <si>
    <t>ADECUACIÓN INFRAESTRUCTURA FÍSICA COLISEO MUNICIPAL</t>
  </si>
  <si>
    <t xml:space="preserve">CONSTRUCCIÓN  CENTRO DEPORTIVO RECREACIONAL Y CULTURAL, MARIA ROSARIO HERNANDEZ, BARRIO EL JARDÍN MUNICIPIO DE ORITO </t>
  </si>
  <si>
    <t>ADECUACIÓN Y REMODELACIÓN DE LA NUEVA SEDE EDUCATIVA DE EDUCACIÓN SUPERIOR DE ORITO</t>
  </si>
  <si>
    <t>ADECUACIÓN VÍA PLAYA LA PARKER ORITO - PUTUMAYO</t>
  </si>
  <si>
    <t>CONSTRUCCIÓN PATIO RECREATIVO CER SAN VICENTE DEL LUZÓN SEDE MONTEBELLO</t>
  </si>
  <si>
    <t xml:space="preserve">TERMINACIÓN PATIO RECREATIVO SEDE NUEVA COLONIA </t>
  </si>
  <si>
    <t>CONSTRUCCIÓN UNIDAD SANITARIA CER SAN ANDRES SEDE SANTA ROSA DEL 35</t>
  </si>
  <si>
    <t>TERMINACIÓN PATIO RECREATIVO CER TESALIA, SEDE SANTO TOMAS DE AQUINO</t>
  </si>
  <si>
    <t>TERMINACIÓN RESTAURANTE ESCOLAR CER LUCITANIA SEDE SANTA TERESA</t>
  </si>
  <si>
    <t>TERMINACIÓN AULA ESCOLAR CER SAN FELIPE SEDE EL PROGRESO DOS</t>
  </si>
  <si>
    <t xml:space="preserve">CONSTRUCCIÓN Y CONTINUACIÓN AULAS ESCOLARES Y AULA DE INFORMATIVA CER SINAI SEDE MONSERRATE MPIO DE ORITO. </t>
  </si>
  <si>
    <t xml:space="preserve">CONSTRUCCIÓN TRES AULAS SEGUNDO NIVELCER YARUMO SEDE PRINCIPAL </t>
  </si>
  <si>
    <t xml:space="preserve">CONSTRUCCIÓN AULA ESCOLAR CER ALTAMIRA SEDE PRINCIPAL </t>
  </si>
  <si>
    <t>CONSTRUCCIÓN AULA ESOLAR RESGUARDO LA CRISTALINA</t>
  </si>
  <si>
    <t>CONSTRUCCIÓN GRADERÍAS E ILUMINACIÓN PATIO RECREATIVO INSPECCIÓN SAN VICENTE DEL LUZÓN</t>
  </si>
  <si>
    <t xml:space="preserve">ADECUACIÓN PATIO RECREATIVO I.E. JORGE ELIECER GAITÁN SEDE PRINCIPAL </t>
  </si>
  <si>
    <t>CONSTRUCCIÓN, CONTINUACIÓN PATIO RECREATIVO ESCUELA VEREDA BRISAS DEL RIO ORITO</t>
  </si>
  <si>
    <t xml:space="preserve">CONSTRUCCIÓN PATIO RECREATIVO SEDE EL CALDERO </t>
  </si>
  <si>
    <t>TERMINACIÓN PATIO RECREATIVO SEDE ALTO TESALIA</t>
  </si>
  <si>
    <t>CONSTRUCCIÓN CERRAMIENTO CER NUEVA ESPERANZA SEDE CENTRAL</t>
  </si>
  <si>
    <t>CONSTRUCCIÓN CERRAMIENTO CER EL YARUMO SEDE SAN ANDRES</t>
  </si>
  <si>
    <t xml:space="preserve">CONSTRUCCIÓN, CONTINUACIÓN AULA MÚLTIPLE INSPECCIÓN PORTUGAL SEDE FRANCISCO DE PAULA SANTANDER </t>
  </si>
  <si>
    <t>CONSTRUCCIÓN UNIDAD SANITARIA Y POZO SEPTICO CER NUEVA BENGALA SEDE DON QUIJOTE</t>
  </si>
  <si>
    <t>CONSTRUCCIÓN UNIDAD SANITARIA CER LUCITANIA SEDE AGUAZUL</t>
  </si>
  <si>
    <t>CONSTRUCCIÓN UNIDAD SANITARIA CER FLOR DEL CAMPO SEDE LA RUIDOSA</t>
  </si>
  <si>
    <t>CONSTRUCCIÓN UNIDAD SANITARIA CER LA VENADA SEDE CHICALA PIJAO</t>
  </si>
  <si>
    <t>CONSTRUCCIÓN Y ADECUACIÓN RESTAURANTE CER LUCITANIA SEDE CARTAGENA</t>
  </si>
  <si>
    <t>CONSTRUCCIÓN Y ADECUACIÓN RESTAURANTE CER PUERTO RICO SEDE CORAZÓN DEL PUTUMAYO</t>
  </si>
  <si>
    <t>CONSTRUCCIÓN Y ADECUACIÓN RESTAURANTE IER NUEVA BENGALA SEDE VILLA DE LEYVA.</t>
  </si>
  <si>
    <t>CONSTRUCCIÓN Y ADECUACIÓN RESTAURANTE ESCOLAR  C.E.R PALESTINA SEDE EL SABALO</t>
  </si>
  <si>
    <t>CONSTRUCCIÓN Y ADECUACIÓN RESTAURANTE ESCOLAR  C.E.R EL ACHIOTE SEDE BRISAS DEL DEL ACHIOTE</t>
  </si>
  <si>
    <t>CONSTRUCCIÓN Y ADECUACIÓN RESTAURANTE ESCOLAR  C.E.R NUEVA ESPERANZA SEDE SANTA INÉS</t>
  </si>
  <si>
    <t>CONSTRUCCIÓN Y ADECUACIÓN RESTAURANTE ESCOLAR  C.E.R SIMORNA SEDE PRINCIPAL</t>
  </si>
  <si>
    <t>CONSTRUCCIÓN PATIO RECREATIVO Y CENTRO CULTURAL CER LUCITANIA SEDE PRINCIPAL INSPECCIÓN DE POLICIA CHURUYACO MUNICIPIO DE ORITO</t>
  </si>
  <si>
    <t>PAVIMENTACIÓN EN CONCRETO RÍGIDO CALLE 7ª ENTRE KRA 8 Y 9 BARRIO LA UNIÓN</t>
  </si>
  <si>
    <t>ADECUACIÓN INFRAESTRUCTURA FÍSICA EDIFICACIÓN CASA DE LA POLICIA</t>
  </si>
  <si>
    <t>FUNDACIÓN FUNIDESP/ELIDERMAN LONDOÑO GIRALDO</t>
  </si>
  <si>
    <t>900048790-2</t>
  </si>
  <si>
    <r>
      <t>ADICIONAL</t>
    </r>
    <r>
      <rPr>
        <b/>
        <sz val="7"/>
        <rFont val="Arial"/>
        <family val="2"/>
      </rPr>
      <t xml:space="preserve"> 2</t>
    </r>
    <r>
      <rPr>
        <sz val="7"/>
        <rFont val="Arial"/>
        <family val="2"/>
      </rPr>
      <t xml:space="preserve">  AL 315/11</t>
    </r>
  </si>
  <si>
    <r>
      <t xml:space="preserve">CONSTRUCCIÓN DE 56 VIVIENDAS DE INTERES SOCIAL TIPO 1 Y TIPO 2 PARA LA POBLACIÓN VULNERABLE Y DESPLAZADA DE LAS VEREDAS SAN VICENTE DEL LUZÓN, </t>
    </r>
    <r>
      <rPr>
        <sz val="7"/>
        <color indexed="36"/>
        <rFont val="Arial"/>
        <family val="2"/>
      </rPr>
      <t>BUENOS AIRES,</t>
    </r>
    <r>
      <rPr>
        <sz val="7"/>
        <rFont val="Arial"/>
        <family val="2"/>
      </rPr>
      <t xml:space="preserve"> URBANIZACIÓN LAS BRISAS Y </t>
    </r>
    <r>
      <rPr>
        <sz val="7"/>
        <color indexed="10"/>
        <rFont val="Arial"/>
        <family val="2"/>
      </rPr>
      <t>LA URBANIZACIÓN NUEVO MUNDO</t>
    </r>
    <r>
      <rPr>
        <sz val="7"/>
        <rFont val="Arial"/>
        <family val="2"/>
      </rPr>
      <t xml:space="preserve"> DEL MUNICIPIO DE ORITO DEPARTAMENTO DEL PUTUMAYO</t>
    </r>
  </si>
  <si>
    <r>
      <t xml:space="preserve">CONSTRUCCIÓN DE OBRAS CIVILES DE </t>
    </r>
    <r>
      <rPr>
        <sz val="7"/>
        <color indexed="10"/>
        <rFont val="Arial"/>
        <family val="2"/>
      </rPr>
      <t>UNIDAD SANITARIA</t>
    </r>
    <r>
      <rPr>
        <sz val="7"/>
        <rFont val="Arial"/>
        <family val="2"/>
      </rPr>
      <t xml:space="preserve">, </t>
    </r>
    <r>
      <rPr>
        <sz val="7"/>
        <color indexed="17"/>
        <rFont val="Arial"/>
        <family val="2"/>
      </rPr>
      <t>ACUEDUCTOS INDIVIDUALES</t>
    </r>
    <r>
      <rPr>
        <sz val="7"/>
        <rFont val="Arial"/>
        <family val="2"/>
      </rPr>
      <t xml:space="preserve">, ADECUACIÓN,  MEJORAMIENTO Y MANTENIMIENTO DE PLANTELES EDUCATIVOS Y CONSTRUCCIÓN UNIDAD SANITARIA INSPECCIÓN TESALIA EN EL MUNICIPIO DE ORITO DEPARTAMENTO DEL PUTUMAYO </t>
    </r>
  </si>
  <si>
    <t>RELACIÓN DE CONVENIOS EN EJECUCIÓN</t>
  </si>
  <si>
    <t>CONSORCIO ORITO/FRANCISCO JAVIER URRUTIA/ 325/2012</t>
  </si>
  <si>
    <t>CONSORCIO CRISTALINA/ELVI MANUEL PIPICANO PANTOJA/ 200/2012</t>
  </si>
  <si>
    <t>AUNAR ESFUERZOS TÉCNICOS, HUMANOS, ADMINISTRATIVOS Y FINANCIEROS PARA EJECUTAR DE MANERA CONJUNTA LOS PROGRAMAS DE COBERTURA EDUCATIVA Y DE SERVICIOS PÚBLICOS A TRAVÉS DE LOS PROYECTOS DE LOS ESTUDIOS Y DISEÑOS Y CONSTRUCCIÓN DE LOS ACUEDUCTOS DE LOS RESGUARDOS LA CRISTALINA, ALTO ORITO Y SIMORNA, ESTUDIOS Y DISEÑOS Y CONSTRUCCIÓN FASE INICIAL COLEGIO RESGUARDO SIMORNA Y ESTUDIOS Y DISEÑOS Y CONSTRUCCIÓN FASE INICIAL DE LA UNIDAD EDUCATIVA DEL RESGUARDO LA CRISTALINA DEL MUNICIPIO DE ORITO DEPARTAMENTO DEL PUTUMAYO</t>
  </si>
  <si>
    <r>
      <t>COMUNICADO DE ACEPTACIÓN</t>
    </r>
    <r>
      <rPr>
        <b/>
        <sz val="7"/>
        <rFont val="Arial"/>
        <family val="2"/>
      </rPr>
      <t xml:space="preserve"> 021/</t>
    </r>
    <r>
      <rPr>
        <sz val="7"/>
        <rFont val="Arial"/>
        <family val="2"/>
      </rPr>
      <t>2012</t>
    </r>
  </si>
  <si>
    <r>
      <t xml:space="preserve">COMUNICADO DE ACEPTACIÓN </t>
    </r>
    <r>
      <rPr>
        <b/>
        <sz val="7"/>
        <rFont val="Arial"/>
        <family val="2"/>
      </rPr>
      <t>022/2012</t>
    </r>
  </si>
  <si>
    <r>
      <t xml:space="preserve">COMUNICADO DE ACEPTACIÓN </t>
    </r>
    <r>
      <rPr>
        <b/>
        <sz val="7"/>
        <rFont val="Arial"/>
        <family val="2"/>
      </rPr>
      <t>026</t>
    </r>
    <r>
      <rPr>
        <sz val="7"/>
        <rFont val="Arial"/>
        <family val="2"/>
      </rPr>
      <t xml:space="preserve"> </t>
    </r>
  </si>
  <si>
    <r>
      <t xml:space="preserve">COMUNICADO DE ACEPTACIÓN No. </t>
    </r>
    <r>
      <rPr>
        <b/>
        <sz val="7"/>
        <rFont val="Arial"/>
        <family val="2"/>
      </rPr>
      <t>031/</t>
    </r>
    <r>
      <rPr>
        <sz val="7"/>
        <rFont val="Arial"/>
        <family val="2"/>
      </rPr>
      <t>2012</t>
    </r>
  </si>
  <si>
    <r>
      <t xml:space="preserve">COMUNICADO DE ACEPTACIÓN No. </t>
    </r>
    <r>
      <rPr>
        <b/>
        <sz val="7"/>
        <rFont val="Arial"/>
        <family val="2"/>
      </rPr>
      <t>032</t>
    </r>
    <r>
      <rPr>
        <sz val="7"/>
        <rFont val="Arial"/>
        <family val="2"/>
      </rPr>
      <t>/2012</t>
    </r>
  </si>
  <si>
    <r>
      <t>COMUNICADO DE ACEPTACIÓN No. 0</t>
    </r>
    <r>
      <rPr>
        <b/>
        <sz val="7"/>
        <rFont val="Arial"/>
        <family val="2"/>
      </rPr>
      <t>41/</t>
    </r>
    <r>
      <rPr>
        <sz val="7"/>
        <rFont val="Arial"/>
        <family val="2"/>
      </rPr>
      <t>2012</t>
    </r>
  </si>
  <si>
    <r>
      <t xml:space="preserve">COMUNICADO ACEPTACIÓN No. </t>
    </r>
    <r>
      <rPr>
        <b/>
        <sz val="7"/>
        <rFont val="Arial"/>
        <family val="2"/>
      </rPr>
      <t>058/</t>
    </r>
    <r>
      <rPr>
        <sz val="7"/>
        <rFont val="Arial"/>
        <family val="2"/>
      </rPr>
      <t>2012</t>
    </r>
  </si>
  <si>
    <r>
      <t>COMUNICADO DE ACEPTACIÓN No.</t>
    </r>
    <r>
      <rPr>
        <b/>
        <sz val="7"/>
        <rFont val="Arial"/>
        <family val="2"/>
      </rPr>
      <t xml:space="preserve"> 059</t>
    </r>
    <r>
      <rPr>
        <sz val="7"/>
        <rFont val="Arial"/>
        <family val="2"/>
      </rPr>
      <t>/2012</t>
    </r>
  </si>
  <si>
    <r>
      <t xml:space="preserve">COMUNICADO DE ACEPTACIÓN No. </t>
    </r>
    <r>
      <rPr>
        <b/>
        <sz val="7"/>
        <rFont val="Arial"/>
        <family val="2"/>
      </rPr>
      <t>073</t>
    </r>
    <r>
      <rPr>
        <sz val="7"/>
        <rFont val="Arial"/>
        <family val="2"/>
      </rPr>
      <t>/2012</t>
    </r>
  </si>
  <si>
    <r>
      <t>INTERVENTORIA TÉCNICA, ADMINISTRACIÓN Y FINANCIERA A LAS OBRAS DE  CONSTRUCCIÓN II ETAPA SISTEMA DE AGUAS LLUVIAS ALCANTARILLADO PLUVIAL BARRIO EL J</t>
    </r>
    <r>
      <rPr>
        <b/>
        <sz val="7"/>
        <rFont val="Arial"/>
        <family val="2"/>
      </rPr>
      <t>ARDÍN</t>
    </r>
    <r>
      <rPr>
        <sz val="7"/>
        <rFont val="Arial"/>
        <family val="2"/>
      </rPr>
      <t xml:space="preserve"> MUNICIPIO DE ORITO DEPARTAMENTO DEL PUTUMAYO.</t>
    </r>
  </si>
  <si>
    <r>
      <t xml:space="preserve">CONTRATO DE OBRA No. </t>
    </r>
    <r>
      <rPr>
        <b/>
        <sz val="7"/>
        <rFont val="Arial"/>
        <family val="2"/>
      </rPr>
      <t>188</t>
    </r>
    <r>
      <rPr>
        <sz val="7"/>
        <rFont val="Arial"/>
        <family val="2"/>
      </rPr>
      <t>/2012</t>
    </r>
  </si>
  <si>
    <r>
      <t xml:space="preserve">ADICIONAL AL CONTRATO </t>
    </r>
    <r>
      <rPr>
        <b/>
        <sz val="7"/>
        <rFont val="Arial"/>
        <family val="2"/>
      </rPr>
      <t>188</t>
    </r>
    <r>
      <rPr>
        <sz val="7"/>
        <rFont val="Arial"/>
        <family val="2"/>
      </rPr>
      <t>/2012</t>
    </r>
  </si>
  <si>
    <r>
      <t xml:space="preserve">CONTRATO DE OBRA No. </t>
    </r>
    <r>
      <rPr>
        <b/>
        <sz val="7"/>
        <rFont val="Arial"/>
        <family val="2"/>
      </rPr>
      <t>196/</t>
    </r>
    <r>
      <rPr>
        <sz val="7"/>
        <rFont val="Arial"/>
        <family val="2"/>
      </rPr>
      <t>2012</t>
    </r>
  </si>
  <si>
    <r>
      <t xml:space="preserve">ADICIONAL AL CONTRATO </t>
    </r>
    <r>
      <rPr>
        <b/>
        <sz val="7"/>
        <rFont val="Arial"/>
        <family val="2"/>
      </rPr>
      <t>196</t>
    </r>
    <r>
      <rPr>
        <sz val="7"/>
        <rFont val="Arial"/>
        <family val="2"/>
      </rPr>
      <t>/2012</t>
    </r>
  </si>
  <si>
    <r>
      <t xml:space="preserve">CONTRATO DE INTERVENTORIA No. </t>
    </r>
    <r>
      <rPr>
        <b/>
        <sz val="7"/>
        <rFont val="Arial"/>
        <family val="2"/>
      </rPr>
      <t>200</t>
    </r>
    <r>
      <rPr>
        <sz val="7"/>
        <rFont val="Arial"/>
        <family val="2"/>
      </rPr>
      <t>/2012</t>
    </r>
  </si>
  <si>
    <r>
      <t xml:space="preserve">CONTRATO DE OBRA No. </t>
    </r>
    <r>
      <rPr>
        <b/>
        <sz val="7"/>
        <rFont val="Arial"/>
        <family val="2"/>
      </rPr>
      <t>270</t>
    </r>
    <r>
      <rPr>
        <sz val="7"/>
        <rFont val="Arial"/>
        <family val="2"/>
      </rPr>
      <t>/2012</t>
    </r>
  </si>
  <si>
    <r>
      <t xml:space="preserve">CONTRATO DE OBRA No. </t>
    </r>
    <r>
      <rPr>
        <b/>
        <sz val="7"/>
        <rFont val="Arial"/>
        <family val="2"/>
      </rPr>
      <t>271/</t>
    </r>
    <r>
      <rPr>
        <sz val="7"/>
        <rFont val="Arial"/>
        <family val="2"/>
      </rPr>
      <t>2012</t>
    </r>
  </si>
  <si>
    <r>
      <t xml:space="preserve">CONTRATO DE OBRA </t>
    </r>
    <r>
      <rPr>
        <b/>
        <sz val="7"/>
        <rFont val="Arial"/>
        <family val="2"/>
      </rPr>
      <t>277/</t>
    </r>
    <r>
      <rPr>
        <sz val="7"/>
        <rFont val="Arial"/>
        <family val="2"/>
      </rPr>
      <t>2012</t>
    </r>
  </si>
  <si>
    <r>
      <t xml:space="preserve">CONTRARO DE OBRA No. </t>
    </r>
    <r>
      <rPr>
        <b/>
        <sz val="7"/>
        <rFont val="Arial"/>
        <family val="2"/>
      </rPr>
      <t>280</t>
    </r>
    <r>
      <rPr>
        <sz val="7"/>
        <rFont val="Arial"/>
        <family val="2"/>
      </rPr>
      <t>/2012</t>
    </r>
  </si>
  <si>
    <r>
      <t xml:space="preserve">CONTRATO DE OBRA No. </t>
    </r>
    <r>
      <rPr>
        <b/>
        <sz val="7"/>
        <rFont val="Arial"/>
        <family val="2"/>
      </rPr>
      <t>281/</t>
    </r>
    <r>
      <rPr>
        <sz val="7"/>
        <rFont val="Arial"/>
        <family val="2"/>
      </rPr>
      <t>2012</t>
    </r>
  </si>
  <si>
    <r>
      <t xml:space="preserve">CONTRATO DE OBRA No. </t>
    </r>
    <r>
      <rPr>
        <b/>
        <sz val="7"/>
        <rFont val="Arial"/>
        <family val="2"/>
      </rPr>
      <t>282</t>
    </r>
    <r>
      <rPr>
        <sz val="7"/>
        <rFont val="Arial"/>
        <family val="2"/>
      </rPr>
      <t>/2012</t>
    </r>
  </si>
  <si>
    <r>
      <t xml:space="preserve">CONTRATO DE INTERVENTORIA </t>
    </r>
    <r>
      <rPr>
        <b/>
        <sz val="7"/>
        <rFont val="Arial"/>
        <family val="2"/>
      </rPr>
      <t>290</t>
    </r>
    <r>
      <rPr>
        <sz val="7"/>
        <rFont val="Arial"/>
        <family val="2"/>
      </rPr>
      <t>/2012</t>
    </r>
  </si>
  <si>
    <r>
      <t>INTERVENTORIA TECNICA, ADMINISTRATIVA Y FINANCIERA  PARA LOS PROYECTOS:</t>
    </r>
    <r>
      <rPr>
        <b/>
        <sz val="7"/>
        <rFont val="Arial"/>
        <family val="2"/>
      </rPr>
      <t xml:space="preserve"> 1.</t>
    </r>
    <r>
      <rPr>
        <sz val="7"/>
        <rFont val="Arial"/>
        <family val="2"/>
      </rPr>
      <t xml:space="preserve"> MEJORAMIENTO DE LA INFRAESTRUCTURA FISICA DE: MEJORAMIENTO INFRAESTRUCTURA FISICA CER TESALIA SEDE PRINCIPAL, MEJORAMIENTO INFRAESTRUCTURA ZONA PATIOS Y AULA DE 
INFORMATICA LUIS CARLOS GALÁN, MEJORAMIENTO CUBIERTA AULAS SEDE EL PARAÍSO, MEJORAMIENTO INFRAESTRUCTURA FÍSICA CER TESALIA SEDE EL TRIUNFO, MEJORAMIENTO INFRAESTRUCTURA FISICA IESAN JOSE DE ORITO SEDE ORITO DOS, MANTENIMIENTO EN PINTURA SEDES DEL CER SILVANIA, MEJORAMIENTO INFRAESTRUCTURA TERCER PISO INSTITUCIÓN EDUCATIVA GABRIELA MISTRAL, CONSTRUCCIÓN TRES AULAS ESCOLARES SEDE ORITO DOS INSTITUCIÓN EDUCATIVA SAN JOSE DE ORITO, CONSTRUCCIÓN TRES AULAS ESCOLARES INSTITUCIÓN EDUCATIVA SAN JOSE DE ORITO, TERMINACIÓN AULAS SEGUNDO PISO NIVEL CER SILVANIA, UNIDAD SANITARIA CER SILVANIA, TERMINACIÓN CERRAMIENTO ESCOLAR CER LIBANO, TERMINACIÓN AULA ESCOLAR IER FRANCISCO JOSE DE CALDAS –VEREDA SIBERIA, TERMINACIÓN Y MEJORAMIENTO RESTAURANTE ESCOLAR SEDE NUEVA ESPERANZA, TERMINACIÓN RESTAURANTE SAN JOSE DEL GUAMUÉZ, TERMINACIÓN RESTAURANTE ESCOLAR SEDE LA CRISTALINA, TERMINACIÓN RESTAURANTE ESCOLAR SEDE GUILLERMO LEON VALENCIA, MEJORAMIENTO AULAS SEDE CRISTO REY IE JORGE ELIECER GAITÁN, MEJORAMIENTO INFRAESTRUCTURA FÍSICA SEDE NUEVA COLOMBIA, MANTENIMIENTO EN PINTURA CER SAN JUAN VIDES, TERMINACIÓN AULA SIMÓN BOLÍVAR, CONSTRUCCIÓN GRADERÍAS Y ALUMBRADO PATIO RECREATIVO VEREDA EL LÍBANO, MUNICIPIO DE ORITO DEPARTAMENTO DEL PUTUMAYO. </t>
    </r>
  </si>
  <si>
    <r>
      <t xml:space="preserve">CONTRATO DE OBRA No. </t>
    </r>
    <r>
      <rPr>
        <b/>
        <sz val="7"/>
        <rFont val="Arial"/>
        <family val="2"/>
      </rPr>
      <t>291/</t>
    </r>
    <r>
      <rPr>
        <sz val="7"/>
        <rFont val="Arial"/>
        <family val="2"/>
      </rPr>
      <t>2012</t>
    </r>
  </si>
  <si>
    <r>
      <t>CONTRATO DE INTERVENTORIA</t>
    </r>
    <r>
      <rPr>
        <b/>
        <sz val="7"/>
        <rFont val="Arial"/>
        <family val="2"/>
      </rPr>
      <t xml:space="preserve"> 325</t>
    </r>
    <r>
      <rPr>
        <sz val="7"/>
        <rFont val="Arial"/>
        <family val="2"/>
      </rPr>
      <t>/2012</t>
    </r>
  </si>
  <si>
    <r>
      <t xml:space="preserve">CONTRATO DE OBRA No. </t>
    </r>
    <r>
      <rPr>
        <b/>
        <sz val="7"/>
        <rFont val="Arial"/>
        <family val="2"/>
      </rPr>
      <t>328</t>
    </r>
    <r>
      <rPr>
        <sz val="7"/>
        <rFont val="Arial"/>
        <family val="2"/>
      </rPr>
      <t>/2012</t>
    </r>
  </si>
  <si>
    <r>
      <t xml:space="preserve">CONTRATO DE OBRA No. </t>
    </r>
    <r>
      <rPr>
        <b/>
        <sz val="7"/>
        <rFont val="Arial"/>
        <family val="2"/>
      </rPr>
      <t>329</t>
    </r>
    <r>
      <rPr>
        <sz val="7"/>
        <rFont val="Arial"/>
        <family val="2"/>
      </rPr>
      <t>/2012</t>
    </r>
  </si>
  <si>
    <t xml:space="preserve">SECRETARIA DE INFRAESTRUVTURA </t>
  </si>
  <si>
    <t>INTERVENTORIA TÉCNICA, ADMINISTRACIÓN Y FINANCIERA A LAS OBRAS DE CONSTRUCCIÓN ALCANTARILLADO SANITARIO VEREDA PARAÍSO MUNICIPIO DE ORITO DEPARTAMENTO DEL PUTUMAYO.</t>
  </si>
  <si>
    <t>BENJAMIN OBANDO DELGADO</t>
  </si>
  <si>
    <t>01998</t>
  </si>
  <si>
    <t>CONSTRUCCIÓN Y MANTENIMIENTO DEL PUENTE VEREDA EL 35 EN EL MUNICIPIO DE ORITO, DEPARTAMENTO DEL PUTUMAYO</t>
  </si>
  <si>
    <t>REY SERVICIOS LTDA/HORACIO SEPULVEDA FORERO</t>
  </si>
  <si>
    <t>846001108-0</t>
  </si>
  <si>
    <t>01483</t>
  </si>
  <si>
    <t>02278</t>
  </si>
  <si>
    <t>01477</t>
  </si>
  <si>
    <t>MEJORAMIENTO DE INFRAESTRUCTURA FISICA (TECHOS) DE INSTITUCIONES EDUCATIVAS AFECTADAS POR EL VENDAVAL, EN EL MUNICIPIO DE ORITO - PUTUMAYO.</t>
  </si>
  <si>
    <t>DIRECTA POR URGENCIA MANIFIESTA</t>
  </si>
  <si>
    <t>SERVIPETROL LTDA/CARLOS ALBERTO TABARES</t>
  </si>
  <si>
    <t>02043</t>
  </si>
  <si>
    <t>02230</t>
  </si>
  <si>
    <t>01821</t>
  </si>
  <si>
    <t>LIQ.</t>
  </si>
  <si>
    <t>INTERVENTORIA TECNICA, ADMINISTRATIVA Y FINANCIERA A LAS OBRAS DE LA CONSTRUCCIÓN Y MANTENIMIENTO DEL PUENTE EL 35 Y EL MEJORAMIENTO Y OPTIMIZACIÓN SISTEMAS DE ALCANTARILLADO VEREDAS BUENOS AIRES Y TESALIA EN EL MUNICIPIO DE ORITO - DEPARTAMENTO DEL PUTUMAYO.</t>
  </si>
  <si>
    <t>SALDO AL MUNICIPIO $12,621</t>
  </si>
  <si>
    <t>INTERVENTORIA TÉCNICA, ADMINISTRATIVA Y FINANCIERA , A LAS OBRAS DE MANTENIMIENTO Y MEJORAMIENTO DE PUESTOS DE SALUD RURALES DE LAS VEREDAS PORTUGAL, SAN VICENTE DEL LUZÓN, CHURUYACO Y PRIMERA ETAPA DE UENOS AIRES Y LA INSTALACIÓN  DE LAS REDES DE MEDIA Y BAJA TENSIÓN PARA EL CENTRO ETNOEDUCATIVO PUERTO RICO , RESGUARDO LOS GUADUALES EN EL MUNICIPO DE ORITO PUTUMAYO.</t>
  </si>
  <si>
    <t>LICITACIÓN PUBLICA</t>
  </si>
  <si>
    <t xml:space="preserve">CONSORCIO REDES DEL PUTUMAYO/JOSE GEOVAN TRUQUE </t>
  </si>
  <si>
    <t>900573105-9</t>
  </si>
  <si>
    <t>01776</t>
  </si>
  <si>
    <t>01777</t>
  </si>
  <si>
    <t xml:space="preserve"> INSTALACIÓN DE REDES DE MEDIA Y BAJA TENSIÓN DE LAS VEREDAS EL PRADO, CAMPO BELLO, QUEBRADÓN, BONAIRE, B.D. ACHIOTE, OSIRIS-SAN VICENTE DEL LUZÓN, CAMPO BELLO ALTO, NOGALES, EL RETIRO Y ALTO GUISIA DEL MUNICIPIO DE ORITO.</t>
  </si>
  <si>
    <t>CONSTRUCCIONES Y SERVICIOS CONYSER S.A.S/LINA GUERRON</t>
  </si>
  <si>
    <t>01177</t>
  </si>
  <si>
    <t>01636</t>
  </si>
  <si>
    <t>01447</t>
  </si>
  <si>
    <t>01595</t>
  </si>
  <si>
    <t>02545</t>
  </si>
  <si>
    <t>REGALÍAS DEPARTAMENTALES RESGUAR GUADUALES</t>
  </si>
  <si>
    <t>01484</t>
  </si>
  <si>
    <t>02279</t>
  </si>
  <si>
    <t>02250</t>
  </si>
  <si>
    <t xml:space="preserve">MARGEN DE COMERCILIACIÓN </t>
  </si>
  <si>
    <t>COMP EGRESO</t>
  </si>
  <si>
    <t>03123</t>
  </si>
  <si>
    <t>03124</t>
  </si>
  <si>
    <t>03119</t>
  </si>
  <si>
    <t>03121</t>
  </si>
  <si>
    <t>03122</t>
  </si>
  <si>
    <t>03088</t>
  </si>
  <si>
    <t>03087</t>
  </si>
  <si>
    <t>03116</t>
  </si>
  <si>
    <t>03117</t>
  </si>
  <si>
    <t>03086</t>
  </si>
  <si>
    <t>03085</t>
  </si>
  <si>
    <t xml:space="preserve">MEJORAMIENTO INFRAESTRUCTURA FISICA INSPECCIÓN DE POLICIA MUNICIPAL, MUNICIPIO DE ORITO PUTUMAYO </t>
  </si>
  <si>
    <t>900236940-7</t>
  </si>
  <si>
    <t>02553</t>
  </si>
  <si>
    <t>03153</t>
  </si>
  <si>
    <t>CONSTRUCCIÓN DE ANDENES AVENIDA PRINCIPAL EN EL MUNICIPIO DE ORITO DEPARTAMENTO DEL PUTUMAYO.</t>
  </si>
  <si>
    <t>MIGUEL FERNANDO BURBANO MERA</t>
  </si>
  <si>
    <t>ADICIONAL AL CONVENIO 045/2012</t>
  </si>
  <si>
    <r>
      <t xml:space="preserve">AUNAR ESFUERZOS ENTRE LA ALCALDIA DE ORITO Y EMPORITO E.S.P. PARA LA EJECUCIÓN DE LAS OBRAS DEL SECTOR AGUA POTALE Y SANEAMIENTO BÁSICO DE: </t>
    </r>
    <r>
      <rPr>
        <b/>
        <sz val="9"/>
        <rFont val="Arial"/>
        <family val="2"/>
      </rPr>
      <t>A</t>
    </r>
  </si>
  <si>
    <t>02790</t>
  </si>
  <si>
    <t>REGALIAS PETROLERAS</t>
  </si>
  <si>
    <t>03353</t>
  </si>
  <si>
    <t>SECRETARÍA DE INFRAESTRUCTURA</t>
  </si>
  <si>
    <t>CONTRATO DE OBRA No. 0131/2012, a nombre de distribuciones y servicios integrales y ambientales fys s.a.s</t>
  </si>
  <si>
    <t>01968</t>
  </si>
  <si>
    <t>MANTENIMIENTO Y MEJORAMIENTO DE LA INSPECCIÓN DE POLICIA SIMÓN BOLÍVAR, EN EL MUNICIPIO DE ORITO - DEPARTAMENTO DEL PUTUMAYO.</t>
  </si>
  <si>
    <t>900274210-0</t>
  </si>
  <si>
    <t>02559</t>
  </si>
  <si>
    <t>03365</t>
  </si>
  <si>
    <t>MARGEN DE COMERCILIZACIÓN</t>
  </si>
  <si>
    <t>CONSTRUCCIÓN PRIMERA ETAPA DE LAS REDES DE MEDIA Y BAJA TENSIÓN PARA EL CENTRO ETNOED. PUERTO RICO, RESGUARDO LOS GUADUALES EN EL MUNICIPIO DE ORITO DEPARTAMENTO DEL PUTUMAYO.</t>
  </si>
  <si>
    <t>JAIME ZUÑIGA VERNAZA</t>
  </si>
  <si>
    <t>02549</t>
  </si>
  <si>
    <t>REGALÍAS DEPARTAMENTALES</t>
  </si>
  <si>
    <t>MEJORAMIENTO Y OPTIMIZACIÓN DE LOS SISTEMAS DE ALCANTARILLADO VEREDA BUENOS AIRES Y TESALIA EN EL MUNICIPIO DE ORITO DEPARTAMENTO DEL PUTUMAYO</t>
  </si>
  <si>
    <t>CONSTRUCCIONES Y SOLDADURAS GAMA S.A.S./JOSE HERIBERTO GALINDEZ TORREZ</t>
  </si>
  <si>
    <t>900513245-4</t>
  </si>
  <si>
    <t>CARLOS ALEJANDRO BUCHELI/096/2012</t>
  </si>
  <si>
    <t>CARLOS ALEJANDRO BUCHELI/097/2012</t>
  </si>
  <si>
    <t>CARLOS ALEJANDRO BUCHELI 096/2012</t>
  </si>
  <si>
    <t>CONTINUACIÓN CONSTRUCCIÓN CASETA CULTURAL BARRIO SAN CARLOS, MUNICIPIO DE ORITO -DEPARTAMENTO DEL PUTUMAYO.</t>
  </si>
  <si>
    <t>02525</t>
  </si>
  <si>
    <t>03155</t>
  </si>
  <si>
    <t>ALVRO LIVANIEL BERNAL PALACIOS</t>
  </si>
  <si>
    <t>´02312</t>
  </si>
  <si>
    <t>03137</t>
  </si>
  <si>
    <t>GASTOS DE FUNCIONAMIENTO</t>
  </si>
  <si>
    <r>
      <t xml:space="preserve">CONVENIO No. </t>
    </r>
    <r>
      <rPr>
        <b/>
        <sz val="9"/>
        <rFont val="Arial"/>
        <family val="2"/>
      </rPr>
      <t>051/2012</t>
    </r>
  </si>
  <si>
    <t>CONSTRUCCIÓN SEGUNDA ETAPA CASA DE LA CULTURA AFRO -ORITENSE EN EL MUNICIPIO DE ORITO DEPARTAMENTO DEL PUTUMAYO.</t>
  </si>
  <si>
    <t>ANDRES CARVAJAL YASNO</t>
  </si>
  <si>
    <t>7,729,273</t>
  </si>
  <si>
    <t>RP</t>
  </si>
  <si>
    <t>AFECTAR %</t>
  </si>
  <si>
    <t>0291/2012</t>
  </si>
  <si>
    <t>0270/2012</t>
  </si>
  <si>
    <t>0277/2012</t>
  </si>
  <si>
    <t>02763</t>
  </si>
  <si>
    <t>03406</t>
  </si>
  <si>
    <t>03405</t>
  </si>
  <si>
    <t>03018</t>
  </si>
  <si>
    <t>03398</t>
  </si>
  <si>
    <t>03019</t>
  </si>
  <si>
    <t>03397</t>
  </si>
  <si>
    <t>CONSTRUCCIÓN DE ALCANTARILLADOS SANITARIOS 1) CRA 2 ENTRE CALLES 1B Y 2C, CRA 1) ENTRE DG8 Y  CALLE 1, Y BETANIA, 2) CALLE 1B ENTRE CRA 3 Y 1B 3) CRA 1 ENTRE CALLE DG8 Y CLL 1, MUNICIPIO DE ORITO - DEPARTAMENTO DEL PUTUMAYO.</t>
  </si>
  <si>
    <t>02528</t>
  </si>
  <si>
    <t>02529</t>
  </si>
  <si>
    <t>03340</t>
  </si>
  <si>
    <t>03339</t>
  </si>
  <si>
    <t xml:space="preserve">SISTEMA GRAL DE PARTICIPACIÓN </t>
  </si>
  <si>
    <t xml:space="preserve">ADICIONAL AL CONTRATO INTERVENTORIA PARA EL PROYECTO "CASA DE LA CULTURA AFRO-ORITENSE </t>
  </si>
  <si>
    <t>02764</t>
  </si>
  <si>
    <t>03391</t>
  </si>
  <si>
    <t>CARLOS ALEJANDRO BUCHELI -290/2012</t>
  </si>
  <si>
    <r>
      <t>CARLOS ALEJANDRO BUCHELI</t>
    </r>
    <r>
      <rPr>
        <b/>
        <sz val="8"/>
        <rFont val="Arial"/>
        <family val="2"/>
      </rPr>
      <t>/290/</t>
    </r>
    <r>
      <rPr>
        <sz val="8"/>
        <rFont val="Arial"/>
        <family val="2"/>
      </rPr>
      <t>2012</t>
    </r>
  </si>
  <si>
    <t>CARLOS ALEJANDRO BUCHELI 290/2012</t>
  </si>
  <si>
    <t>MANTENIMIENTO DE LA CASA DE LA CULTURA EN EL MUNICIPIO DE ORITO -DEPARTAMENTO DEL PUTUMAYO.</t>
  </si>
  <si>
    <t>PAULO CESAR BURBANO MERA</t>
  </si>
  <si>
    <t>5,348,968</t>
  </si>
  <si>
    <t>03425</t>
  </si>
  <si>
    <t>02751</t>
  </si>
  <si>
    <t>03418</t>
  </si>
  <si>
    <t>03419</t>
  </si>
  <si>
    <t>MANTENIMIENTO Y MEJORAMIENTO DE PUESTOS DE SALUD RURALES DE LAS VEREDAS PORTUGAL, SAN VICENTE DEL LUZÓN, CHURUYACO Y BUENOS AIRES DEL MUNICIPIO DE ORITO DEPARTAMENTO DEL PUTUMAYO.</t>
  </si>
  <si>
    <t xml:space="preserve">ING. CARLOS ALEJANDRO BUCHELI </t>
  </si>
  <si>
    <t>UNIÓN TEMPORAL J&amp;O INGENIERIA /JAVIER GUSTAVO OSPINA APRAEZ</t>
  </si>
  <si>
    <t>900580823-7</t>
  </si>
  <si>
    <t>03449</t>
  </si>
  <si>
    <r>
      <t xml:space="preserve">COMUNICADO DE ACEPTACIÓN </t>
    </r>
    <r>
      <rPr>
        <b/>
        <sz val="8"/>
        <rFont val="Arial"/>
        <family val="2"/>
      </rPr>
      <t>022/2012</t>
    </r>
  </si>
  <si>
    <r>
      <t xml:space="preserve">CONVENIO No. </t>
    </r>
    <r>
      <rPr>
        <b/>
        <sz val="9"/>
        <rFont val="Arial"/>
        <family val="2"/>
      </rPr>
      <t>047</t>
    </r>
    <r>
      <rPr>
        <sz val="9"/>
        <rFont val="Arial"/>
        <family val="2"/>
      </rPr>
      <t>/2012</t>
    </r>
  </si>
  <si>
    <t>AUNAR ESFUERZOS ENTRE LA ALCALDÍA DE ORITO Y EMPORITO E.S.P. PARA LA EJECUCIÓN DE LAS OBRAS DEL SECTOR MEDIO AMBIENTE PARA EL DRAGADO DE LAS QUEBRADAS EL LOCO WILLIAM EN EL BARRIO COLOMBIA, BARRIO SAN MARTÍN - LOS POMOS Y EL SABALO EN EL SECTOR DE LA URBANIZACIÓN LA LIBERTAD EN EL MUNICIPIO DE ORITO - DEPARTAMENTO DEL PUTUMAYO.</t>
  </si>
  <si>
    <t>846,000,381-0</t>
  </si>
  <si>
    <t>03028</t>
  </si>
  <si>
    <t>03027</t>
  </si>
  <si>
    <t>03026</t>
  </si>
  <si>
    <t>03029</t>
  </si>
  <si>
    <t>03400</t>
  </si>
  <si>
    <t>03401</t>
  </si>
  <si>
    <t>03402</t>
  </si>
  <si>
    <t>03403</t>
  </si>
  <si>
    <t xml:space="preserve">INGRESOS CORRIENTES DE LIBRE DESTINACIÓN </t>
  </si>
  <si>
    <t>LIBRE INVERSIÓN SGP</t>
  </si>
  <si>
    <r>
      <t>COMUNICADO DE ACEPTACIÓN</t>
    </r>
    <r>
      <rPr>
        <b/>
        <sz val="8"/>
        <rFont val="Arial"/>
        <family val="2"/>
      </rPr>
      <t xml:space="preserve"> 021/</t>
    </r>
    <r>
      <rPr>
        <sz val="8"/>
        <rFont val="Arial"/>
        <family val="2"/>
      </rPr>
      <t>2012</t>
    </r>
  </si>
  <si>
    <r>
      <t xml:space="preserve">COMUNICADO DE ACEPTACIÓN </t>
    </r>
    <r>
      <rPr>
        <b/>
        <sz val="8"/>
        <rFont val="Arial"/>
        <family val="2"/>
      </rPr>
      <t>026</t>
    </r>
    <r>
      <rPr>
        <sz val="8"/>
        <rFont val="Arial"/>
        <family val="2"/>
      </rPr>
      <t xml:space="preserve"> </t>
    </r>
  </si>
  <si>
    <r>
      <t xml:space="preserve">COMUNICADO DE ACEPTACIÓN No. </t>
    </r>
    <r>
      <rPr>
        <b/>
        <sz val="8"/>
        <rFont val="Arial"/>
        <family val="2"/>
      </rPr>
      <t>031/</t>
    </r>
    <r>
      <rPr>
        <sz val="8"/>
        <rFont val="Arial"/>
        <family val="2"/>
      </rPr>
      <t>2012</t>
    </r>
  </si>
  <si>
    <r>
      <t xml:space="preserve">COMUNICADO DE ACEPTACIÓN No. </t>
    </r>
    <r>
      <rPr>
        <b/>
        <sz val="8"/>
        <rFont val="Arial"/>
        <family val="2"/>
      </rPr>
      <t>032</t>
    </r>
    <r>
      <rPr>
        <sz val="8"/>
        <rFont val="Arial"/>
        <family val="2"/>
      </rPr>
      <t>/2012</t>
    </r>
  </si>
  <si>
    <r>
      <t>COMUNICADO DE ACEPTACIÓN No. 0</t>
    </r>
    <r>
      <rPr>
        <b/>
        <sz val="8"/>
        <rFont val="Arial"/>
        <family val="2"/>
      </rPr>
      <t>41/</t>
    </r>
    <r>
      <rPr>
        <sz val="8"/>
        <rFont val="Arial"/>
        <family val="2"/>
      </rPr>
      <t>2012</t>
    </r>
  </si>
  <si>
    <r>
      <t xml:space="preserve">COMUNICADO DE ACEPTACIÓN No. </t>
    </r>
    <r>
      <rPr>
        <b/>
        <sz val="8"/>
        <rFont val="Arial"/>
        <family val="2"/>
      </rPr>
      <t>058/</t>
    </r>
    <r>
      <rPr>
        <sz val="8"/>
        <rFont val="Arial"/>
        <family val="2"/>
      </rPr>
      <t>2012</t>
    </r>
  </si>
  <si>
    <r>
      <t>COMUNICADO DE ACEPTACIÓN No.</t>
    </r>
    <r>
      <rPr>
        <b/>
        <sz val="8"/>
        <rFont val="Arial"/>
        <family val="2"/>
      </rPr>
      <t xml:space="preserve"> 059</t>
    </r>
    <r>
      <rPr>
        <sz val="8"/>
        <rFont val="Arial"/>
        <family val="2"/>
      </rPr>
      <t>/2012</t>
    </r>
  </si>
  <si>
    <r>
      <t xml:space="preserve">COMUNICADO DE ACEPTACIÓN No. </t>
    </r>
    <r>
      <rPr>
        <b/>
        <sz val="8"/>
        <rFont val="Arial"/>
        <family val="2"/>
      </rPr>
      <t>073</t>
    </r>
    <r>
      <rPr>
        <sz val="8"/>
        <rFont val="Arial"/>
        <family val="2"/>
      </rPr>
      <t>/2012</t>
    </r>
  </si>
  <si>
    <r>
      <t>INTERVENTORIA TÉCNICA, ADMINISTRACIÓN Y FINANCIERA A LAS OBRAS DE  CONSTRUCCIÓN II ETAPA SISTEMA DE AGUAS LLUVIAS ALCANTARILLADO PLUVIAL BARRIO EL J</t>
    </r>
    <r>
      <rPr>
        <b/>
        <sz val="8"/>
        <rFont val="Arial"/>
        <family val="2"/>
      </rPr>
      <t>ARDÍN</t>
    </r>
    <r>
      <rPr>
        <sz val="8"/>
        <rFont val="Arial"/>
        <family val="2"/>
      </rPr>
      <t xml:space="preserve"> MUNICIPIO DE ORITO DEPARTAMENTO DEL PUTUMAYO.</t>
    </r>
  </si>
  <si>
    <r>
      <t xml:space="preserve">INTERVENTORIA TÉCNICA, ADMINISTRACIÓN Y FINANCIERA A LAS OBRAS DE CONSTRUCCIÓN ALCANTARILLADO SANITARIO VEREDA </t>
    </r>
    <r>
      <rPr>
        <sz val="8"/>
        <color rgb="FFFF0000"/>
        <rFont val="Arial"/>
        <family val="2"/>
      </rPr>
      <t>PARAÍSO</t>
    </r>
    <r>
      <rPr>
        <sz val="8"/>
        <rFont val="Arial"/>
        <family val="2"/>
      </rPr>
      <t xml:space="preserve"> MUNICIPIO DE ORITO DEPARTAMENTO DEL PUTUMAYO.</t>
    </r>
  </si>
  <si>
    <r>
      <t xml:space="preserve">ADICIONAL COMUNICADO </t>
    </r>
    <r>
      <rPr>
        <b/>
        <sz val="8"/>
        <rFont val="Arial"/>
        <family val="2"/>
      </rPr>
      <t>073/2012</t>
    </r>
  </si>
  <si>
    <r>
      <t xml:space="preserve">COMUNICADO DE ACEPTACIÓN No. </t>
    </r>
    <r>
      <rPr>
        <b/>
        <sz val="8"/>
        <rFont val="Arial"/>
        <family val="2"/>
      </rPr>
      <t>096/2012</t>
    </r>
  </si>
  <si>
    <r>
      <t xml:space="preserve">COMUNICADO DE ACEPTACIÓN o. </t>
    </r>
    <r>
      <rPr>
        <b/>
        <sz val="8"/>
        <rFont val="Arial"/>
        <family val="2"/>
      </rPr>
      <t>097/2012</t>
    </r>
  </si>
  <si>
    <r>
      <t xml:space="preserve">COMUNICADO DE ACEPTACIÓN </t>
    </r>
    <r>
      <rPr>
        <b/>
        <sz val="8"/>
        <rFont val="Arial"/>
        <family val="2"/>
      </rPr>
      <t>098/2012</t>
    </r>
  </si>
  <si>
    <r>
      <t xml:space="preserve">COMUNICADO DE ACEPTACIÓN </t>
    </r>
    <r>
      <rPr>
        <b/>
        <sz val="8"/>
        <rFont val="Arial"/>
        <family val="2"/>
      </rPr>
      <t>099/2012</t>
    </r>
  </si>
  <si>
    <r>
      <t xml:space="preserve">COMUNICADO DE ACEPTACIÓN </t>
    </r>
    <r>
      <rPr>
        <b/>
        <sz val="8"/>
        <rFont val="Arial"/>
        <family val="2"/>
      </rPr>
      <t>101/2012</t>
    </r>
  </si>
  <si>
    <r>
      <t xml:space="preserve">COMUNICADO DE ACEPATACIÓN </t>
    </r>
    <r>
      <rPr>
        <b/>
        <sz val="8"/>
        <rFont val="Arial"/>
        <family val="2"/>
      </rPr>
      <t>107/2012</t>
    </r>
  </si>
  <si>
    <r>
      <t xml:space="preserve">CONTRATO DE OBRA No. </t>
    </r>
    <r>
      <rPr>
        <b/>
        <sz val="8"/>
        <rFont val="Arial"/>
        <family val="2"/>
      </rPr>
      <t>188</t>
    </r>
    <r>
      <rPr>
        <sz val="8"/>
        <rFont val="Arial"/>
        <family val="2"/>
      </rPr>
      <t>/2012</t>
    </r>
  </si>
  <si>
    <r>
      <t xml:space="preserve">ADICIONAL AL CONTRATO </t>
    </r>
    <r>
      <rPr>
        <b/>
        <sz val="8"/>
        <rFont val="Arial"/>
        <family val="2"/>
      </rPr>
      <t>188</t>
    </r>
    <r>
      <rPr>
        <sz val="8"/>
        <rFont val="Arial"/>
        <family val="2"/>
      </rPr>
      <t>/2012</t>
    </r>
  </si>
  <si>
    <r>
      <t xml:space="preserve">CONTRATO DE OBRA No. </t>
    </r>
    <r>
      <rPr>
        <b/>
        <sz val="8"/>
        <rFont val="Arial"/>
        <family val="2"/>
      </rPr>
      <t>196/</t>
    </r>
    <r>
      <rPr>
        <sz val="8"/>
        <rFont val="Arial"/>
        <family val="2"/>
      </rPr>
      <t>2012</t>
    </r>
  </si>
  <si>
    <r>
      <t xml:space="preserve">ADICIONAL AL CONTRATO </t>
    </r>
    <r>
      <rPr>
        <b/>
        <sz val="8"/>
        <rFont val="Arial"/>
        <family val="2"/>
      </rPr>
      <t>196</t>
    </r>
    <r>
      <rPr>
        <sz val="8"/>
        <rFont val="Arial"/>
        <family val="2"/>
      </rPr>
      <t>/2012</t>
    </r>
  </si>
  <si>
    <r>
      <t xml:space="preserve">CONTRATO DE INTERVENTORIA No. </t>
    </r>
    <r>
      <rPr>
        <b/>
        <sz val="8"/>
        <rFont val="Arial"/>
        <family val="2"/>
      </rPr>
      <t>200</t>
    </r>
    <r>
      <rPr>
        <sz val="8"/>
        <rFont val="Arial"/>
        <family val="2"/>
      </rPr>
      <t>/2012</t>
    </r>
  </si>
  <si>
    <r>
      <t>CONTRATO DE OBRA No</t>
    </r>
    <r>
      <rPr>
        <b/>
        <sz val="8"/>
        <rFont val="Arial"/>
        <family val="2"/>
      </rPr>
      <t>.249</t>
    </r>
    <r>
      <rPr>
        <sz val="8"/>
        <rFont val="Arial"/>
        <family val="2"/>
      </rPr>
      <t>/2012</t>
    </r>
  </si>
  <si>
    <r>
      <t xml:space="preserve">CONTRATO DE OBRA No. </t>
    </r>
    <r>
      <rPr>
        <b/>
        <sz val="8"/>
        <rFont val="Arial"/>
        <family val="2"/>
      </rPr>
      <t>270</t>
    </r>
    <r>
      <rPr>
        <sz val="8"/>
        <rFont val="Arial"/>
        <family val="2"/>
      </rPr>
      <t>/2012</t>
    </r>
  </si>
  <si>
    <r>
      <t xml:space="preserve">CONTRATO DE OBRA No. </t>
    </r>
    <r>
      <rPr>
        <b/>
        <sz val="8"/>
        <rFont val="Arial"/>
        <family val="2"/>
      </rPr>
      <t>271/</t>
    </r>
    <r>
      <rPr>
        <sz val="8"/>
        <rFont val="Arial"/>
        <family val="2"/>
      </rPr>
      <t>2012</t>
    </r>
  </si>
  <si>
    <r>
      <t xml:space="preserve">CONTRATO DE OBRA </t>
    </r>
    <r>
      <rPr>
        <b/>
        <sz val="8"/>
        <rFont val="Arial"/>
        <family val="2"/>
      </rPr>
      <t>277/</t>
    </r>
    <r>
      <rPr>
        <sz val="8"/>
        <rFont val="Arial"/>
        <family val="2"/>
      </rPr>
      <t>2012</t>
    </r>
  </si>
  <si>
    <r>
      <t xml:space="preserve">CONTRARO DE OBRA No. </t>
    </r>
    <r>
      <rPr>
        <b/>
        <sz val="8"/>
        <rFont val="Arial"/>
        <family val="2"/>
      </rPr>
      <t>280</t>
    </r>
    <r>
      <rPr>
        <sz val="8"/>
        <rFont val="Arial"/>
        <family val="2"/>
      </rPr>
      <t>/2012</t>
    </r>
  </si>
  <si>
    <r>
      <t xml:space="preserve">CONTRATO DE OBRA No. </t>
    </r>
    <r>
      <rPr>
        <b/>
        <sz val="8"/>
        <rFont val="Arial"/>
        <family val="2"/>
      </rPr>
      <t>281/</t>
    </r>
    <r>
      <rPr>
        <sz val="8"/>
        <rFont val="Arial"/>
        <family val="2"/>
      </rPr>
      <t>2012</t>
    </r>
  </si>
  <si>
    <r>
      <t xml:space="preserve">ADICIONAL AL CONTRAT </t>
    </r>
    <r>
      <rPr>
        <b/>
        <sz val="8"/>
        <rFont val="Arial"/>
        <family val="2"/>
      </rPr>
      <t>281/2012</t>
    </r>
  </si>
  <si>
    <r>
      <t xml:space="preserve">CONTRATO DE OBRA No. </t>
    </r>
    <r>
      <rPr>
        <b/>
        <sz val="8"/>
        <rFont val="Arial"/>
        <family val="2"/>
      </rPr>
      <t>282</t>
    </r>
    <r>
      <rPr>
        <sz val="8"/>
        <rFont val="Arial"/>
        <family val="2"/>
      </rPr>
      <t>/2012</t>
    </r>
  </si>
  <si>
    <r>
      <t xml:space="preserve">CONTRATO DE INTERVENTORIA </t>
    </r>
    <r>
      <rPr>
        <b/>
        <sz val="8"/>
        <rFont val="Arial"/>
        <family val="2"/>
      </rPr>
      <t>290</t>
    </r>
    <r>
      <rPr>
        <sz val="8"/>
        <rFont val="Arial"/>
        <family val="2"/>
      </rPr>
      <t>/2012</t>
    </r>
  </si>
  <si>
    <r>
      <t>INTERVENTORIA TECNICA, ADMINISTRATIVA Y FINANCIERA  PARA LOS PROYECTOS:</t>
    </r>
    <r>
      <rPr>
        <b/>
        <sz val="8"/>
        <rFont val="Arial"/>
        <family val="2"/>
      </rPr>
      <t xml:space="preserve"> 1.</t>
    </r>
    <r>
      <rPr>
        <sz val="8"/>
        <rFont val="Arial"/>
        <family val="2"/>
      </rPr>
      <t xml:space="preserve"> MEJORAMIENTO DE LA INFRAESTRUCTURA FISICA DE: MEJORAMIENTO INFRAESTRUCTURA FISICA CER TESALIA SEDE PRINCIPAL, MEJORAMIENTO INFRAESTRUCTURA ZONA PATIOS Y AULA DE 
INFORMATICA LUIS CARLOS GALÁN, MEJORAMIENTO CUBIERTA AULAS SEDE EL PARAÍSO, MEJORAMIENTO INFRAESTRUCTURA FÍSICA CER TESALIA SEDE EL TRIUNFO, MEJORAMIENTO INFRAESTRUCTURA FISICA IESAN JOSE DE ORITO SEDE ORITO DOS, MANTENIMIENTO EN PINTURA SEDES DEL CER SILVANIA, MEJORAMIENTO INFRAESTRUCTURA TERCER PISO INSTITUCIÓN EDUCATIVA GABRIELA MISTRAL, CONSTRUCCIÓN TRES AULAS ESCOLARES SEDE ORITO DOS INSTITUCIÓN EDUCATIVA SAN JOSE DE ORITO, CONSTRUCCIÓN TRES AULAS ESCOLARES INSTITUCIÓN EDUCATIVA SAN JOSE DE ORITO, TERMINACIÓN AULAS SEGUNDO PISO NIVEL CER SILVANIA, UNIDAD SANITARIA CER SILVANIA, TERMINACIÓN CERRAMIENTO ESCOLAR CER LIBANO, TERMINACIÓN AULA ESCOLAR IER FRANCISCO JOSE DE CALDAS –VEREDA SIBERIA, TERMINACIÓN Y MEJORAMIENTO RESTAURANTE ESCOLAR SEDE NUEVA ESPERANZA, TERMINACIÓN RESTAURANTE SAN JOSE DEL GUAMUÉZ, TERMINACIÓN RESTAURANTE ESCOLAR SEDE LA CRISTALINA, TERMINACIÓN RESTAURANTE ESCOLAR SEDE GUILLERMO LEON VALENCIA, MEJORAMIENTO AULAS SEDE CRISTO REY IE JORGE ELIECER GAITÁN, MEJORAMIENTO INFRAESTRUCTURA FÍSICA SEDE NUEVA COLOMBIA, MANTENIMIENTO EN PINTURA CER SAN JUAN VIDES, TERMINACIÓN AULA SIMÓN BOLÍVAR, CONSTRUCCIÓN GRADERÍAS Y ALUMBRADO PATIO RECREATIVO VEREDA EL LÍBANO, MUNICIPIO DE ORITO DEPARTAMENTO DEL PUTUMAYO. </t>
    </r>
  </si>
  <si>
    <r>
      <t xml:space="preserve">ADICIONAL 2 AL </t>
    </r>
    <r>
      <rPr>
        <b/>
        <sz val="8"/>
        <rFont val="Arial"/>
        <family val="2"/>
      </rPr>
      <t>290</t>
    </r>
    <r>
      <rPr>
        <sz val="8"/>
        <rFont val="Arial"/>
        <family val="2"/>
      </rPr>
      <t>/2012</t>
    </r>
  </si>
  <si>
    <r>
      <t xml:space="preserve">CONTRATO DE OBRA No. </t>
    </r>
    <r>
      <rPr>
        <b/>
        <sz val="8"/>
        <rFont val="Arial"/>
        <family val="2"/>
      </rPr>
      <t>291/</t>
    </r>
    <r>
      <rPr>
        <sz val="8"/>
        <rFont val="Arial"/>
        <family val="2"/>
      </rPr>
      <t>2012</t>
    </r>
  </si>
  <si>
    <r>
      <t>CONTRATO DE INTERVENTORIA</t>
    </r>
    <r>
      <rPr>
        <b/>
        <sz val="8"/>
        <rFont val="Arial"/>
        <family val="2"/>
      </rPr>
      <t xml:space="preserve"> 325</t>
    </r>
    <r>
      <rPr>
        <sz val="8"/>
        <rFont val="Arial"/>
        <family val="2"/>
      </rPr>
      <t>/2012</t>
    </r>
  </si>
  <si>
    <r>
      <t xml:space="preserve">CONTRATO DE OBRA No. </t>
    </r>
    <r>
      <rPr>
        <b/>
        <sz val="8"/>
        <rFont val="Arial"/>
        <family val="2"/>
      </rPr>
      <t>328</t>
    </r>
    <r>
      <rPr>
        <sz val="8"/>
        <rFont val="Arial"/>
        <family val="2"/>
      </rPr>
      <t>/2012</t>
    </r>
  </si>
  <si>
    <r>
      <t xml:space="preserve">CONTRATO DE OBRA No. </t>
    </r>
    <r>
      <rPr>
        <b/>
        <sz val="8"/>
        <rFont val="Arial"/>
        <family val="2"/>
      </rPr>
      <t>329</t>
    </r>
    <r>
      <rPr>
        <sz val="8"/>
        <rFont val="Arial"/>
        <family val="2"/>
      </rPr>
      <t>/2012</t>
    </r>
  </si>
  <si>
    <r>
      <t xml:space="preserve">CONTRATO DE INTERVENTORIA </t>
    </r>
    <r>
      <rPr>
        <b/>
        <sz val="8"/>
        <rFont val="Arial"/>
        <family val="2"/>
      </rPr>
      <t>331</t>
    </r>
    <r>
      <rPr>
        <sz val="8"/>
        <rFont val="Arial"/>
        <family val="2"/>
      </rPr>
      <t>/2012</t>
    </r>
  </si>
  <si>
    <r>
      <t xml:space="preserve">INTERVENTORIA TÉCNICA, ADMINISTRATIVA Y FINANCIERA PARA LAS OBRAS DE: </t>
    </r>
    <r>
      <rPr>
        <b/>
        <sz val="8"/>
        <rFont val="Arial"/>
        <family val="2"/>
      </rPr>
      <t xml:space="preserve">1) </t>
    </r>
    <r>
      <rPr>
        <sz val="8"/>
        <rFont val="Arial"/>
        <family val="2"/>
      </rPr>
      <t xml:space="preserve">CONSTRUCCIÓN PARQUE CENTRAL DEL MUNICIPIO DE ORITO Y </t>
    </r>
    <r>
      <rPr>
        <b/>
        <sz val="8"/>
        <rFont val="Arial"/>
        <family val="2"/>
      </rPr>
      <t xml:space="preserve">2) </t>
    </r>
    <r>
      <rPr>
        <sz val="8"/>
        <rFont val="Arial"/>
        <family val="2"/>
      </rPr>
      <t>CONSTRUCCIÓN PARQUE LINEAL - ESPACIO PÚBLICO BARRIO MARCO FIDEL SUAREZ CALLE 8 ENTRE CARRERAS 9 Y 11 FRENTE AL PALACIO MUNICIPAL EN EL MUNICIPIO DE ORITO DEPARTAMENTO DEL PUTUMAYO.</t>
    </r>
  </si>
  <si>
    <r>
      <t xml:space="preserve">CONTRATO DE OBRA </t>
    </r>
    <r>
      <rPr>
        <b/>
        <sz val="8"/>
        <rFont val="Arial"/>
        <family val="2"/>
      </rPr>
      <t>346</t>
    </r>
    <r>
      <rPr>
        <sz val="8"/>
        <rFont val="Arial"/>
        <family val="2"/>
      </rPr>
      <t>/2012</t>
    </r>
  </si>
  <si>
    <r>
      <t xml:space="preserve">CONTRATO DE OBRA </t>
    </r>
    <r>
      <rPr>
        <b/>
        <sz val="8"/>
        <rFont val="Arial"/>
        <family val="2"/>
      </rPr>
      <t>365</t>
    </r>
    <r>
      <rPr>
        <sz val="8"/>
        <rFont val="Arial"/>
        <family val="2"/>
      </rPr>
      <t>/2012</t>
    </r>
  </si>
  <si>
    <r>
      <t xml:space="preserve">CONTRATO DE OBRA  </t>
    </r>
    <r>
      <rPr>
        <b/>
        <sz val="8"/>
        <rFont val="Arial"/>
        <family val="2"/>
      </rPr>
      <t>394</t>
    </r>
    <r>
      <rPr>
        <sz val="8"/>
        <rFont val="Arial"/>
        <family val="2"/>
      </rPr>
      <t>/2012</t>
    </r>
  </si>
  <si>
    <r>
      <t xml:space="preserve">CONTRATO DE OBRA </t>
    </r>
    <r>
      <rPr>
        <b/>
        <sz val="8"/>
        <rFont val="Arial"/>
        <family val="2"/>
      </rPr>
      <t>398</t>
    </r>
    <r>
      <rPr>
        <sz val="8"/>
        <rFont val="Arial"/>
        <family val="2"/>
      </rPr>
      <t>/2012</t>
    </r>
  </si>
  <si>
    <r>
      <t xml:space="preserve">CONTRATO DE OBRA No. </t>
    </r>
    <r>
      <rPr>
        <b/>
        <sz val="8"/>
        <rFont val="Arial"/>
        <family val="2"/>
      </rPr>
      <t>399/2012</t>
    </r>
  </si>
  <si>
    <r>
      <t xml:space="preserve">CONTRATO DE OBRA </t>
    </r>
    <r>
      <rPr>
        <b/>
        <sz val="8"/>
        <rFont val="Arial"/>
        <family val="2"/>
      </rPr>
      <t>400/2012</t>
    </r>
  </si>
  <si>
    <r>
      <t xml:space="preserve">CONTRATO DE OBRA </t>
    </r>
    <r>
      <rPr>
        <b/>
        <sz val="8"/>
        <rFont val="Arial"/>
        <family val="2"/>
      </rPr>
      <t>403/2012</t>
    </r>
  </si>
  <si>
    <r>
      <t xml:space="preserve">CONTRATO DE OBRA </t>
    </r>
    <r>
      <rPr>
        <b/>
        <sz val="8"/>
        <rFont val="Arial"/>
        <family val="2"/>
      </rPr>
      <t>411/2012</t>
    </r>
  </si>
  <si>
    <t xml:space="preserve">CONTINUACIÓN CONSTRUCCIÓN ALCANTARILLADO SANITARIO DE LA VEREDA EL YARUMO EN EL MUNICIPIO DE ORITO </t>
  </si>
  <si>
    <t>ADICIONAL AL CONVENIO 044/2012</t>
  </si>
  <si>
    <t>02552</t>
  </si>
  <si>
    <t>02551</t>
  </si>
  <si>
    <t>02844</t>
  </si>
  <si>
    <t>02843</t>
  </si>
  <si>
    <r>
      <t xml:space="preserve">INTERVENTORIA TECNICA , ADMINISTRATIVA Y FINANCIERA PARA LOS PROYECTOS REGALÍAS RESGUARDOS INDIGENAS  - DEL CONVENIO </t>
    </r>
    <r>
      <rPr>
        <b/>
        <sz val="8"/>
        <rFont val="Arial"/>
        <family val="2"/>
      </rPr>
      <t>031/2011</t>
    </r>
    <r>
      <rPr>
        <sz val="8"/>
        <rFont val="Arial"/>
        <family val="2"/>
      </rPr>
      <t xml:space="preserve"> CUYO OBJETO ES:  AUNAR ESFUERZOS TÉCNICOS, HUMANOS, ADMINISTRATIVOS Y FINANCIEROS PARA EJECUTAR DE MANERA CONJUNTA LOS PROGRAMAS DE COBERTURA EDUCATIVA Y DE SERVICIOS PÚBLICOS A TRAVÉS DE LOS PROYECTOS DE LOS ESTUDIOS Y DISEÑOS Y CONSTRUCCIÓN DE LOS ACUEDUCTOS DE LOS RESGUARDOS LA CRISTALINA, ALTO ORITO Y SIMORNA, ESTUDIOS Y DISEÑOS Y CONSTRUCCIÓN FASE INICIAL COLEGIO RESGUARDO SIMORNA Y ESTUDIOS Y DISEÑOS Y CONSTRUCCIÓN FASE INICIAL DE LA UNIDAD EDUCATIVA DEL RESGUARDO LA CRISTALINA DEL MUNICIPIO DE ORITO DEPARTAMENTO DEL PUTUMAYO</t>
    </r>
  </si>
  <si>
    <t>MANTENIMIENTO Y LIMPIEZA DE LA QUEBRADA AGUA BLANCA EN EL MUNICIPIO DE ORITO DEPARTAMENTO DEL PUTUMAYO.</t>
  </si>
  <si>
    <t>03024</t>
  </si>
  <si>
    <t>03025</t>
  </si>
  <si>
    <t>03427</t>
  </si>
  <si>
    <t>03428</t>
  </si>
  <si>
    <t>31/012/12</t>
  </si>
  <si>
    <t xml:space="preserve">RECURSOS DE LIBRE DE STINACIÓN </t>
  </si>
  <si>
    <r>
      <t xml:space="preserve">COMUNICADO DE ACEPTACIÓN </t>
    </r>
    <r>
      <rPr>
        <b/>
        <sz val="8"/>
        <rFont val="Arial"/>
        <family val="2"/>
      </rPr>
      <t>117/2012</t>
    </r>
  </si>
  <si>
    <r>
      <t xml:space="preserve">COMUNICADO DE ACEPTACIÓN </t>
    </r>
    <r>
      <rPr>
        <b/>
        <sz val="8"/>
        <rFont val="Arial"/>
        <family val="2"/>
      </rPr>
      <t>116/2012</t>
    </r>
  </si>
  <si>
    <t>CONSTRUCCIÓN DE LA RED DE ACUEDUCTO VEREDA EL PARAÍSO EN EL SECTOR LA SILVA - MUNICIPIO DE ORITO DEPARTAMENTO DEL PUTUMAYO.</t>
  </si>
  <si>
    <t>SERVICIOS  C&amp;C SAS ORITO/HELDER JESUS CEBALLOS</t>
  </si>
  <si>
    <t>03035</t>
  </si>
  <si>
    <t>03429</t>
  </si>
  <si>
    <t>02018</t>
  </si>
  <si>
    <t>02019</t>
  </si>
  <si>
    <t>CONVENIO No. 053/2012. SE HIZO DEVOLUCIÓN PORQUE LA OBRA SE EJECUTA POR UMATA</t>
  </si>
  <si>
    <t>01945</t>
  </si>
  <si>
    <t>00882</t>
  </si>
  <si>
    <t>01758</t>
  </si>
  <si>
    <t>01757</t>
  </si>
  <si>
    <t>02015</t>
  </si>
  <si>
    <t>02014</t>
  </si>
  <si>
    <t>01480</t>
  </si>
  <si>
    <t>02030</t>
  </si>
  <si>
    <t>02070</t>
  </si>
  <si>
    <t>01735</t>
  </si>
  <si>
    <t>Prorroga 45 días 15 de Enero de 2013, nf terminación 18/03/13</t>
  </si>
  <si>
    <r>
      <t xml:space="preserve">COMUNICADO DE ACEPTACIÓN No. </t>
    </r>
    <r>
      <rPr>
        <b/>
        <sz val="7"/>
        <rFont val="Arial"/>
        <family val="2"/>
      </rPr>
      <t>058/</t>
    </r>
    <r>
      <rPr>
        <sz val="7"/>
        <rFont val="Arial"/>
        <family val="2"/>
      </rPr>
      <t>2012</t>
    </r>
  </si>
  <si>
    <r>
      <t xml:space="preserve">INTERVENTORIA TÉCNICA, ADMINISTRACIÓN Y FINANCIERA A LAS OBRAS DE CONSTRUCCIÓN ALCANTARILLADO SANITARIO VEREDA </t>
    </r>
    <r>
      <rPr>
        <sz val="7"/>
        <color rgb="FFFF0000"/>
        <rFont val="Arial"/>
        <family val="2"/>
      </rPr>
      <t>PARAÍSO</t>
    </r>
    <r>
      <rPr>
        <sz val="7"/>
        <rFont val="Arial"/>
        <family val="2"/>
      </rPr>
      <t xml:space="preserve"> MUNICIPIO DE ORITO DEPARTAMENTO DEL PUTUMAYO.</t>
    </r>
  </si>
  <si>
    <r>
      <t xml:space="preserve">ADICIONAL COMUNICADO </t>
    </r>
    <r>
      <rPr>
        <b/>
        <sz val="7"/>
        <rFont val="Arial"/>
        <family val="2"/>
      </rPr>
      <t>073/2012</t>
    </r>
  </si>
  <si>
    <r>
      <t xml:space="preserve">COMUNICADO DE ACEPTACIÓN No. </t>
    </r>
    <r>
      <rPr>
        <b/>
        <sz val="7"/>
        <rFont val="Arial"/>
        <family val="2"/>
      </rPr>
      <t>096/2012</t>
    </r>
  </si>
  <si>
    <r>
      <t xml:space="preserve">COMUNICADO DE ACEPTACIÓN o. </t>
    </r>
    <r>
      <rPr>
        <b/>
        <sz val="7"/>
        <rFont val="Arial"/>
        <family val="2"/>
      </rPr>
      <t>097/2012</t>
    </r>
  </si>
  <si>
    <r>
      <t xml:space="preserve">COMUNICADO DE ACEPTACIÓN </t>
    </r>
    <r>
      <rPr>
        <b/>
        <sz val="7"/>
        <rFont val="Arial"/>
        <family val="2"/>
      </rPr>
      <t>098/2012</t>
    </r>
  </si>
  <si>
    <r>
      <t xml:space="preserve">COMUNICADO DE ACEPTACIÓN </t>
    </r>
    <r>
      <rPr>
        <b/>
        <sz val="7"/>
        <rFont val="Arial"/>
        <family val="2"/>
      </rPr>
      <t>099/2012</t>
    </r>
  </si>
  <si>
    <r>
      <t xml:space="preserve">COMUNICADO DE ACEPTACIÓN </t>
    </r>
    <r>
      <rPr>
        <b/>
        <sz val="7"/>
        <rFont val="Arial"/>
        <family val="2"/>
      </rPr>
      <t>101/2012</t>
    </r>
  </si>
  <si>
    <r>
      <t xml:space="preserve">COMUNICADO DE ACEPATACIÓN </t>
    </r>
    <r>
      <rPr>
        <b/>
        <sz val="7"/>
        <rFont val="Arial"/>
        <family val="2"/>
      </rPr>
      <t>107/2012</t>
    </r>
  </si>
  <si>
    <r>
      <t xml:space="preserve">COMUNICADO DE ACEPTACIÓN </t>
    </r>
    <r>
      <rPr>
        <b/>
        <sz val="7"/>
        <rFont val="Arial"/>
        <family val="2"/>
      </rPr>
      <t>116/2012</t>
    </r>
  </si>
  <si>
    <r>
      <t xml:space="preserve">COMUNICADO DE ACEPTACIÓN </t>
    </r>
    <r>
      <rPr>
        <b/>
        <sz val="7"/>
        <rFont val="Arial"/>
        <family val="2"/>
      </rPr>
      <t>117/2012</t>
    </r>
  </si>
  <si>
    <r>
      <t xml:space="preserve">INTERVENTORIA TECNICA , ADMINISTRATIVA Y FINANCIERA PARA LOS PROYECTOS REGALÍAS RESGUARDOS INDIGENAS  - DEL CONVENIO </t>
    </r>
    <r>
      <rPr>
        <b/>
        <sz val="7"/>
        <rFont val="Arial"/>
        <family val="2"/>
      </rPr>
      <t>031/2011</t>
    </r>
    <r>
      <rPr>
        <sz val="7"/>
        <rFont val="Arial"/>
        <family val="2"/>
      </rPr>
      <t xml:space="preserve"> CUYO OBJETO ES:  AUNAR ESFUERZOS TÉCNICOS, HUMANOS, ADMINISTRATIVOS Y FINANCIEROS PARA EJECUTAR DE MANERA CONJUNTA LOS PROGRAMAS DE COBERTURA EDUCATIVA Y DE SERVICIOS PÚBLICOS A TRAVÉS DE LOS PROYECTOS DE LOS ESTUDIOS Y DISEÑOS Y CONSTRUCCIÓN DE LOS ACUEDUCTOS DE LOS RESGUARDOS LA CRISTALINA, ALTO ORITO Y SIMORNA, ESTUDIOS Y DISEÑOS Y CONSTRUCCIÓN FASE INICIAL COLEGIO RESGUARDO SIMORNA Y ESTUDIOS Y DISEÑOS Y CONSTRUCCIÓN FASE INICIAL DE LA UNIDAD EDUCATIVA DEL RESGUARDO LA CRISTALINA DEL MUNICIPIO DE ORITO DEPARTAMENTO DEL PUTUMAYO</t>
    </r>
  </si>
  <si>
    <r>
      <t>CONTRATO DE OBRA No</t>
    </r>
    <r>
      <rPr>
        <b/>
        <sz val="7"/>
        <rFont val="Arial"/>
        <family val="2"/>
      </rPr>
      <t>.249</t>
    </r>
    <r>
      <rPr>
        <sz val="7"/>
        <rFont val="Arial"/>
        <family val="2"/>
      </rPr>
      <t>/2012</t>
    </r>
  </si>
  <si>
    <r>
      <t xml:space="preserve">ADICIONAL AL CONTRAT </t>
    </r>
    <r>
      <rPr>
        <b/>
        <sz val="7"/>
        <rFont val="Arial"/>
        <family val="2"/>
      </rPr>
      <t>281/2012</t>
    </r>
  </si>
  <si>
    <r>
      <t xml:space="preserve">ADICIONAL 2 AL </t>
    </r>
    <r>
      <rPr>
        <b/>
        <sz val="7"/>
        <rFont val="Arial"/>
        <family val="2"/>
      </rPr>
      <t>290</t>
    </r>
    <r>
      <rPr>
        <sz val="7"/>
        <rFont val="Arial"/>
        <family val="2"/>
      </rPr>
      <t>/2012</t>
    </r>
  </si>
  <si>
    <r>
      <t xml:space="preserve">CONTRATO DE INTERVENTORIA </t>
    </r>
    <r>
      <rPr>
        <b/>
        <sz val="7"/>
        <rFont val="Arial"/>
        <family val="2"/>
      </rPr>
      <t>331</t>
    </r>
    <r>
      <rPr>
        <sz val="7"/>
        <rFont val="Arial"/>
        <family val="2"/>
      </rPr>
      <t>/2012</t>
    </r>
  </si>
  <si>
    <r>
      <t xml:space="preserve">INTERVENTORIA TÉCNICA, ADMINISTRATIVA Y FINANCIERA PARA LAS OBRAS DE: </t>
    </r>
    <r>
      <rPr>
        <b/>
        <sz val="7"/>
        <rFont val="Arial"/>
        <family val="2"/>
      </rPr>
      <t xml:space="preserve">1) </t>
    </r>
    <r>
      <rPr>
        <sz val="7"/>
        <rFont val="Arial"/>
        <family val="2"/>
      </rPr>
      <t xml:space="preserve">CONSTRUCCIÓN PARQUE CENTRAL DEL MUNICIPIO DE ORITO Y </t>
    </r>
    <r>
      <rPr>
        <b/>
        <sz val="7"/>
        <rFont val="Arial"/>
        <family val="2"/>
      </rPr>
      <t xml:space="preserve">2) </t>
    </r>
    <r>
      <rPr>
        <sz val="7"/>
        <rFont val="Arial"/>
        <family val="2"/>
      </rPr>
      <t>CONSTRUCCIÓN PARQUE LINEAL - ESPACIO PÚBLICO BARRIO MARCO FIDEL SUAREZ CALLE 8 ENTRE CARRERAS 9 Y 11 FRENTE AL PALACIO MUNICIPAL EN EL MUNICIPIO DE ORITO DEPARTAMENTO DEL PUTUMAYO.</t>
    </r>
  </si>
  <si>
    <r>
      <t xml:space="preserve">CONTRATO DE OBRA </t>
    </r>
    <r>
      <rPr>
        <b/>
        <sz val="7"/>
        <rFont val="Arial"/>
        <family val="2"/>
      </rPr>
      <t>346</t>
    </r>
    <r>
      <rPr>
        <sz val="7"/>
        <rFont val="Arial"/>
        <family val="2"/>
      </rPr>
      <t>/2012</t>
    </r>
  </si>
  <si>
    <r>
      <t xml:space="preserve">CONTRATO DE OBRA </t>
    </r>
    <r>
      <rPr>
        <b/>
        <sz val="7"/>
        <rFont val="Arial"/>
        <family val="2"/>
      </rPr>
      <t>365</t>
    </r>
    <r>
      <rPr>
        <sz val="7"/>
        <rFont val="Arial"/>
        <family val="2"/>
      </rPr>
      <t>/2012</t>
    </r>
  </si>
  <si>
    <r>
      <t xml:space="preserve">CONTRATO DE OBRA  </t>
    </r>
    <r>
      <rPr>
        <b/>
        <sz val="7"/>
        <rFont val="Arial"/>
        <family val="2"/>
      </rPr>
      <t>394</t>
    </r>
    <r>
      <rPr>
        <sz val="7"/>
        <rFont val="Arial"/>
        <family val="2"/>
      </rPr>
      <t>/2012</t>
    </r>
  </si>
  <si>
    <r>
      <t xml:space="preserve">CONTRATO DE OBRA </t>
    </r>
    <r>
      <rPr>
        <b/>
        <sz val="7"/>
        <rFont val="Arial"/>
        <family val="2"/>
      </rPr>
      <t>398</t>
    </r>
    <r>
      <rPr>
        <sz val="7"/>
        <rFont val="Arial"/>
        <family val="2"/>
      </rPr>
      <t>/2012</t>
    </r>
  </si>
  <si>
    <r>
      <t xml:space="preserve">CONTRATO DE OBRA No. </t>
    </r>
    <r>
      <rPr>
        <b/>
        <sz val="7"/>
        <rFont val="Arial"/>
        <family val="2"/>
      </rPr>
      <t>399/2012</t>
    </r>
  </si>
  <si>
    <r>
      <t xml:space="preserve">CONTRATO DE OBRA </t>
    </r>
    <r>
      <rPr>
        <b/>
        <sz val="7"/>
        <rFont val="Arial"/>
        <family val="2"/>
      </rPr>
      <t>400/2012</t>
    </r>
  </si>
  <si>
    <r>
      <t xml:space="preserve">CONTRATO DE OBRA </t>
    </r>
    <r>
      <rPr>
        <b/>
        <sz val="7"/>
        <rFont val="Arial"/>
        <family val="2"/>
      </rPr>
      <t>403/2012</t>
    </r>
  </si>
  <si>
    <r>
      <t xml:space="preserve">CONTRATO DE OBRA </t>
    </r>
    <r>
      <rPr>
        <b/>
        <sz val="7"/>
        <rFont val="Arial"/>
        <family val="2"/>
      </rPr>
      <t>411/2012</t>
    </r>
  </si>
  <si>
    <t>suspen: 17/09/12. reinicio 17/10/12 NFT: 25/10/12, adicional de plazo un mes 10 dias. NFT: 4/11/2012</t>
  </si>
  <si>
    <t>PRORROGA DE 30 DÍAS NFT: 2/03/13</t>
  </si>
  <si>
    <t>FECHA DE INICIACIÓN (dd/mm/yyyy)</t>
  </si>
  <si>
    <t xml:space="preserve">suspen: 12/07/12. </t>
  </si>
  <si>
    <t xml:space="preserve">suspen: 14/09/12. reinicio: 28/09/12, NFT: 11/10/12 </t>
  </si>
  <si>
    <t xml:space="preserve">suspen: 27/09/12. reinicio: 22/10/12, NFT: 12/12/12.  </t>
  </si>
  <si>
    <t>NFT: 12/02/13</t>
  </si>
  <si>
    <t xml:space="preserve">suspen: 27/09/12. reinicio: 22/10/12, NFT: 12/12/12 </t>
  </si>
  <si>
    <t>NFT: 27/03/13</t>
  </si>
  <si>
    <t xml:space="preserve">suspen: 22/12/12. reinicio: 21/01/13, NFT: 23/03/13 </t>
  </si>
  <si>
    <r>
      <t>PRORROGA DE 2 MESES,</t>
    </r>
    <r>
      <rPr>
        <sz val="7"/>
        <color rgb="FFFF0000"/>
        <rFont val="Calibri"/>
        <family val="2"/>
        <scheme val="minor"/>
      </rPr>
      <t xml:space="preserve"> NFT: 27 DE MARZO DE 2013</t>
    </r>
  </si>
  <si>
    <r>
      <t>PRORROGA DE 30 DÍAS</t>
    </r>
    <r>
      <rPr>
        <sz val="7"/>
        <color rgb="FFFF0000"/>
        <rFont val="Calibri"/>
        <family val="2"/>
        <scheme val="minor"/>
      </rPr>
      <t xml:space="preserve"> NFT: 2/03/13</t>
    </r>
  </si>
  <si>
    <t>27/12/112</t>
  </si>
  <si>
    <t>PRORROGA 23/01/13, NFT: 5/03/13</t>
  </si>
  <si>
    <t>02008</t>
  </si>
  <si>
    <t>CDP RV 2013</t>
  </si>
  <si>
    <t>00248   -   '00375</t>
  </si>
  <si>
    <t>00220     '00374</t>
  </si>
  <si>
    <t>saldo al mpio 34,393,  '00219  -  '00372</t>
  </si>
  <si>
    <t>ADICIONAL 2</t>
  </si>
  <si>
    <t>ADICIONAL 1</t>
  </si>
  <si>
    <t>RUBRO</t>
  </si>
  <si>
    <t>01750</t>
  </si>
  <si>
    <t>01749</t>
  </si>
  <si>
    <t>CDP   '00290      RP    '00426</t>
  </si>
  <si>
    <t>REGISTRO PRESUPUESTAL 2013</t>
  </si>
  <si>
    <t>CERTIFICADO DE DISPONIBILIDAD 2013</t>
  </si>
  <si>
    <t>00287</t>
  </si>
  <si>
    <t>00424</t>
  </si>
  <si>
    <t>00283</t>
  </si>
  <si>
    <t>00420</t>
  </si>
  <si>
    <t>00284</t>
  </si>
  <si>
    <t>00421</t>
  </si>
  <si>
    <t>00285</t>
  </si>
  <si>
    <t>00422</t>
  </si>
  <si>
    <t>00288</t>
  </si>
  <si>
    <t>00427</t>
  </si>
  <si>
    <t>00289</t>
  </si>
  <si>
    <t>00428</t>
  </si>
  <si>
    <t>00297</t>
  </si>
  <si>
    <t>00436</t>
  </si>
  <si>
    <t>00299</t>
  </si>
  <si>
    <t>00440</t>
  </si>
  <si>
    <t>00296</t>
  </si>
  <si>
    <t>00438</t>
  </si>
  <si>
    <t>00294</t>
  </si>
  <si>
    <t>00437</t>
  </si>
  <si>
    <t>00295</t>
  </si>
  <si>
    <t>00439</t>
  </si>
  <si>
    <t>00219</t>
  </si>
  <si>
    <t>00372</t>
  </si>
  <si>
    <t>00258</t>
  </si>
  <si>
    <t>00386</t>
  </si>
  <si>
    <t>00218</t>
  </si>
  <si>
    <t>00373</t>
  </si>
  <si>
    <t>00255</t>
  </si>
  <si>
    <t>00380</t>
  </si>
  <si>
    <t>00220</t>
  </si>
  <si>
    <t>00374</t>
  </si>
  <si>
    <t>00248</t>
  </si>
  <si>
    <t>00375</t>
  </si>
  <si>
    <t>00286</t>
  </si>
  <si>
    <t>00423</t>
  </si>
  <si>
    <t>00253</t>
  </si>
  <si>
    <t>00379</t>
  </si>
  <si>
    <t>00259</t>
  </si>
  <si>
    <t>00387</t>
  </si>
  <si>
    <t xml:space="preserve">CERTIFICADO DISPONIBILIDAD PRESUPUESTAL </t>
  </si>
  <si>
    <t>00291</t>
  </si>
  <si>
    <t>00425</t>
  </si>
  <si>
    <t>00293</t>
  </si>
  <si>
    <t>00435</t>
  </si>
  <si>
    <t>00290</t>
  </si>
  <si>
    <t>00426</t>
  </si>
  <si>
    <t>00316</t>
  </si>
  <si>
    <t>00445</t>
  </si>
  <si>
    <t>00317</t>
  </si>
  <si>
    <t>00448</t>
  </si>
  <si>
    <t>00321</t>
  </si>
  <si>
    <t>00442</t>
  </si>
  <si>
    <t>00320</t>
  </si>
  <si>
    <t>00443</t>
  </si>
  <si>
    <t xml:space="preserve">ZONAS DE PARQUEO </t>
  </si>
  <si>
    <t>01993</t>
  </si>
  <si>
    <t>00360</t>
  </si>
  <si>
    <t>00560</t>
  </si>
  <si>
    <t>00362</t>
  </si>
  <si>
    <t>00559</t>
  </si>
  <si>
    <t>00359</t>
  </si>
  <si>
    <t>00557</t>
  </si>
  <si>
    <t>00358</t>
  </si>
  <si>
    <t>00563</t>
  </si>
  <si>
    <t>00558</t>
  </si>
  <si>
    <t>00361</t>
  </si>
  <si>
    <t>00556</t>
  </si>
  <si>
    <t>00356</t>
  </si>
  <si>
    <t>'00363</t>
  </si>
  <si>
    <t>00555</t>
  </si>
  <si>
    <t>00364</t>
  </si>
  <si>
    <t>00562</t>
  </si>
  <si>
    <t>00561</t>
  </si>
  <si>
    <t>00357</t>
  </si>
  <si>
    <t>02063</t>
  </si>
  <si>
    <t>ADICIONAL 01 AL CONVENIO 051/2012</t>
  </si>
  <si>
    <t>00273</t>
  </si>
  <si>
    <t>00589</t>
  </si>
  <si>
    <t>00881</t>
  </si>
  <si>
    <t>0269</t>
  </si>
  <si>
    <t>ADICIONAL AL CONTRATO DE OBRA No. 291/2012</t>
  </si>
  <si>
    <t>00392</t>
  </si>
  <si>
    <t>00621</t>
  </si>
  <si>
    <t>SGP OTROS SECTORES</t>
  </si>
  <si>
    <t>00444</t>
  </si>
  <si>
    <t>00385</t>
  </si>
  <si>
    <t>00640</t>
  </si>
  <si>
    <t>02214</t>
  </si>
  <si>
    <t>02215</t>
  </si>
  <si>
    <t>00492</t>
  </si>
  <si>
    <t>02209</t>
  </si>
  <si>
    <t>00528</t>
  </si>
  <si>
    <t>02069</t>
  </si>
  <si>
    <t>02163</t>
  </si>
  <si>
    <t>00454</t>
  </si>
  <si>
    <t>01822</t>
  </si>
  <si>
    <t>00260</t>
  </si>
  <si>
    <t>02136</t>
  </si>
  <si>
    <r>
      <t xml:space="preserve">ADICIONAL No. </t>
    </r>
    <r>
      <rPr>
        <b/>
        <sz val="8"/>
        <rFont val="Arial"/>
        <family val="2"/>
      </rPr>
      <t>01</t>
    </r>
    <r>
      <rPr>
        <sz val="8"/>
        <rFont val="Arial"/>
        <family val="2"/>
      </rPr>
      <t xml:space="preserve"> AL CONTRATO  DE OBRA No</t>
    </r>
    <r>
      <rPr>
        <b/>
        <sz val="8"/>
        <rFont val="Arial"/>
        <family val="2"/>
      </rPr>
      <t>. 0329/</t>
    </r>
    <r>
      <rPr>
        <sz val="8"/>
        <rFont val="Arial"/>
        <family val="2"/>
      </rPr>
      <t>2012</t>
    </r>
  </si>
  <si>
    <t>00390</t>
  </si>
  <si>
    <t>00704</t>
  </si>
  <si>
    <t xml:space="preserve">INGRESOS CORRIENTES DE LIBRE DESTINACIÓN VIG. ANTERIORES </t>
  </si>
  <si>
    <t xml:space="preserve">REGALIAS PETROLERAS VIG. ANTERIORES </t>
  </si>
  <si>
    <t>ADICIONAL AL CONVENIO 047/2012</t>
  </si>
  <si>
    <t>00457</t>
  </si>
  <si>
    <t>00274</t>
  </si>
  <si>
    <t>00797</t>
  </si>
  <si>
    <t>00798</t>
  </si>
  <si>
    <t xml:space="preserve">SGP AGUA POTABLE Y SANEAMIENTO BÁSICO </t>
  </si>
  <si>
    <t>02012</t>
  </si>
  <si>
    <t>00668</t>
  </si>
  <si>
    <t>02004</t>
  </si>
  <si>
    <t>02005</t>
  </si>
  <si>
    <t>00823</t>
  </si>
  <si>
    <t>01190</t>
  </si>
  <si>
    <t>01191</t>
  </si>
  <si>
    <t>00945</t>
  </si>
  <si>
    <t>00946</t>
  </si>
  <si>
    <t>00651</t>
  </si>
  <si>
    <t>00652</t>
  </si>
  <si>
    <r>
      <t xml:space="preserve">ADICION AL CONTRATO </t>
    </r>
    <r>
      <rPr>
        <b/>
        <sz val="8"/>
        <rFont val="Arial"/>
        <family val="2"/>
      </rPr>
      <t>328</t>
    </r>
    <r>
      <rPr>
        <sz val="8"/>
        <rFont val="Arial"/>
        <family val="2"/>
      </rPr>
      <t>/2012</t>
    </r>
  </si>
  <si>
    <t>00396</t>
  </si>
  <si>
    <t>00987</t>
  </si>
  <si>
    <t>01669</t>
  </si>
  <si>
    <t>01991</t>
  </si>
  <si>
    <t>202/04/13</t>
  </si>
  <si>
    <t>00371</t>
  </si>
  <si>
    <t>02054</t>
  </si>
  <si>
    <t>02053</t>
  </si>
  <si>
    <t>01014</t>
  </si>
  <si>
    <t>01015</t>
  </si>
  <si>
    <t>01686</t>
  </si>
  <si>
    <t>00280</t>
  </si>
  <si>
    <t>INSPECCIÓN</t>
  </si>
  <si>
    <t xml:space="preserve">Orito </t>
  </si>
  <si>
    <t>Simón Bolívar</t>
  </si>
  <si>
    <t>Buenos Aires</t>
  </si>
  <si>
    <t xml:space="preserve">Tesalia - Orito </t>
  </si>
  <si>
    <t>Orito</t>
  </si>
  <si>
    <t>San Vicente del Luzón</t>
  </si>
  <si>
    <t>MANTENIMIENTO Y MEJORAMIENTO DE PUESTOS DE SALUD RURALES DE LAS VEREDAS  CHURUYACO  DEL MUNICIPIO DE ORITO DEPARTAMENTO DEL PUTUMAYO.</t>
  </si>
  <si>
    <t>MANTENIMIENTO Y MEJORAMIENTO DE PUESTOS DE SALUD RURALES DE LAS VEREDAS , SAN VICENTE DEL LUZÓN,  DEL MUNICIPIO DE ORITO DEPARTAMENTO DEL PUTUMAYO</t>
  </si>
  <si>
    <t>MANTENIMIENTO Y MEJORAMIENTO DE PUESTOS DE SALUD RURALES DE LAS VEREDAS PORTUGAL,  DEL MUNICIPIO DE ORITO DEPARTAMENTO DEL PUTUMAYO</t>
  </si>
  <si>
    <t>MANTENIMIENTO Y MEJORAMIENTO DE PUESTOS DE SALUD RURALES DE LAS VEREDAS BUENOS AIRES DEL MUNICIPIO DE ORITO DEPARTAMENTO DEL PUTUMAYO</t>
  </si>
  <si>
    <t>Churuyaco</t>
  </si>
  <si>
    <t xml:space="preserve">Portugal </t>
  </si>
  <si>
    <t xml:space="preserve"> INSTALACIÓN DE REDES DE MEDIA Y BAJA TENSIÓN DE LA VEREDA EL PRADO</t>
  </si>
  <si>
    <t xml:space="preserve"> INSTALACIÓN DE REDES DE MEDIA Y BAJA TENSIÓN DE LA VEREDA CAMPO BELLO BAJO</t>
  </si>
  <si>
    <t xml:space="preserve"> INSTALACIÓN DE REDES DE MEDIA Y BAJA TENSIÓN DE LA VEREDA EL QUEBRADON.</t>
  </si>
  <si>
    <t xml:space="preserve"> INSTALACIÓN DE REDES DE MEDIA Y BAJA TENSIÓN DE LA VEREDA BONAIRE </t>
  </si>
  <si>
    <t xml:space="preserve"> INSTALACIÓN DE REDES DE MEDIA Y BAJA TENSIÓN DE LA VEREDA BRISAS DEL ACHIOTE.</t>
  </si>
  <si>
    <t xml:space="preserve"> INSTALACIÓN DE REDES DE MEDIA Y BAJA TENSIÓN DE LA VEREDA OSIRIS SAN VICENTE DEL LUZON </t>
  </si>
  <si>
    <t xml:space="preserve"> INSTALACIÓN DE REDES DE MEDIA Y BAJA TENSIÓN DE LA VEREDA CAMPO BELLO ALTO</t>
  </si>
  <si>
    <t xml:space="preserve"> INSTALACIÓN DE REDES DE MEDIA Y BAJA TENSIÓN DE LA VEREDA NOGALES</t>
  </si>
  <si>
    <t xml:space="preserve"> INSTALACIÓN DE REDES DE MEDIA Y BAJA TENSIÓN DE LA VEREDA RETIRO</t>
  </si>
  <si>
    <t xml:space="preserve"> INSTALACIÓN DE REDES DE MEDIA Y BAJA TENSIÓN DE LA VEREDA ALTO GUISIA</t>
  </si>
  <si>
    <t xml:space="preserve">Siberia </t>
  </si>
  <si>
    <t xml:space="preserve">Simón Bolívar </t>
  </si>
  <si>
    <t>MEJORAMIENTO Y OPTIMIZACIÓN DE LOS SISTEMAS DE ALCANTARILLADO VEREDA BUENOS AIRES Y  EN EL MUNICIPIO DE ORITO DEPARTAMENTO DEL PUTUMAYO</t>
  </si>
  <si>
    <t>MEJORAMIENTO Y OPTIMIZACIÓN DE LOS SISTEMAS DE ALCANTARILLADO VEREDA TESALIA</t>
  </si>
  <si>
    <r>
      <t xml:space="preserve"> CONTRATO DE OBRA No. </t>
    </r>
    <r>
      <rPr>
        <b/>
        <sz val="8"/>
        <rFont val="Arial"/>
        <family val="2"/>
      </rPr>
      <t>188</t>
    </r>
    <r>
      <rPr>
        <sz val="8"/>
        <rFont val="Arial"/>
        <family val="2"/>
      </rPr>
      <t>/2012</t>
    </r>
  </si>
  <si>
    <t>CONTRATACIÓN DE LAS OBRAS CIVILES DE MANTENIMIENTO DE ESCENARIOS DEPORTIVOS EN LOS BARRIOS LA PISCINA, EN EL MUNICIPIO DE ORITO - DEPARTAMENTO DEL PUTUMAYO.</t>
  </si>
  <si>
    <t>CONTRATACIÓN DE LAS OBRAS CIVILES DE MANTENIMIENTO DE ESCENARIOS DEPORTIVOS EN EL BARRIO SABALITO EN EL MUNICIPIO DE ORITO - DEPARTAMENTO DEL PUTUMAYO.</t>
  </si>
  <si>
    <t>CONTRATACIÓN DE LAS OBRAS CIVILES DE MANTENIMIENTO DE ESCENARIOS DEPORTIVOS EN EL BARRIO  12 DE OCTUBRE EN EL MUNICIPIO DE ORITO - DEPARTAMENTO DEL PUTUMAYO.</t>
  </si>
  <si>
    <t xml:space="preserve">Buenos Aires </t>
  </si>
  <si>
    <t>Tesalia</t>
  </si>
  <si>
    <r>
      <t xml:space="preserve">CONTRATO DE OBRA No. </t>
    </r>
    <r>
      <rPr>
        <b/>
        <sz val="8"/>
        <rFont val="Arial"/>
        <family val="2"/>
      </rPr>
      <t>365/2012</t>
    </r>
  </si>
  <si>
    <t>1.  MEJORAMIENTO INFRAESTRUCTURA FÍSICA CER TESALIA SEDE PRINCIPAL</t>
  </si>
  <si>
    <t>2.  MEJORAMIENTO INFRAESTRUCTURA ZONA PATIOS Y AULA DE INFORMATICA LUIS CARLOS GALÁN</t>
  </si>
  <si>
    <t>3.  MEJORAMIENTO CUBIERTA AULAS SEDE EL PARAÍSO</t>
  </si>
  <si>
    <t>4.  MEJORAMIENTO INFRAESTRUCTURA FÍSICA CER TESALIA SEDE EL TRIUNFO</t>
  </si>
  <si>
    <t>5.  ADECUACIÓN INFRAESTRUCTURA FÍSICA IE SAN JOSÉ DE ORITO SEDE ORITO DOS</t>
  </si>
  <si>
    <t>6.  MANTENIMIENTO EN PINTURA SEDES DEL CER SILVANIA</t>
  </si>
  <si>
    <t>7. MEJORAMIENTO INFRAESTRUCTURA TERCER PISO INSTITUCION EDUCATIVA GABRIELA MISTRAL</t>
  </si>
  <si>
    <t>9.  CONSTRUCCION TRES AULAS ESCOLARES SEDE ORITO DOS, INSTITUCION EDUCATIVA SAN JOSE DE ORITO, MUNICIPIO DE ORITO, PUTUMAYO</t>
  </si>
  <si>
    <t>10. TERMINACION AULAS SILVANIA</t>
  </si>
  <si>
    <t>11.  UNIDAD SANITARIA SILVANIA</t>
  </si>
  <si>
    <t>12. TERMINACION CERRAMIENTO EL LIBANO</t>
  </si>
  <si>
    <t>13.  TERMINACIÓN AULA ESCOLAR IER FRANCISCO JOSÉ DE CALDAS, VEREDA SIBERIA - MUNICIPIO DE ORITO (PUTUMAYO)</t>
  </si>
  <si>
    <t>14.  TERMINACION RESTAURANTE ESCOLAR SEDE NUEVA ESPERANZA</t>
  </si>
  <si>
    <t>15.  TERMINACION RESTAURANTE SAN JOSE DEL GUAMUEZ</t>
  </si>
  <si>
    <t>16.  TERMINACION RESTAURANTE ESCOLAR SEDE LA CRISTALINA</t>
  </si>
  <si>
    <t>17. TERMINACION RESTAURANTE ESCOLAR SEDE GUILLERMO LEON VALENCIA</t>
  </si>
  <si>
    <t>18.  MEJORAMIENTO AULAS SEDE CRISTO REY. IE JORGE ELIECER GAITAN</t>
  </si>
  <si>
    <t>19.  MEJORAMIENTO INFRAESTRUCTURA FÍSICA SEDE NUEVA COLOMBIA</t>
  </si>
  <si>
    <t>20.  MANTENIMIENTO EN PINTURA CER SAN JUAN VIDES</t>
  </si>
  <si>
    <t>21. TERMINACIÓN AULA SIMÓN BOLÍVAR</t>
  </si>
  <si>
    <t>22.  CONSTRUCCIÓN GRADERÍAS Y ALUMBRADO PATIO RECREATIVO VEREDA LÍBANO</t>
  </si>
  <si>
    <t>8.  CONSTRUCCION TRES AULAS ESCOLARES, INSTITUCION EDUCATIVA SAN JOSE DE ORITO, MUNICIPIO DE ORITO, PUTUMAYO</t>
  </si>
  <si>
    <t>Siberia</t>
  </si>
  <si>
    <t xml:space="preserve">San Juan Vides </t>
  </si>
  <si>
    <r>
      <t>CONTRATO DE OBRA</t>
    </r>
    <r>
      <rPr>
        <b/>
        <sz val="8"/>
        <rFont val="Arial"/>
        <family val="2"/>
      </rPr>
      <t xml:space="preserve"> 277/2012</t>
    </r>
  </si>
  <si>
    <t>V/CONTRATO</t>
  </si>
  <si>
    <t>01906</t>
  </si>
  <si>
    <t>01905</t>
  </si>
  <si>
    <t xml:space="preserve">SGP Agua Potable y Saneamiento Básico </t>
  </si>
  <si>
    <t>00305</t>
  </si>
  <si>
    <t>00453</t>
  </si>
  <si>
    <t>01425</t>
  </si>
  <si>
    <t>01426</t>
  </si>
  <si>
    <t>01919</t>
  </si>
  <si>
    <t>00583</t>
  </si>
  <si>
    <t>01363</t>
  </si>
  <si>
    <t>MINIMA CUANTÍA SIM-MC-096-2013</t>
  </si>
  <si>
    <t>01324</t>
  </si>
  <si>
    <t>CARLOS ALEJANDRO BUCHELI  290/2012</t>
  </si>
  <si>
    <t>01885</t>
  </si>
  <si>
    <t>01886</t>
  </si>
  <si>
    <t>02219</t>
  </si>
  <si>
    <t>02218</t>
  </si>
  <si>
    <t xml:space="preserve">PARCIAL </t>
  </si>
  <si>
    <t>00763</t>
  </si>
  <si>
    <t>900.555.548 – 0</t>
  </si>
  <si>
    <t>CARLOS ALEJANDRO BUCHELI/ 290/2012</t>
  </si>
  <si>
    <t>ING. CARLOS ALEJANDRO BUCHELI / 290/2012</t>
  </si>
  <si>
    <t>277/2012</t>
  </si>
  <si>
    <t>291/2012</t>
  </si>
  <si>
    <t>280/2012</t>
  </si>
  <si>
    <t>270/2012</t>
  </si>
  <si>
    <t>394/2012</t>
  </si>
  <si>
    <t>271/2012</t>
  </si>
  <si>
    <r>
      <rPr>
        <b/>
        <sz val="8"/>
        <rFont val="Arial"/>
        <family val="2"/>
      </rPr>
      <t>1.</t>
    </r>
    <r>
      <rPr>
        <sz val="8"/>
        <rFont val="Arial"/>
        <family val="2"/>
      </rPr>
      <t xml:space="preserve"> MEJORAMIENTO DE LA INFRAESTRUCTURA FISICA DE: MEJORAMIENTO INFRAESTRUCTURA FISICA CER TESALIA SEDE PRINCIPAL, MEJORAMIENTO INFRAESTRUCTURA ZONA PATIOS Y AULA DE INFORMATICA LUIS CARLOS GALÁN, MEJORAMIENTO CUBIERTA AULAS SEDE EL PARAÍSO, MEJORAMIENTO INFRAESTRUCTURA FÍSICA CER TESALIA SEDE EL TRIUNFO, MEJORAMIENTO INFRAESTRUCTURA FISICA IESAN JOSE DE ORITO SEDE ORITO DOS, MANTENIMIENTO EN PINTURA SEDES DEL CER SILVANIA, MEJORAMIENTO INFRAESTRUCTURA TERCER PISO INSTITUCIÓN EDUCATIVA GABRIELA MISTRAL, CONSTRUCCIÓN TRES AULAS ESCOLARES SEDE ORITO DOS INSTITUCIÓN EDUCATIVA SAN JOSE DE ORITO, CONSTRUCCIÓN TRES AULAS ESCOLARES INSTITUCIÓN EDUCATIVA SAN JOSE DE ORITO, TERMINACIÓN AULAS SEGUNDO PISO NIVEL CER SILVANIA, UNIDAD SANITARIA CER SILVANIA, TERMINACIÓN CERRAMIENTO ESCOLAR CER LIBANO, TERMINACIÓN AULA ESCOLAR IER FRANCISCO JOSE DE CALDAS –VEREDA SIBERIA, TERMINACIÓN Y MEJORAMIENTO RESTAURANTE ESCOLAR SEDE NUEVA ESPERANZA, TERMINACIÓN RESTAURANTE SAN JOSE DEL GUAMUÉZ, TERMINACIÓN RESTAURANTE ESCOLAR SEDE LA CRISTALINA, TERMINACIÓN RESTAURANTE ESCOLAR SEDE GUILLERMO LEON VALENCIA, MEJORAMIENTO AULAS SEDE CRISTO REY IE JORGE ELIECER GAITÁN, MEJORAMIENTO INFRAESTRUCTURA FÍSICA SEDE NUEVA COLOMBIA, MANTENIMIENTO EN PINTURA CER SAN JUAN VIDES, TERMINACIÓN AULA SIMÓN BOLÍVAR, CONSTRUCCIÓN GRADERÍAS Y ALUMBRADO PATIO RECREATIVO VEREDA EL LÍBANO, MIPIO DE ORITO-PUTUMAYO. </t>
    </r>
  </si>
  <si>
    <t>365/2012</t>
  </si>
  <si>
    <t>400/2012</t>
  </si>
  <si>
    <t xml:space="preserve"> 2. PAVIMENTACIÓN EN CONCRETO RÍGIDO CRA 10 ENTRE CALLE 8 Y 9 BARRIOS MARCO FIDEL SUAREZ Y VILLA CAROLINA MUNICIPIO DE ORITO DEPARTAMENTO DEL PUTUMAYO Y  PAVIMENTACIÓN EN CONCRETO RIGIDO IX ETAPA AVENIDA PRINCIPAL MUNICIPIO DE ORITO.</t>
  </si>
  <si>
    <t>3, CONSTRUCCIÓN PLAZA DE FERIAS DEL MUNICIPIO DE ORITO DEPARTAMENTO DEL PUTUMAYO.</t>
  </si>
  <si>
    <t>4. CONSTRUCCIÓN CUBIERTA PATIO RECREATIVO DE LAS SEDES EDUCATIVAS VEREDA SAN JUAN DE LAS PALMERAS Y VEREDA LAS ACACIAS DEL MUNICIPIO DE ORITO DEPARTAMENTO DEL PUTUMAYO</t>
  </si>
  <si>
    <t>PARA EL PROYECTO DE INSTALACIÓN DE REDES DE MEDIA Y BAJA TENSIÓN DE LAS VEREDAS EL PRADO, CAMPO BELLO, QUEBRADÓN, BONAIRE, B.D. ACHIOTE, OSIRIS.</t>
  </si>
  <si>
    <t>5, CONSTRUCCIÓN DE ANDENES AVENIDA PRINCIPAL EN EL MUNICIPIO DE ORITO DEPARTAMENTO DEL PUTUMAYO.</t>
  </si>
  <si>
    <t>PAVIMENTACIÓN PRIMERA FASE VIA PRINCIPAL BARRIO BETANIA DEL MUNICIPIO DE ORITO -PUTUMAYO, PAVIMENTACIÓN 1° FASE BARRIO SAN MARTÍN (CRA 1°), BARRIO 28 DE MAYO (CLL 1b CRA 2), BARRIO VILLAFLOR (ENTRADA) Y BARIRO LAS COLINAS (VIA PRINCIPAL).</t>
  </si>
  <si>
    <t>02210</t>
  </si>
  <si>
    <t>00325</t>
  </si>
  <si>
    <r>
      <t xml:space="preserve">INTERVENTORÍA TECNICA, ADMINISTRATIVA Y FINANCIERA DEL CONTRATO DE COOPERACIÓN NUMERO </t>
    </r>
    <r>
      <rPr>
        <b/>
        <sz val="8"/>
        <rFont val="Arial"/>
        <family val="2"/>
      </rPr>
      <t>032</t>
    </r>
    <r>
      <rPr>
        <sz val="8"/>
        <rFont val="Arial"/>
        <family val="2"/>
      </rPr>
      <t>/2011 CUYO OBJETO ES: 1) CONSTRUCCIÓN DE OBRAS CIVILES E INSTALACIÓN DE LA PLANTA DE TRATAMIENTO DE AGUAS RESIDUALES DE SIBERIA. 2) CONTINUACIÓN ONSTRUCCIÓN ALCANTARILLADO DEL CENTRO POBLADO DE SIBERIA. 3) CONSTRUCCIÓN PRIMERA ETAPA CUBIERTA PATIO RECREATIVO SEDE LA ALAMEDA MUNICIPIO DE ORITO - CONTRATISTA: FUNDACIÓN PARA LA INVESTIGACIÓN AMBNIENTAL Y LA ENERGIA SOSTENIBLE  "FIAES</t>
    </r>
  </si>
</sst>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_ * #,##0.00_ ;_ * \-#,##0.00_ ;_ * &quot;-&quot;??_ ;_ @_ "/>
    <numFmt numFmtId="165" formatCode="_-* #,##0.00\ _€_-;\-* #,##0.00\ _€_-;_-* &quot;-&quot;??\ _€_-;_-@_-"/>
    <numFmt numFmtId="166" formatCode="_(* #,##0_);_(* \(#,##0\);_(* &quot;-&quot;??_);_(@_)"/>
    <numFmt numFmtId="167" formatCode="_(* #,##0.000_);_(* \(#,##0.000\);_(* &quot;-&quot;??_);_(@_)"/>
    <numFmt numFmtId="168" formatCode="_ * #,##0.0_ ;_ * \-#,##0.0_ ;_ * &quot;-&quot;??_ ;_ @_ "/>
    <numFmt numFmtId="169" formatCode="_ * #,##0_ ;_ * \-#,##0_ ;_ * &quot;-&quot;??_ ;_ @_ "/>
    <numFmt numFmtId="170" formatCode="0.0000%"/>
  </numFmts>
  <fonts count="28" x14ac:knownFonts="1">
    <font>
      <sz val="11"/>
      <color theme="1"/>
      <name val="Calibri"/>
      <family val="2"/>
      <scheme val="minor"/>
    </font>
    <font>
      <sz val="11"/>
      <color theme="1"/>
      <name val="Calibri"/>
      <family val="2"/>
      <scheme val="minor"/>
    </font>
    <font>
      <sz val="9"/>
      <name val="Arial"/>
      <family val="2"/>
    </font>
    <font>
      <sz val="10"/>
      <name val="Arial"/>
      <family val="2"/>
    </font>
    <font>
      <b/>
      <sz val="9"/>
      <name val="Arial"/>
      <family val="2"/>
    </font>
    <font>
      <sz val="8"/>
      <name val="Arial"/>
      <family val="2"/>
    </font>
    <font>
      <sz val="10"/>
      <color theme="1"/>
      <name val="Arial"/>
      <family val="2"/>
    </font>
    <font>
      <sz val="9"/>
      <color rgb="FFFF0000"/>
      <name val="Arial"/>
      <family val="2"/>
    </font>
    <font>
      <sz val="11"/>
      <name val="Arial"/>
      <family val="2"/>
    </font>
    <font>
      <sz val="7"/>
      <name val="Arial"/>
      <family val="2"/>
    </font>
    <font>
      <sz val="7"/>
      <color theme="1"/>
      <name val="Arial"/>
      <family val="2"/>
    </font>
    <font>
      <sz val="7"/>
      <color theme="1"/>
      <name val="Calibri"/>
      <family val="2"/>
      <scheme val="minor"/>
    </font>
    <font>
      <b/>
      <sz val="7"/>
      <name val="Arial"/>
      <family val="2"/>
    </font>
    <font>
      <sz val="7"/>
      <color rgb="FFFF0000"/>
      <name val="Arial"/>
      <family val="2"/>
    </font>
    <font>
      <sz val="7"/>
      <color indexed="36"/>
      <name val="Arial"/>
      <family val="2"/>
    </font>
    <font>
      <sz val="7"/>
      <color indexed="10"/>
      <name val="Arial"/>
      <family val="2"/>
    </font>
    <font>
      <sz val="7"/>
      <color indexed="17"/>
      <name val="Arial"/>
      <family val="2"/>
    </font>
    <font>
      <b/>
      <sz val="8"/>
      <name val="Arial"/>
      <family val="2"/>
    </font>
    <font>
      <sz val="8"/>
      <color theme="1"/>
      <name val="Arial"/>
      <family val="2"/>
    </font>
    <font>
      <sz val="8"/>
      <color rgb="FFFF0000"/>
      <name val="Arial"/>
      <family val="2"/>
    </font>
    <font>
      <sz val="8"/>
      <color theme="1"/>
      <name val="Calibri"/>
      <family val="2"/>
      <scheme val="minor"/>
    </font>
    <font>
      <b/>
      <sz val="7"/>
      <color theme="1"/>
      <name val="Calibri"/>
      <family val="2"/>
      <scheme val="minor"/>
    </font>
    <font>
      <b/>
      <sz val="8"/>
      <color theme="1"/>
      <name val="Calibri"/>
      <family val="2"/>
      <scheme val="minor"/>
    </font>
    <font>
      <sz val="6.5"/>
      <color theme="1"/>
      <name val="Calibri"/>
      <family val="2"/>
      <scheme val="minor"/>
    </font>
    <font>
      <sz val="7"/>
      <color rgb="FFFF0000"/>
      <name val="Calibri"/>
      <family val="2"/>
      <scheme val="minor"/>
    </font>
    <font>
      <sz val="12"/>
      <name val="Arial"/>
      <family val="2"/>
    </font>
    <font>
      <sz val="14"/>
      <name val="Arial"/>
      <family val="2"/>
    </font>
    <font>
      <sz val="7.5"/>
      <name val="Arial"/>
      <family val="2"/>
    </font>
  </fonts>
  <fills count="21">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
      <patternFill patternType="solid">
        <fgColor rgb="FFFFFF00"/>
        <bgColor indexed="64"/>
      </patternFill>
    </fill>
    <fill>
      <patternFill patternType="solid">
        <fgColor theme="9" tint="0.79998168889431442"/>
        <bgColor indexed="64"/>
      </patternFill>
    </fill>
    <fill>
      <patternFill patternType="solid">
        <fgColor rgb="FFFFCCFF"/>
        <bgColor indexed="64"/>
      </patternFill>
    </fill>
    <fill>
      <patternFill patternType="solid">
        <fgColor rgb="FF92D050"/>
        <bgColor indexed="64"/>
      </patternFill>
    </fill>
    <fill>
      <patternFill patternType="solid">
        <fgColor rgb="FF66FFFF"/>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CC66FF"/>
        <bgColor indexed="64"/>
      </patternFill>
    </fill>
    <fill>
      <patternFill patternType="solid">
        <fgColor rgb="FFCC00CC"/>
        <bgColor indexed="64"/>
      </patternFill>
    </fill>
    <fill>
      <patternFill patternType="solid">
        <fgColor rgb="FFFFC000"/>
        <bgColor indexed="64"/>
      </patternFill>
    </fill>
    <fill>
      <patternFill patternType="solid">
        <fgColor theme="3" tint="0.39997558519241921"/>
        <bgColor indexed="64"/>
      </patternFill>
    </fill>
    <fill>
      <patternFill patternType="solid">
        <fgColor theme="5" tint="-0.249977111117893"/>
        <bgColor indexed="64"/>
      </patternFill>
    </fill>
    <fill>
      <patternFill patternType="solid">
        <fgColor theme="6"/>
        <bgColor indexed="64"/>
      </patternFill>
    </fill>
    <fill>
      <patternFill patternType="solid">
        <fgColor rgb="FFFF0000"/>
        <bgColor indexed="64"/>
      </patternFill>
    </fill>
    <fill>
      <patternFill patternType="solid">
        <fgColor theme="8" tint="-0.249977111117893"/>
        <bgColor indexed="64"/>
      </patternFill>
    </fill>
    <fill>
      <patternFill patternType="solid">
        <fgColor theme="3" tint="-0.249977111117893"/>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43" fontId="1" fillId="0" borderId="0" applyFont="0" applyFill="0" applyBorder="0" applyAlignment="0" applyProtection="0"/>
  </cellStyleXfs>
  <cellXfs count="1503">
    <xf numFmtId="0" fontId="0" fillId="0" borderId="0" xfId="0"/>
    <xf numFmtId="0" fontId="2" fillId="0" borderId="8" xfId="0" applyFont="1" applyFill="1" applyBorder="1"/>
    <xf numFmtId="0" fontId="2" fillId="0" borderId="8"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8" xfId="0" applyFont="1" applyFill="1" applyBorder="1" applyAlignment="1">
      <alignment horizontal="center" vertical="center"/>
    </xf>
    <xf numFmtId="0" fontId="2" fillId="0" borderId="8" xfId="0" quotePrefix="1" applyFont="1" applyFill="1" applyBorder="1" applyAlignment="1">
      <alignment horizontal="center" vertical="center"/>
    </xf>
    <xf numFmtId="14" fontId="2" fillId="0" borderId="8" xfId="0" applyNumberFormat="1" applyFont="1" applyFill="1" applyBorder="1" applyAlignment="1">
      <alignment horizontal="center" vertical="center"/>
    </xf>
    <xf numFmtId="14" fontId="2" fillId="0" borderId="8" xfId="0" applyNumberFormat="1" applyFont="1" applyFill="1" applyBorder="1" applyAlignment="1">
      <alignment horizontal="center" vertical="center" wrapText="1"/>
    </xf>
    <xf numFmtId="0" fontId="2" fillId="0" borderId="8" xfId="0" applyFont="1" applyFill="1" applyBorder="1" applyAlignment="1">
      <alignment vertical="center"/>
    </xf>
    <xf numFmtId="164" fontId="2" fillId="0" borderId="8" xfId="1" applyNumberFormat="1" applyFont="1" applyFill="1" applyBorder="1" applyAlignment="1">
      <alignment vertical="center"/>
    </xf>
    <xf numFmtId="0" fontId="2" fillId="0" borderId="0" xfId="0" applyFont="1" applyFill="1"/>
    <xf numFmtId="164" fontId="2" fillId="0" borderId="10" xfId="1" applyNumberFormat="1" applyFont="1" applyFill="1" applyBorder="1" applyAlignment="1">
      <alignment horizontal="center" vertical="center"/>
    </xf>
    <xf numFmtId="14" fontId="2" fillId="0" borderId="10" xfId="0" applyNumberFormat="1" applyFont="1" applyFill="1" applyBorder="1" applyAlignment="1">
      <alignment horizontal="center" vertical="center"/>
    </xf>
    <xf numFmtId="0" fontId="2" fillId="0" borderId="8" xfId="0" applyFont="1" applyFill="1" applyBorder="1" applyAlignment="1">
      <alignment horizontal="center" vertical="center"/>
    </xf>
    <xf numFmtId="0" fontId="2" fillId="0" borderId="8" xfId="0" applyFont="1" applyFill="1" applyBorder="1" applyAlignment="1">
      <alignment horizontal="center"/>
    </xf>
    <xf numFmtId="0" fontId="2" fillId="0" borderId="10" xfId="0" applyFont="1" applyFill="1" applyBorder="1" applyAlignment="1">
      <alignment horizontal="center" vertical="center"/>
    </xf>
    <xf numFmtId="0" fontId="2" fillId="0" borderId="8" xfId="0" applyFont="1" applyFill="1" applyBorder="1" applyAlignment="1">
      <alignment wrapText="1"/>
    </xf>
    <xf numFmtId="0" fontId="2" fillId="0" borderId="10" xfId="0" quotePrefix="1" applyFont="1" applyFill="1" applyBorder="1" applyAlignment="1">
      <alignment horizontal="center" vertical="center"/>
    </xf>
    <xf numFmtId="0" fontId="2" fillId="0" borderId="8" xfId="0" quotePrefix="1" applyFont="1" applyFill="1" applyBorder="1" applyAlignment="1">
      <alignment horizontal="center" vertical="center" wrapText="1"/>
    </xf>
    <xf numFmtId="43" fontId="2" fillId="0" borderId="8" xfId="1" applyFont="1" applyFill="1" applyBorder="1" applyAlignment="1">
      <alignment horizontal="center" vertical="center" wrapText="1"/>
    </xf>
    <xf numFmtId="43" fontId="2" fillId="0" borderId="8" xfId="1" applyFont="1" applyFill="1" applyBorder="1" applyAlignment="1">
      <alignment horizontal="center" vertical="center"/>
    </xf>
    <xf numFmtId="0" fontId="2" fillId="0" borderId="10"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2" fillId="0" borderId="8" xfId="0" applyFont="1" applyFill="1" applyBorder="1" applyAlignment="1">
      <alignment horizontal="center" wrapText="1"/>
    </xf>
    <xf numFmtId="14" fontId="2" fillId="0" borderId="8" xfId="0" quotePrefix="1" applyNumberFormat="1" applyFont="1" applyFill="1" applyBorder="1" applyAlignment="1">
      <alignment horizontal="center" vertical="center" wrapText="1"/>
    </xf>
    <xf numFmtId="0" fontId="2" fillId="2" borderId="0" xfId="0" applyFont="1" applyFill="1"/>
    <xf numFmtId="14" fontId="2" fillId="0" borderId="8" xfId="0" applyNumberFormat="1" applyFont="1" applyFill="1" applyBorder="1"/>
    <xf numFmtId="0" fontId="2" fillId="0" borderId="8" xfId="0" applyFont="1" applyFill="1" applyBorder="1" applyAlignment="1">
      <alignment horizontal="left" vertical="center" wrapText="1"/>
    </xf>
    <xf numFmtId="0" fontId="2" fillId="0" borderId="8" xfId="0" applyFont="1" applyFill="1" applyBorder="1" applyAlignment="1">
      <alignment vertical="center" wrapText="1"/>
    </xf>
    <xf numFmtId="0" fontId="2" fillId="0" borderId="8"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3" borderId="8" xfId="0" applyFont="1" applyFill="1" applyBorder="1" applyAlignment="1">
      <alignment horizontal="center" vertical="center" wrapText="1"/>
    </xf>
    <xf numFmtId="14" fontId="2" fillId="0" borderId="8" xfId="0" applyNumberFormat="1" applyFont="1" applyFill="1" applyBorder="1" applyAlignment="1">
      <alignment vertical="center"/>
    </xf>
    <xf numFmtId="43" fontId="2" fillId="0" borderId="8" xfId="1" applyFont="1" applyFill="1" applyBorder="1" applyAlignment="1">
      <alignment vertical="center"/>
    </xf>
    <xf numFmtId="0" fontId="2" fillId="0" borderId="8" xfId="0" applyFont="1" applyFill="1" applyBorder="1" applyAlignment="1">
      <alignment horizontal="center" vertical="center" wrapText="1"/>
    </xf>
    <xf numFmtId="43" fontId="2" fillId="0" borderId="0" xfId="1" applyFont="1" applyFill="1"/>
    <xf numFmtId="14" fontId="2" fillId="4" borderId="10" xfId="0" applyNumberFormat="1" applyFont="1" applyFill="1" applyBorder="1" applyAlignment="1">
      <alignment horizontal="center" vertical="center"/>
    </xf>
    <xf numFmtId="14" fontId="2" fillId="0" borderId="10" xfId="1" applyNumberFormat="1" applyFont="1" applyFill="1" applyBorder="1" applyAlignment="1">
      <alignment horizontal="center" vertical="center"/>
    </xf>
    <xf numFmtId="43" fontId="2" fillId="0" borderId="8" xfId="1" applyFont="1" applyFill="1" applyBorder="1"/>
    <xf numFmtId="0" fontId="2" fillId="4" borderId="8" xfId="0" applyFont="1" applyFill="1" applyBorder="1"/>
    <xf numFmtId="0" fontId="2" fillId="4" borderId="10" xfId="0" quotePrefix="1" applyFont="1" applyFill="1" applyBorder="1" applyAlignment="1">
      <alignment horizontal="center" vertical="center"/>
    </xf>
    <xf numFmtId="0" fontId="2" fillId="0" borderId="9" xfId="0" applyFont="1" applyFill="1" applyBorder="1" applyAlignment="1">
      <alignment vertical="center" wrapText="1"/>
    </xf>
    <xf numFmtId="14" fontId="2" fillId="0" borderId="10" xfId="0" quotePrefix="1" applyNumberFormat="1" applyFont="1" applyFill="1" applyBorder="1" applyAlignment="1">
      <alignment horizontal="center" vertical="center"/>
    </xf>
    <xf numFmtId="43" fontId="0" fillId="0" borderId="0" xfId="1" applyFont="1"/>
    <xf numFmtId="164" fontId="2" fillId="0" borderId="8" xfId="1" applyNumberFormat="1" applyFont="1" applyFill="1" applyBorder="1" applyAlignment="1">
      <alignment horizontal="center" vertical="center"/>
    </xf>
    <xf numFmtId="43" fontId="2" fillId="2" borderId="0" xfId="1" applyFont="1" applyFill="1"/>
    <xf numFmtId="0" fontId="2" fillId="0" borderId="10" xfId="0" applyFont="1" applyFill="1" applyBorder="1" applyAlignment="1">
      <alignment horizontal="center" vertical="center" wrapText="1"/>
    </xf>
    <xf numFmtId="14" fontId="2" fillId="0" borderId="10" xfId="0" applyNumberFormat="1" applyFont="1" applyFill="1" applyBorder="1" applyAlignment="1">
      <alignment horizontal="center" vertical="center"/>
    </xf>
    <xf numFmtId="0" fontId="2" fillId="0" borderId="10" xfId="0" applyFont="1" applyFill="1" applyBorder="1" applyAlignment="1">
      <alignment horizontal="center" vertical="center"/>
    </xf>
    <xf numFmtId="164" fontId="2" fillId="0" borderId="10" xfId="1" applyNumberFormat="1" applyFont="1" applyFill="1" applyBorder="1" applyAlignment="1">
      <alignment horizontal="center" vertical="center"/>
    </xf>
    <xf numFmtId="0" fontId="2" fillId="0" borderId="10" xfId="0" applyFont="1" applyFill="1" applyBorder="1" applyAlignment="1">
      <alignment horizontal="center" vertical="center" wrapText="1"/>
    </xf>
    <xf numFmtId="14" fontId="2" fillId="0" borderId="10" xfId="0" applyNumberFormat="1" applyFont="1" applyFill="1" applyBorder="1" applyAlignment="1">
      <alignment horizontal="center" vertical="center"/>
    </xf>
    <xf numFmtId="0" fontId="2" fillId="0" borderId="10" xfId="0" applyFont="1" applyFill="1" applyBorder="1" applyAlignment="1">
      <alignment horizontal="center" vertical="center"/>
    </xf>
    <xf numFmtId="164" fontId="2" fillId="0" borderId="10" xfId="1" applyNumberFormat="1" applyFont="1" applyFill="1" applyBorder="1" applyAlignment="1">
      <alignment horizontal="center" vertical="center"/>
    </xf>
    <xf numFmtId="0" fontId="2" fillId="0" borderId="1" xfId="0" applyFont="1" applyFill="1" applyBorder="1"/>
    <xf numFmtId="0" fontId="2" fillId="0" borderId="3" xfId="0" applyFont="1" applyFill="1" applyBorder="1"/>
    <xf numFmtId="0" fontId="0" fillId="0" borderId="0" xfId="0" applyAlignment="1">
      <alignment wrapText="1"/>
    </xf>
    <xf numFmtId="0" fontId="0" fillId="0" borderId="8" xfId="0" applyBorder="1" applyAlignment="1">
      <alignment horizontal="center" vertical="center"/>
    </xf>
    <xf numFmtId="0" fontId="0" fillId="0" borderId="8" xfId="0" applyBorder="1"/>
    <xf numFmtId="43" fontId="2" fillId="0" borderId="8" xfId="0" applyNumberFormat="1" applyFont="1" applyFill="1" applyBorder="1" applyAlignment="1">
      <alignment vertical="center"/>
    </xf>
    <xf numFmtId="0" fontId="2" fillId="5" borderId="10" xfId="0" quotePrefix="1" applyFont="1" applyFill="1" applyBorder="1" applyAlignment="1">
      <alignment horizontal="center" vertical="center"/>
    </xf>
    <xf numFmtId="14" fontId="2" fillId="5" borderId="10" xfId="0" applyNumberFormat="1" applyFont="1" applyFill="1" applyBorder="1" applyAlignment="1">
      <alignment horizontal="center" vertical="center"/>
    </xf>
    <xf numFmtId="164" fontId="2" fillId="5" borderId="10" xfId="1" applyNumberFormat="1" applyFont="1" applyFill="1" applyBorder="1" applyAlignment="1">
      <alignment horizontal="center" vertical="center"/>
    </xf>
    <xf numFmtId="164" fontId="2" fillId="5" borderId="8" xfId="1" applyNumberFormat="1" applyFont="1" applyFill="1" applyBorder="1" applyAlignment="1">
      <alignment vertical="center"/>
    </xf>
    <xf numFmtId="0" fontId="2" fillId="5" borderId="10" xfId="0" applyFont="1" applyFill="1" applyBorder="1" applyAlignment="1">
      <alignment horizontal="center" vertical="center"/>
    </xf>
    <xf numFmtId="0" fontId="2" fillId="5" borderId="8" xfId="0" applyFont="1" applyFill="1" applyBorder="1"/>
    <xf numFmtId="0" fontId="2" fillId="5" borderId="10" xfId="0" applyFont="1" applyFill="1" applyBorder="1" applyAlignment="1">
      <alignment horizontal="center" vertical="center" wrapText="1"/>
    </xf>
    <xf numFmtId="43" fontId="2" fillId="5" borderId="8" xfId="0" applyNumberFormat="1" applyFont="1" applyFill="1" applyBorder="1" applyAlignment="1">
      <alignment vertical="center"/>
    </xf>
    <xf numFmtId="0" fontId="2" fillId="5" borderId="0" xfId="0" applyFont="1" applyFill="1"/>
    <xf numFmtId="0" fontId="2" fillId="5" borderId="8" xfId="0" applyFont="1" applyFill="1" applyBorder="1" applyAlignment="1">
      <alignment wrapText="1"/>
    </xf>
    <xf numFmtId="43" fontId="2" fillId="0" borderId="10" xfId="1" applyFont="1" applyFill="1" applyBorder="1" applyAlignment="1">
      <alignment horizontal="center" vertical="center"/>
    </xf>
    <xf numFmtId="43" fontId="3" fillId="0" borderId="0" xfId="1" applyFont="1" applyFill="1"/>
    <xf numFmtId="43" fontId="2" fillId="0" borderId="0" xfId="1" applyFont="1" applyFill="1" applyBorder="1" applyAlignment="1">
      <alignment horizontal="center" vertical="center"/>
    </xf>
    <xf numFmtId="43" fontId="7" fillId="0" borderId="0" xfId="1" applyFont="1" applyFill="1"/>
    <xf numFmtId="43" fontId="6" fillId="0" borderId="0" xfId="1" applyFont="1"/>
    <xf numFmtId="166" fontId="2" fillId="0" borderId="0" xfId="1" applyNumberFormat="1" applyFont="1" applyFill="1"/>
    <xf numFmtId="43" fontId="3" fillId="0" borderId="0" xfId="1" applyNumberFormat="1" applyFont="1" applyFill="1"/>
    <xf numFmtId="167" fontId="3" fillId="0" borderId="0" xfId="1" applyNumberFormat="1" applyFont="1" applyFill="1"/>
    <xf numFmtId="0" fontId="2" fillId="0" borderId="14" xfId="0" quotePrefix="1" applyFont="1" applyFill="1" applyBorder="1" applyAlignment="1">
      <alignment horizontal="center" vertical="center"/>
    </xf>
    <xf numFmtId="164" fontId="2" fillId="0" borderId="9" xfId="1" applyNumberFormat="1" applyFont="1" applyFill="1" applyBorder="1" applyAlignment="1">
      <alignment vertical="center"/>
    </xf>
    <xf numFmtId="43" fontId="2" fillId="0" borderId="10" xfId="1" applyFont="1" applyFill="1" applyBorder="1" applyAlignment="1">
      <alignment horizontal="center" vertical="center" wrapText="1"/>
    </xf>
    <xf numFmtId="0" fontId="2" fillId="4" borderId="11" xfId="0" applyFont="1" applyFill="1" applyBorder="1"/>
    <xf numFmtId="43" fontId="2" fillId="0" borderId="12" xfId="1" applyFont="1" applyFill="1" applyBorder="1" applyAlignment="1">
      <alignment vertical="center" wrapText="1"/>
    </xf>
    <xf numFmtId="43" fontId="2" fillId="0" borderId="8" xfId="1" applyFont="1" applyFill="1" applyBorder="1" applyAlignment="1">
      <alignment vertical="center" wrapText="1"/>
    </xf>
    <xf numFmtId="0" fontId="2" fillId="5" borderId="10" xfId="0" applyFont="1" applyFill="1" applyBorder="1" applyAlignment="1">
      <alignment horizontal="left" vertical="center" wrapText="1"/>
    </xf>
    <xf numFmtId="0" fontId="2" fillId="0" borderId="9"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0" xfId="0" applyFont="1" applyFill="1" applyBorder="1" applyAlignment="1">
      <alignment horizontal="center" vertical="center" wrapText="1"/>
    </xf>
    <xf numFmtId="14" fontId="2" fillId="0" borderId="14" xfId="0" applyNumberFormat="1" applyFont="1" applyFill="1" applyBorder="1" applyAlignment="1">
      <alignment horizontal="center" vertical="center"/>
    </xf>
    <xf numFmtId="14" fontId="2" fillId="0" borderId="10" xfId="0" applyNumberFormat="1" applyFont="1" applyFill="1" applyBorder="1" applyAlignment="1">
      <alignment horizontal="center" vertical="center"/>
    </xf>
    <xf numFmtId="0" fontId="2" fillId="0" borderId="14" xfId="0" applyFont="1" applyFill="1" applyBorder="1" applyAlignment="1">
      <alignment horizontal="center" vertical="center"/>
    </xf>
    <xf numFmtId="0" fontId="2" fillId="0" borderId="10" xfId="0" applyFont="1" applyFill="1" applyBorder="1" applyAlignment="1">
      <alignment horizontal="center" vertical="center"/>
    </xf>
    <xf numFmtId="164" fontId="2" fillId="0" borderId="14" xfId="1" applyNumberFormat="1" applyFont="1" applyFill="1" applyBorder="1" applyAlignment="1">
      <alignment horizontal="center" vertical="center"/>
    </xf>
    <xf numFmtId="164" fontId="2" fillId="0" borderId="10" xfId="1" applyNumberFormat="1" applyFont="1" applyFill="1" applyBorder="1" applyAlignment="1">
      <alignment horizontal="center" vertical="center"/>
    </xf>
    <xf numFmtId="43" fontId="8" fillId="0" borderId="0" xfId="1" applyFont="1" applyFill="1"/>
    <xf numFmtId="0" fontId="2" fillId="0" borderId="8" xfId="0" applyFont="1" applyFill="1" applyBorder="1" applyAlignment="1">
      <alignment horizontal="center" vertical="center" wrapText="1"/>
    </xf>
    <xf numFmtId="14" fontId="2" fillId="6" borderId="10" xfId="0" applyNumberFormat="1" applyFont="1" applyFill="1" applyBorder="1" applyAlignment="1">
      <alignment horizontal="center" vertical="center"/>
    </xf>
    <xf numFmtId="0" fontId="2" fillId="6" borderId="8" xfId="0" applyFont="1" applyFill="1" applyBorder="1"/>
    <xf numFmtId="43" fontId="2" fillId="4" borderId="8" xfId="1" applyFont="1" applyFill="1" applyBorder="1" applyAlignment="1">
      <alignment vertical="center"/>
    </xf>
    <xf numFmtId="14" fontId="2" fillId="0" borderId="10" xfId="0" applyNumberFormat="1" applyFont="1" applyFill="1" applyBorder="1" applyAlignment="1">
      <alignment horizontal="center" vertical="center" wrapText="1"/>
    </xf>
    <xf numFmtId="14" fontId="2" fillId="0" borderId="10" xfId="0" quotePrefix="1" applyNumberFormat="1" applyFont="1" applyFill="1" applyBorder="1" applyAlignment="1">
      <alignment horizontal="center" vertical="center" wrapText="1"/>
    </xf>
    <xf numFmtId="43" fontId="2" fillId="0" borderId="10" xfId="1" quotePrefix="1" applyFont="1" applyFill="1" applyBorder="1" applyAlignment="1">
      <alignment horizontal="center" vertical="center" wrapText="1"/>
    </xf>
    <xf numFmtId="0" fontId="5" fillId="0" borderId="14" xfId="0" applyFont="1" applyFill="1" applyBorder="1" applyAlignment="1">
      <alignment horizontal="center" vertical="center"/>
    </xf>
    <xf numFmtId="14" fontId="2" fillId="4" borderId="14" xfId="0" applyNumberFormat="1" applyFont="1" applyFill="1" applyBorder="1" applyAlignment="1">
      <alignment horizontal="center" vertical="center"/>
    </xf>
    <xf numFmtId="0" fontId="9" fillId="0" borderId="0" xfId="0" applyFont="1" applyFill="1"/>
    <xf numFmtId="0" fontId="9" fillId="0" borderId="0" xfId="0" applyFont="1" applyFill="1" applyAlignment="1">
      <alignment horizontal="center" vertical="center"/>
    </xf>
    <xf numFmtId="0" fontId="10" fillId="0" borderId="0" xfId="0" applyFont="1"/>
    <xf numFmtId="0" fontId="11" fillId="0" borderId="0" xfId="0" applyFont="1"/>
    <xf numFmtId="0" fontId="9" fillId="0" borderId="8" xfId="0" applyFont="1" applyFill="1" applyBorder="1" applyAlignment="1">
      <alignment horizontal="centerContinuous" vertical="center"/>
    </xf>
    <xf numFmtId="0" fontId="9" fillId="0" borderId="8" xfId="0" applyFont="1" applyFill="1" applyBorder="1" applyAlignment="1">
      <alignment horizontal="center" vertical="center" wrapText="1"/>
    </xf>
    <xf numFmtId="0" fontId="9" fillId="0" borderId="11"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8" xfId="0" applyFont="1" applyFill="1" applyBorder="1"/>
    <xf numFmtId="0" fontId="9" fillId="0" borderId="8" xfId="0" applyFont="1" applyFill="1" applyBorder="1" applyAlignment="1">
      <alignment horizontal="left" vertical="center" wrapText="1"/>
    </xf>
    <xf numFmtId="0" fontId="9" fillId="0" borderId="8" xfId="0" quotePrefix="1" applyFont="1" applyFill="1" applyBorder="1" applyAlignment="1">
      <alignment horizontal="center" vertical="center"/>
    </xf>
    <xf numFmtId="14" fontId="9" fillId="0" borderId="8" xfId="0" applyNumberFormat="1" applyFont="1" applyFill="1" applyBorder="1" applyAlignment="1">
      <alignment horizontal="center" vertical="center"/>
    </xf>
    <xf numFmtId="169" fontId="9" fillId="0" borderId="8" xfId="1" applyNumberFormat="1" applyFont="1" applyFill="1" applyBorder="1" applyAlignment="1">
      <alignment horizontal="center" vertical="center"/>
    </xf>
    <xf numFmtId="14" fontId="9" fillId="0" borderId="8" xfId="0" applyNumberFormat="1" applyFont="1" applyFill="1" applyBorder="1" applyAlignment="1">
      <alignment horizontal="center" vertical="center" wrapText="1"/>
    </xf>
    <xf numFmtId="14" fontId="9" fillId="0" borderId="8" xfId="0" quotePrefix="1" applyNumberFormat="1" applyFont="1" applyFill="1" applyBorder="1" applyAlignment="1">
      <alignment horizontal="center" vertical="center" wrapText="1"/>
    </xf>
    <xf numFmtId="0" fontId="9" fillId="0" borderId="10" xfId="0" applyFont="1" applyFill="1" applyBorder="1" applyAlignment="1">
      <alignment horizontal="center" vertical="center" wrapText="1"/>
    </xf>
    <xf numFmtId="169" fontId="9" fillId="0" borderId="8" xfId="0" applyNumberFormat="1" applyFont="1" applyFill="1" applyBorder="1" applyAlignment="1">
      <alignment vertical="center"/>
    </xf>
    <xf numFmtId="0" fontId="9" fillId="0" borderId="8" xfId="0" applyFont="1" applyFill="1" applyBorder="1" applyAlignment="1">
      <alignment vertical="center"/>
    </xf>
    <xf numFmtId="164" fontId="9" fillId="0" borderId="8" xfId="1" applyNumberFormat="1" applyFont="1" applyFill="1" applyBorder="1" applyAlignment="1">
      <alignment vertical="center"/>
    </xf>
    <xf numFmtId="0" fontId="9" fillId="0" borderId="8" xfId="0" applyFont="1" applyFill="1" applyBorder="1" applyAlignment="1">
      <alignment horizontal="center"/>
    </xf>
    <xf numFmtId="0" fontId="10" fillId="0" borderId="8" xfId="0" applyFont="1" applyBorder="1"/>
    <xf numFmtId="169" fontId="9" fillId="0" borderId="8" xfId="1" applyNumberFormat="1" applyFont="1" applyFill="1" applyBorder="1" applyAlignment="1">
      <alignment horizontal="center" vertical="center" wrapText="1"/>
    </xf>
    <xf numFmtId="43" fontId="9" fillId="0" borderId="8" xfId="1" applyNumberFormat="1" applyFont="1" applyFill="1" applyBorder="1" applyAlignment="1">
      <alignment vertical="center"/>
    </xf>
    <xf numFmtId="14" fontId="9" fillId="0" borderId="8" xfId="1" applyNumberFormat="1" applyFont="1" applyFill="1" applyBorder="1" applyAlignment="1">
      <alignment vertical="center"/>
    </xf>
    <xf numFmtId="43" fontId="9" fillId="0" borderId="8" xfId="1" applyNumberFormat="1" applyFont="1" applyFill="1" applyBorder="1"/>
    <xf numFmtId="0" fontId="9" fillId="0" borderId="8" xfId="0" applyFont="1" applyFill="1" applyBorder="1" applyAlignment="1">
      <alignment vertical="center" wrapText="1"/>
    </xf>
    <xf numFmtId="0" fontId="9" fillId="0" borderId="9" xfId="0" applyFont="1" applyFill="1" applyBorder="1" applyAlignment="1">
      <alignment horizontal="center" vertical="center" wrapText="1"/>
    </xf>
    <xf numFmtId="0" fontId="9" fillId="0" borderId="9" xfId="0" applyFont="1" applyFill="1" applyBorder="1" applyAlignment="1">
      <alignment horizontal="center" vertical="center"/>
    </xf>
    <xf numFmtId="14" fontId="9" fillId="0" borderId="9" xfId="0" applyNumberFormat="1" applyFont="1" applyFill="1" applyBorder="1" applyAlignment="1">
      <alignment horizontal="center" vertical="center" wrapText="1"/>
    </xf>
    <xf numFmtId="14" fontId="9" fillId="0" borderId="9" xfId="0" quotePrefix="1" applyNumberFormat="1" applyFont="1" applyFill="1" applyBorder="1" applyAlignment="1">
      <alignment horizontal="center" vertical="center" wrapText="1"/>
    </xf>
    <xf numFmtId="169" fontId="9" fillId="0" borderId="9" xfId="1" applyNumberFormat="1" applyFont="1" applyFill="1" applyBorder="1" applyAlignment="1">
      <alignment horizontal="center" vertical="center" wrapText="1"/>
    </xf>
    <xf numFmtId="14" fontId="9" fillId="0" borderId="9" xfId="1" applyNumberFormat="1" applyFont="1" applyFill="1" applyBorder="1" applyAlignment="1">
      <alignment vertical="center"/>
    </xf>
    <xf numFmtId="164" fontId="9" fillId="0" borderId="9" xfId="1" applyNumberFormat="1" applyFont="1" applyFill="1" applyBorder="1" applyAlignment="1">
      <alignment horizontal="center" vertical="center" wrapText="1"/>
    </xf>
    <xf numFmtId="0" fontId="9" fillId="0" borderId="10" xfId="0" applyFont="1" applyFill="1" applyBorder="1" applyAlignment="1">
      <alignment horizontal="left" vertical="center" wrapText="1"/>
    </xf>
    <xf numFmtId="14" fontId="9" fillId="0" borderId="10" xfId="0" applyNumberFormat="1" applyFont="1" applyFill="1" applyBorder="1" applyAlignment="1">
      <alignment horizontal="center" vertical="center" wrapText="1"/>
    </xf>
    <xf numFmtId="169" fontId="9" fillId="0" borderId="10" xfId="1" applyNumberFormat="1" applyFont="1" applyFill="1" applyBorder="1" applyAlignment="1">
      <alignment horizontal="center" vertical="center" wrapText="1"/>
    </xf>
    <xf numFmtId="43" fontId="13" fillId="0" borderId="8" xfId="1" applyNumberFormat="1" applyFont="1" applyFill="1" applyBorder="1" applyAlignment="1">
      <alignment vertical="center"/>
    </xf>
    <xf numFmtId="43" fontId="9" fillId="0" borderId="10" xfId="1" applyNumberFormat="1" applyFont="1" applyFill="1" applyBorder="1" applyAlignment="1">
      <alignment horizontal="center" vertical="center"/>
    </xf>
    <xf numFmtId="43" fontId="9" fillId="0" borderId="10" xfId="1" applyNumberFormat="1" applyFont="1" applyFill="1" applyBorder="1" applyAlignment="1">
      <alignment horizontal="center"/>
    </xf>
    <xf numFmtId="0" fontId="13" fillId="0" borderId="10" xfId="0" applyFont="1" applyFill="1" applyBorder="1" applyAlignment="1">
      <alignment horizontal="center" vertical="center"/>
    </xf>
    <xf numFmtId="14" fontId="9" fillId="0" borderId="10" xfId="0" quotePrefix="1" applyNumberFormat="1" applyFont="1" applyFill="1" applyBorder="1" applyAlignment="1">
      <alignment horizontal="center" vertical="center" wrapText="1"/>
    </xf>
    <xf numFmtId="0" fontId="10" fillId="0" borderId="8" xfId="0" applyFont="1" applyFill="1" applyBorder="1" applyAlignment="1">
      <alignment horizontal="justify" vertical="center"/>
    </xf>
    <xf numFmtId="164" fontId="9" fillId="0" borderId="8" xfId="1" applyNumberFormat="1" applyFont="1" applyFill="1" applyBorder="1" applyAlignment="1">
      <alignment horizontal="center" vertical="center"/>
    </xf>
    <xf numFmtId="0" fontId="13" fillId="0" borderId="8" xfId="0" applyFont="1" applyFill="1" applyBorder="1" applyAlignment="1">
      <alignment vertical="center"/>
    </xf>
    <xf numFmtId="0" fontId="9" fillId="0" borderId="10" xfId="0" applyFont="1" applyFill="1" applyBorder="1" applyAlignment="1">
      <alignment horizontal="center" vertical="center"/>
    </xf>
    <xf numFmtId="0" fontId="10" fillId="0" borderId="8" xfId="0" applyFont="1" applyFill="1" applyBorder="1" applyAlignment="1">
      <alignment horizontal="justify"/>
    </xf>
    <xf numFmtId="43" fontId="9" fillId="0" borderId="8" xfId="1" applyNumberFormat="1" applyFont="1" applyFill="1" applyBorder="1" applyAlignment="1"/>
    <xf numFmtId="0" fontId="9" fillId="0" borderId="9" xfId="0" applyFont="1" applyFill="1" applyBorder="1" applyAlignment="1">
      <alignment horizontal="left" vertical="center" wrapText="1"/>
    </xf>
    <xf numFmtId="0" fontId="10" fillId="0" borderId="8" xfId="0" applyFont="1" applyFill="1" applyBorder="1" applyAlignment="1">
      <alignment horizontal="left" vertical="center" wrapText="1"/>
    </xf>
    <xf numFmtId="9" fontId="9" fillId="0" borderId="11" xfId="0" applyNumberFormat="1" applyFont="1" applyFill="1" applyBorder="1" applyAlignment="1">
      <alignment horizontal="center" vertical="center"/>
    </xf>
    <xf numFmtId="9" fontId="10" fillId="0" borderId="8" xfId="0" applyNumberFormat="1" applyFont="1" applyBorder="1" applyAlignment="1">
      <alignment horizontal="center" vertical="center"/>
    </xf>
    <xf numFmtId="0" fontId="10" fillId="0" borderId="8" xfId="0" applyFont="1" applyFill="1" applyBorder="1" applyAlignment="1">
      <alignment vertical="center" wrapText="1"/>
    </xf>
    <xf numFmtId="0" fontId="10" fillId="0" borderId="10" xfId="0" applyFont="1" applyFill="1" applyBorder="1" applyAlignment="1">
      <alignment horizontal="center" vertical="center" wrapText="1"/>
    </xf>
    <xf numFmtId="0" fontId="10" fillId="0" borderId="14" xfId="0" applyFont="1" applyFill="1" applyBorder="1" applyAlignment="1">
      <alignment horizontal="center" vertical="center" wrapText="1"/>
    </xf>
    <xf numFmtId="0" fontId="9" fillId="0" borderId="10" xfId="0" applyFont="1" applyFill="1" applyBorder="1" applyAlignment="1">
      <alignment horizontal="center"/>
    </xf>
    <xf numFmtId="0" fontId="10" fillId="0" borderId="10" xfId="0" quotePrefix="1" applyFont="1" applyFill="1" applyBorder="1" applyAlignment="1">
      <alignment horizontal="center" vertical="center" wrapText="1"/>
    </xf>
    <xf numFmtId="14" fontId="10" fillId="0" borderId="10" xfId="0" applyNumberFormat="1" applyFont="1" applyFill="1" applyBorder="1" applyAlignment="1">
      <alignment horizontal="center" vertical="center" wrapText="1"/>
    </xf>
    <xf numFmtId="0" fontId="10" fillId="0" borderId="8" xfId="0" applyFont="1" applyFill="1" applyBorder="1" applyAlignment="1">
      <alignment horizontal="center" vertical="center" wrapText="1"/>
    </xf>
    <xf numFmtId="0" fontId="9" fillId="0" borderId="14" xfId="0" applyFont="1" applyFill="1" applyBorder="1" applyAlignment="1">
      <alignment horizontal="center" vertical="center" wrapText="1"/>
    </xf>
    <xf numFmtId="14" fontId="9" fillId="0" borderId="9" xfId="0" applyNumberFormat="1" applyFont="1" applyFill="1" applyBorder="1" applyAlignment="1">
      <alignment horizontal="center" vertical="center"/>
    </xf>
    <xf numFmtId="164" fontId="9" fillId="0" borderId="9" xfId="1" applyNumberFormat="1" applyFont="1" applyFill="1" applyBorder="1" applyAlignment="1">
      <alignment vertical="center" wrapText="1"/>
    </xf>
    <xf numFmtId="164" fontId="9" fillId="0" borderId="8" xfId="1" applyNumberFormat="1" applyFont="1" applyFill="1" applyBorder="1" applyAlignment="1">
      <alignment vertical="center" wrapText="1"/>
    </xf>
    <xf numFmtId="14" fontId="9" fillId="0" borderId="14" xfId="0" applyNumberFormat="1" applyFont="1" applyFill="1" applyBorder="1" applyAlignment="1">
      <alignment horizontal="center" vertical="center" wrapText="1"/>
    </xf>
    <xf numFmtId="14" fontId="9" fillId="0" borderId="14" xfId="0" quotePrefix="1" applyNumberFormat="1" applyFont="1" applyFill="1" applyBorder="1" applyAlignment="1">
      <alignment horizontal="center" vertical="center" wrapText="1"/>
    </xf>
    <xf numFmtId="43" fontId="9" fillId="0" borderId="14" xfId="1" applyNumberFormat="1" applyFont="1" applyFill="1" applyBorder="1" applyAlignment="1">
      <alignment horizontal="center"/>
    </xf>
    <xf numFmtId="0" fontId="9" fillId="0" borderId="8" xfId="0" quotePrefix="1" applyFont="1" applyFill="1" applyBorder="1" applyAlignment="1">
      <alignment vertical="center"/>
    </xf>
    <xf numFmtId="14" fontId="9" fillId="0" borderId="8" xfId="0" applyNumberFormat="1" applyFont="1" applyFill="1" applyBorder="1" applyAlignment="1">
      <alignment vertical="center"/>
    </xf>
    <xf numFmtId="164" fontId="9" fillId="0" borderId="8" xfId="0" applyNumberFormat="1" applyFont="1" applyFill="1" applyBorder="1" applyAlignment="1">
      <alignment vertical="center"/>
    </xf>
    <xf numFmtId="165" fontId="9" fillId="0" borderId="8" xfId="0" applyNumberFormat="1" applyFont="1" applyFill="1" applyBorder="1" applyAlignment="1">
      <alignment vertical="center"/>
    </xf>
    <xf numFmtId="0" fontId="9" fillId="0" borderId="8" xfId="0" quotePrefix="1" applyFont="1" applyFill="1" applyBorder="1"/>
    <xf numFmtId="14" fontId="9" fillId="0" borderId="8" xfId="0" applyNumberFormat="1" applyFont="1" applyFill="1" applyBorder="1"/>
    <xf numFmtId="164" fontId="9" fillId="0" borderId="8" xfId="1" applyNumberFormat="1" applyFont="1" applyFill="1" applyBorder="1"/>
    <xf numFmtId="0" fontId="9" fillId="0" borderId="8" xfId="0" applyFont="1" applyFill="1" applyBorder="1" applyAlignment="1">
      <alignment wrapText="1"/>
    </xf>
    <xf numFmtId="0" fontId="9" fillId="0" borderId="14" xfId="0" quotePrefix="1" applyFont="1" applyFill="1" applyBorder="1" applyAlignment="1">
      <alignment horizontal="center" vertical="center" wrapText="1"/>
    </xf>
    <xf numFmtId="0" fontId="9" fillId="0" borderId="14" xfId="0" applyFont="1" applyFill="1" applyBorder="1" applyAlignment="1">
      <alignment horizontal="center" vertical="center"/>
    </xf>
    <xf numFmtId="14" fontId="9" fillId="0" borderId="10" xfId="0" applyNumberFormat="1" applyFont="1" applyFill="1" applyBorder="1" applyAlignment="1">
      <alignment horizontal="center" vertical="center"/>
    </xf>
    <xf numFmtId="0" fontId="9" fillId="0" borderId="14" xfId="0" applyFont="1" applyFill="1" applyBorder="1" applyAlignment="1">
      <alignment horizontal="center"/>
    </xf>
    <xf numFmtId="0" fontId="9" fillId="0" borderId="0" xfId="0" applyFont="1" applyFill="1" applyAlignment="1">
      <alignment vertical="center"/>
    </xf>
    <xf numFmtId="0" fontId="9" fillId="0" borderId="10" xfId="0" quotePrefix="1" applyFont="1" applyFill="1" applyBorder="1" applyAlignment="1">
      <alignment horizontal="center" vertical="center"/>
    </xf>
    <xf numFmtId="164" fontId="9" fillId="0" borderId="10" xfId="1" applyNumberFormat="1" applyFont="1" applyFill="1" applyBorder="1" applyAlignment="1">
      <alignment horizontal="center" vertical="center"/>
    </xf>
    <xf numFmtId="0" fontId="12" fillId="0" borderId="10" xfId="0" applyFont="1" applyFill="1" applyBorder="1"/>
    <xf numFmtId="0" fontId="9" fillId="0" borderId="9" xfId="0" quotePrefix="1" applyFont="1" applyFill="1" applyBorder="1" applyAlignment="1">
      <alignment vertical="center"/>
    </xf>
    <xf numFmtId="14" fontId="9" fillId="0" borderId="14" xfId="0" applyNumberFormat="1" applyFont="1" applyFill="1" applyBorder="1" applyAlignment="1">
      <alignment horizontal="center" vertical="center"/>
    </xf>
    <xf numFmtId="0" fontId="12" fillId="0" borderId="10" xfId="0" applyFont="1" applyFill="1" applyBorder="1" applyAlignment="1">
      <alignment horizontal="center" vertical="center"/>
    </xf>
    <xf numFmtId="0" fontId="13" fillId="0" borderId="10" xfId="0" applyFont="1" applyFill="1" applyBorder="1" applyAlignment="1">
      <alignment horizontal="center" vertical="center" wrapText="1"/>
    </xf>
    <xf numFmtId="0" fontId="9" fillId="0" borderId="10" xfId="0" applyFont="1" applyFill="1" applyBorder="1" applyAlignment="1">
      <alignment horizontal="centerContinuous" vertical="center"/>
    </xf>
    <xf numFmtId="0" fontId="9" fillId="0" borderId="5" xfId="0" applyFont="1" applyFill="1" applyBorder="1" applyAlignment="1">
      <alignment horizontal="center" vertical="center"/>
    </xf>
    <xf numFmtId="0" fontId="9" fillId="0" borderId="9" xfId="0" applyFont="1" applyFill="1" applyBorder="1"/>
    <xf numFmtId="0" fontId="9" fillId="0" borderId="1" xfId="0" applyFont="1" applyFill="1" applyBorder="1" applyAlignment="1">
      <alignment horizontal="center" vertical="center"/>
    </xf>
    <xf numFmtId="0" fontId="11" fillId="0" borderId="8" xfId="0" applyFont="1" applyBorder="1"/>
    <xf numFmtId="0" fontId="11" fillId="0" borderId="11" xfId="0" applyFont="1" applyBorder="1"/>
    <xf numFmtId="0" fontId="11" fillId="0" borderId="8" xfId="0" applyFont="1" applyFill="1" applyBorder="1" applyAlignment="1">
      <alignment vertical="center" wrapText="1"/>
    </xf>
    <xf numFmtId="0" fontId="11" fillId="0" borderId="8" xfId="0" applyFont="1" applyFill="1" applyBorder="1" applyAlignment="1">
      <alignment wrapText="1"/>
    </xf>
    <xf numFmtId="0" fontId="9" fillId="0" borderId="8" xfId="0" applyFont="1" applyBorder="1" applyAlignment="1">
      <alignment vertical="center" wrapText="1"/>
    </xf>
    <xf numFmtId="0" fontId="9" fillId="2" borderId="0" xfId="0" applyFont="1" applyFill="1"/>
    <xf numFmtId="0" fontId="12" fillId="0" borderId="0" xfId="0" applyFont="1" applyFill="1" applyAlignment="1">
      <alignment horizontal="center" vertical="center"/>
    </xf>
    <xf numFmtId="0" fontId="9" fillId="0" borderId="8" xfId="0" applyFont="1" applyFill="1" applyBorder="1" applyAlignment="1">
      <alignment horizontal="center" wrapText="1"/>
    </xf>
    <xf numFmtId="43" fontId="9" fillId="0" borderId="8" xfId="1" applyFont="1" applyFill="1" applyBorder="1" applyAlignment="1">
      <alignment horizontal="center" vertical="center"/>
    </xf>
    <xf numFmtId="0" fontId="9" fillId="0" borderId="8" xfId="0" quotePrefix="1" applyFont="1" applyFill="1" applyBorder="1" applyAlignment="1">
      <alignment horizontal="center" vertical="center" wrapText="1"/>
    </xf>
    <xf numFmtId="0" fontId="9" fillId="3" borderId="8" xfId="0" applyFont="1" applyFill="1" applyBorder="1" applyAlignment="1">
      <alignment horizontal="center" vertical="center" wrapText="1"/>
    </xf>
    <xf numFmtId="43" fontId="9" fillId="0" borderId="8" xfId="1" applyFont="1" applyFill="1" applyBorder="1" applyAlignment="1">
      <alignment horizontal="center" vertical="center" wrapText="1"/>
    </xf>
    <xf numFmtId="0" fontId="12" fillId="0" borderId="8" xfId="0" applyFont="1" applyFill="1" applyBorder="1" applyAlignment="1">
      <alignment horizontal="center" vertical="center"/>
    </xf>
    <xf numFmtId="14" fontId="9" fillId="0" borderId="10" xfId="1" applyNumberFormat="1" applyFont="1" applyFill="1" applyBorder="1" applyAlignment="1">
      <alignment horizontal="center" vertical="center"/>
    </xf>
    <xf numFmtId="43" fontId="9" fillId="0" borderId="8" xfId="1" applyFont="1" applyFill="1" applyBorder="1" applyAlignment="1">
      <alignment vertical="center"/>
    </xf>
    <xf numFmtId="43" fontId="9" fillId="0" borderId="10" xfId="1" applyFont="1" applyFill="1" applyBorder="1" applyAlignment="1">
      <alignment horizontal="center" vertical="center" wrapText="1"/>
    </xf>
    <xf numFmtId="0" fontId="9" fillId="4" borderId="8" xfId="0" applyFont="1" applyFill="1" applyBorder="1"/>
    <xf numFmtId="9" fontId="12" fillId="0" borderId="8" xfId="0" applyNumberFormat="1" applyFont="1" applyFill="1" applyBorder="1" applyAlignment="1">
      <alignment horizontal="center" vertical="center"/>
    </xf>
    <xf numFmtId="43" fontId="9" fillId="0" borderId="8" xfId="1" applyFont="1" applyFill="1" applyBorder="1"/>
    <xf numFmtId="0" fontId="9" fillId="4" borderId="11" xfId="0" applyFont="1" applyFill="1" applyBorder="1"/>
    <xf numFmtId="43" fontId="9" fillId="0" borderId="8" xfId="1" applyFont="1" applyFill="1" applyBorder="1" applyAlignment="1">
      <alignment vertical="center" wrapText="1"/>
    </xf>
    <xf numFmtId="43" fontId="9" fillId="0" borderId="12" xfId="1" applyFont="1" applyFill="1" applyBorder="1" applyAlignment="1">
      <alignment vertical="center" wrapText="1"/>
    </xf>
    <xf numFmtId="0" fontId="9" fillId="0" borderId="9" xfId="0" applyFont="1" applyFill="1" applyBorder="1" applyAlignment="1">
      <alignment vertical="center" wrapText="1"/>
    </xf>
    <xf numFmtId="164" fontId="9" fillId="0" borderId="14" xfId="1" applyNumberFormat="1" applyFont="1" applyFill="1" applyBorder="1" applyAlignment="1">
      <alignment horizontal="center" vertical="center"/>
    </xf>
    <xf numFmtId="0" fontId="10" fillId="0" borderId="8" xfId="0" applyFont="1" applyBorder="1" applyAlignment="1">
      <alignment vertical="center"/>
    </xf>
    <xf numFmtId="14" fontId="9" fillId="0" borderId="10" xfId="0" quotePrefix="1" applyNumberFormat="1" applyFont="1" applyFill="1" applyBorder="1" applyAlignment="1">
      <alignment horizontal="center" vertical="center"/>
    </xf>
    <xf numFmtId="0" fontId="9" fillId="0" borderId="1" xfId="0" applyFont="1" applyFill="1" applyBorder="1"/>
    <xf numFmtId="0" fontId="9" fillId="0" borderId="3" xfId="0" applyFont="1" applyFill="1" applyBorder="1"/>
    <xf numFmtId="0" fontId="9" fillId="0" borderId="4" xfId="0" applyFont="1" applyFill="1" applyBorder="1"/>
    <xf numFmtId="0" fontId="9" fillId="0" borderId="10" xfId="0" quotePrefix="1" applyFont="1" applyFill="1" applyBorder="1" applyAlignment="1">
      <alignment horizontal="center" vertical="center" wrapText="1"/>
    </xf>
    <xf numFmtId="0" fontId="9" fillId="0" borderId="5" xfId="0" applyFont="1" applyFill="1" applyBorder="1"/>
    <xf numFmtId="14" fontId="9" fillId="4" borderId="10" xfId="0" applyNumberFormat="1" applyFont="1" applyFill="1" applyBorder="1" applyAlignment="1">
      <alignment horizontal="center" vertical="center"/>
    </xf>
    <xf numFmtId="43" fontId="9" fillId="4" borderId="8" xfId="1" applyFont="1" applyFill="1" applyBorder="1" applyAlignment="1">
      <alignment vertical="center"/>
    </xf>
    <xf numFmtId="0" fontId="9" fillId="4" borderId="10" xfId="0" quotePrefix="1" applyFont="1" applyFill="1" applyBorder="1" applyAlignment="1">
      <alignment horizontal="center" vertical="center"/>
    </xf>
    <xf numFmtId="43" fontId="9" fillId="0" borderId="10" xfId="1" applyFont="1" applyFill="1" applyBorder="1" applyAlignment="1">
      <alignment horizontal="center" vertical="center"/>
    </xf>
    <xf numFmtId="43" fontId="9" fillId="0" borderId="10" xfId="1" quotePrefix="1" applyFont="1" applyFill="1" applyBorder="1" applyAlignment="1">
      <alignment horizontal="center" vertical="center" wrapText="1"/>
    </xf>
    <xf numFmtId="0" fontId="9" fillId="0" borderId="14" xfId="0" quotePrefix="1" applyFont="1" applyFill="1" applyBorder="1" applyAlignment="1">
      <alignment horizontal="center" vertical="center"/>
    </xf>
    <xf numFmtId="164" fontId="9" fillId="0" borderId="9" xfId="1" applyNumberFormat="1" applyFont="1" applyFill="1" applyBorder="1" applyAlignment="1">
      <alignment vertical="center"/>
    </xf>
    <xf numFmtId="43" fontId="9" fillId="0" borderId="10" xfId="1" quotePrefix="1" applyFont="1" applyFill="1" applyBorder="1" applyAlignment="1">
      <alignment horizontal="center" vertical="center"/>
    </xf>
    <xf numFmtId="0" fontId="9" fillId="6" borderId="10" xfId="0" quotePrefix="1" applyFont="1" applyFill="1" applyBorder="1" applyAlignment="1">
      <alignment horizontal="center" vertical="center"/>
    </xf>
    <xf numFmtId="14" fontId="9" fillId="6" borderId="10" xfId="0" applyNumberFormat="1" applyFont="1" applyFill="1" applyBorder="1" applyAlignment="1">
      <alignment horizontal="center" vertical="center"/>
    </xf>
    <xf numFmtId="164" fontId="9" fillId="6" borderId="10" xfId="1" applyNumberFormat="1" applyFont="1" applyFill="1" applyBorder="1" applyAlignment="1">
      <alignment horizontal="center" vertical="center"/>
    </xf>
    <xf numFmtId="164" fontId="9" fillId="6" borderId="8" xfId="1" applyNumberFormat="1" applyFont="1" applyFill="1" applyBorder="1" applyAlignment="1">
      <alignment vertical="center"/>
    </xf>
    <xf numFmtId="0" fontId="9" fillId="6" borderId="8" xfId="0" applyFont="1" applyFill="1" applyBorder="1"/>
    <xf numFmtId="0" fontId="9" fillId="6" borderId="8" xfId="0" applyFont="1" applyFill="1" applyBorder="1" applyAlignment="1">
      <alignment vertical="center" wrapText="1"/>
    </xf>
    <xf numFmtId="0" fontId="9" fillId="6" borderId="8" xfId="0" applyFont="1" applyFill="1" applyBorder="1" applyAlignment="1">
      <alignment wrapText="1"/>
    </xf>
    <xf numFmtId="0" fontId="9" fillId="6" borderId="10" xfId="0" applyFont="1" applyFill="1" applyBorder="1" applyAlignment="1">
      <alignment horizontal="center" vertical="center"/>
    </xf>
    <xf numFmtId="0" fontId="9" fillId="6" borderId="10" xfId="0" applyFont="1" applyFill="1" applyBorder="1" applyAlignment="1">
      <alignment horizontal="center" vertical="center" wrapText="1"/>
    </xf>
    <xf numFmtId="0" fontId="9" fillId="6" borderId="0" xfId="0" applyFont="1" applyFill="1"/>
    <xf numFmtId="0" fontId="12" fillId="6" borderId="8" xfId="0" applyFont="1" applyFill="1" applyBorder="1" applyAlignment="1">
      <alignment horizontal="center" vertical="center"/>
    </xf>
    <xf numFmtId="14" fontId="9" fillId="6" borderId="8" xfId="0" applyNumberFormat="1" applyFont="1" applyFill="1" applyBorder="1" applyAlignment="1">
      <alignment horizontal="center" vertical="center"/>
    </xf>
    <xf numFmtId="164" fontId="9" fillId="6" borderId="8" xfId="1" applyNumberFormat="1" applyFont="1" applyFill="1" applyBorder="1" applyAlignment="1">
      <alignment horizontal="center" vertical="center"/>
    </xf>
    <xf numFmtId="0" fontId="9" fillId="6" borderId="9" xfId="0" applyFont="1" applyFill="1" applyBorder="1"/>
    <xf numFmtId="0" fontId="9" fillId="0" borderId="9" xfId="0" applyFont="1" applyFill="1" applyBorder="1" applyAlignment="1">
      <alignment wrapText="1"/>
    </xf>
    <xf numFmtId="9" fontId="12" fillId="0" borderId="9" xfId="0" applyNumberFormat="1" applyFont="1" applyFill="1" applyBorder="1" applyAlignment="1">
      <alignment horizontal="center" vertical="center"/>
    </xf>
    <xf numFmtId="164" fontId="9" fillId="4" borderId="10" xfId="1" applyNumberFormat="1" applyFont="1" applyFill="1" applyBorder="1" applyAlignment="1">
      <alignment horizontal="center" vertical="center"/>
    </xf>
    <xf numFmtId="168" fontId="9" fillId="0" borderId="8" xfId="1" applyNumberFormat="1" applyFont="1" applyFill="1" applyBorder="1" applyAlignment="1">
      <alignment vertical="center"/>
    </xf>
    <xf numFmtId="164" fontId="9" fillId="0" borderId="10" xfId="0" applyNumberFormat="1" applyFont="1" applyFill="1" applyBorder="1" applyAlignment="1">
      <alignment horizontal="center" vertical="center"/>
    </xf>
    <xf numFmtId="43" fontId="9" fillId="0" borderId="0" xfId="1" applyFont="1" applyFill="1"/>
    <xf numFmtId="43" fontId="9" fillId="2" borderId="0" xfId="1" applyFont="1" applyFill="1"/>
    <xf numFmtId="43" fontId="12" fillId="0" borderId="0" xfId="1" applyFont="1" applyFill="1" applyAlignment="1">
      <alignment horizontal="center" vertical="center"/>
    </xf>
    <xf numFmtId="164" fontId="2" fillId="4" borderId="10" xfId="1" applyNumberFormat="1" applyFont="1" applyFill="1" applyBorder="1" applyAlignment="1">
      <alignment horizontal="center" vertical="center"/>
    </xf>
    <xf numFmtId="0" fontId="2" fillId="0" borderId="8" xfId="0" quotePrefix="1" applyFont="1" applyFill="1" applyBorder="1" applyAlignment="1">
      <alignment vertical="center"/>
    </xf>
    <xf numFmtId="0" fontId="2" fillId="0" borderId="14" xfId="0" applyFont="1" applyFill="1" applyBorder="1" applyAlignment="1">
      <alignment horizontal="center"/>
    </xf>
    <xf numFmtId="164" fontId="2" fillId="4" borderId="8" xfId="1" applyNumberFormat="1" applyFont="1" applyFill="1" applyBorder="1" applyAlignment="1">
      <alignment vertical="center"/>
    </xf>
    <xf numFmtId="0" fontId="2" fillId="4" borderId="8" xfId="0" applyFont="1" applyFill="1" applyBorder="1" applyAlignment="1">
      <alignment vertical="center" wrapText="1"/>
    </xf>
    <xf numFmtId="14" fontId="2" fillId="0" borderId="9" xfId="0" applyNumberFormat="1" applyFont="1" applyFill="1" applyBorder="1" applyAlignment="1">
      <alignment horizontal="center" vertical="center"/>
    </xf>
    <xf numFmtId="14" fontId="2" fillId="0" borderId="14" xfId="0" applyNumberFormat="1" applyFont="1" applyFill="1" applyBorder="1" applyAlignment="1">
      <alignment horizontal="center" vertical="center"/>
    </xf>
    <xf numFmtId="14" fontId="2" fillId="0" borderId="10" xfId="0" applyNumberFormat="1" applyFont="1" applyFill="1" applyBorder="1" applyAlignment="1">
      <alignment horizontal="center" vertical="center"/>
    </xf>
    <xf numFmtId="0" fontId="2" fillId="0" borderId="9"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9"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8" xfId="0" applyFont="1" applyFill="1" applyBorder="1" applyAlignment="1">
      <alignment horizontal="center" vertical="center" wrapText="1"/>
    </xf>
    <xf numFmtId="0" fontId="2" fillId="0" borderId="9"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2" fillId="0" borderId="10" xfId="0" applyFont="1" applyFill="1" applyBorder="1" applyAlignment="1">
      <alignment horizontal="left" vertical="center" wrapText="1"/>
    </xf>
    <xf numFmtId="164" fontId="2" fillId="0" borderId="9" xfId="1" applyNumberFormat="1" applyFont="1" applyFill="1" applyBorder="1" applyAlignment="1">
      <alignment horizontal="center" vertical="center"/>
    </xf>
    <xf numFmtId="164" fontId="2" fillId="0" borderId="14" xfId="1" applyNumberFormat="1" applyFont="1" applyFill="1" applyBorder="1" applyAlignment="1">
      <alignment horizontal="center" vertical="center"/>
    </xf>
    <xf numFmtId="164" fontId="2" fillId="0" borderId="10" xfId="1" applyNumberFormat="1" applyFont="1" applyFill="1" applyBorder="1" applyAlignment="1">
      <alignment horizontal="center" vertical="center"/>
    </xf>
    <xf numFmtId="164" fontId="5" fillId="0" borderId="9" xfId="1" applyNumberFormat="1" applyFont="1" applyFill="1" applyBorder="1" applyAlignment="1">
      <alignment horizontal="center" vertical="center"/>
    </xf>
    <xf numFmtId="164" fontId="2" fillId="6" borderId="10" xfId="1" applyNumberFormat="1" applyFont="1" applyFill="1" applyBorder="1" applyAlignment="1">
      <alignment horizontal="center" vertical="center"/>
    </xf>
    <xf numFmtId="0" fontId="2" fillId="0" borderId="9" xfId="0" applyFont="1" applyFill="1" applyBorder="1" applyAlignment="1">
      <alignment horizontal="center"/>
    </xf>
    <xf numFmtId="0" fontId="2" fillId="0" borderId="8" xfId="0" applyFont="1" applyFill="1" applyBorder="1" applyAlignment="1">
      <alignment horizontal="center"/>
    </xf>
    <xf numFmtId="14" fontId="2" fillId="0" borderId="9" xfId="0" applyNumberFormat="1" applyFont="1" applyFill="1" applyBorder="1" applyAlignment="1">
      <alignment vertical="center"/>
    </xf>
    <xf numFmtId="167" fontId="2" fillId="0" borderId="9" xfId="1" applyNumberFormat="1" applyFont="1" applyFill="1" applyBorder="1" applyAlignment="1">
      <alignment horizontal="center" vertical="center" wrapText="1"/>
    </xf>
    <xf numFmtId="43" fontId="5" fillId="0" borderId="9" xfId="1" applyFont="1" applyFill="1" applyBorder="1" applyAlignment="1">
      <alignment horizontal="center" vertical="center" wrapText="1"/>
    </xf>
    <xf numFmtId="43" fontId="5" fillId="0" borderId="10" xfId="1" applyFont="1" applyFill="1" applyBorder="1" applyAlignment="1">
      <alignment horizontal="center" vertical="center" wrapText="1"/>
    </xf>
    <xf numFmtId="14" fontId="2" fillId="4" borderId="14" xfId="0" quotePrefix="1" applyNumberFormat="1" applyFont="1" applyFill="1" applyBorder="1" applyAlignment="1">
      <alignment horizontal="center" vertical="center"/>
    </xf>
    <xf numFmtId="164" fontId="2" fillId="4" borderId="14" xfId="1" applyNumberFormat="1" applyFont="1" applyFill="1" applyBorder="1" applyAlignment="1">
      <alignment horizontal="center" vertical="center"/>
    </xf>
    <xf numFmtId="0" fontId="2" fillId="4" borderId="14" xfId="0" quotePrefix="1" applyFont="1" applyFill="1" applyBorder="1" applyAlignment="1">
      <alignment horizontal="center" vertical="center"/>
    </xf>
    <xf numFmtId="164" fontId="2" fillId="4" borderId="9" xfId="1" applyNumberFormat="1" applyFont="1" applyFill="1" applyBorder="1" applyAlignment="1">
      <alignment vertical="center"/>
    </xf>
    <xf numFmtId="0" fontId="2" fillId="0" borderId="11" xfId="0" applyFont="1" applyFill="1" applyBorder="1" applyAlignment="1">
      <alignment horizontal="center" vertical="center" wrapText="1"/>
    </xf>
    <xf numFmtId="0" fontId="2" fillId="0" borderId="8" xfId="0" applyFont="1" applyFill="1" applyBorder="1" applyAlignment="1">
      <alignment horizontal="left"/>
    </xf>
    <xf numFmtId="43" fontId="2" fillId="0" borderId="0" xfId="1" applyFont="1" applyFill="1" applyAlignment="1">
      <alignment horizontal="left"/>
    </xf>
    <xf numFmtId="43" fontId="3" fillId="0" borderId="0" xfId="1" applyFont="1" applyFill="1" applyAlignment="1">
      <alignment horizontal="left"/>
    </xf>
    <xf numFmtId="0" fontId="2" fillId="0" borderId="0" xfId="0" applyFont="1" applyFill="1" applyAlignment="1">
      <alignment horizontal="left"/>
    </xf>
    <xf numFmtId="0" fontId="2" fillId="5" borderId="10"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8" xfId="0" applyFont="1" applyFill="1" applyBorder="1" applyAlignment="1">
      <alignment horizontal="center"/>
    </xf>
    <xf numFmtId="0" fontId="2" fillId="5" borderId="10" xfId="0" applyFont="1" applyFill="1" applyBorder="1" applyAlignment="1">
      <alignment horizontal="center" vertical="center" wrapText="1"/>
    </xf>
    <xf numFmtId="14" fontId="2" fillId="5" borderId="14" xfId="0" applyNumberFormat="1" applyFont="1" applyFill="1" applyBorder="1" applyAlignment="1">
      <alignment horizontal="center" vertical="center"/>
    </xf>
    <xf numFmtId="14" fontId="2" fillId="5" borderId="10" xfId="0" applyNumberFormat="1" applyFont="1" applyFill="1" applyBorder="1" applyAlignment="1">
      <alignment horizontal="center" vertical="center"/>
    </xf>
    <xf numFmtId="0" fontId="2" fillId="5" borderId="10" xfId="0" applyFont="1" applyFill="1" applyBorder="1" applyAlignment="1">
      <alignment horizontal="center" vertical="center"/>
    </xf>
    <xf numFmtId="0" fontId="2" fillId="0" borderId="8" xfId="0" applyFont="1" applyFill="1" applyBorder="1" applyAlignment="1">
      <alignment horizontal="center" vertical="center" wrapText="1"/>
    </xf>
    <xf numFmtId="43" fontId="0" fillId="0" borderId="0" xfId="1" quotePrefix="1" applyFont="1"/>
    <xf numFmtId="13" fontId="0" fillId="0" borderId="0" xfId="1" quotePrefix="1" applyNumberFormat="1" applyFont="1"/>
    <xf numFmtId="10" fontId="0" fillId="0" borderId="0" xfId="1" applyNumberFormat="1" applyFont="1"/>
    <xf numFmtId="170" fontId="0" fillId="0" borderId="0" xfId="1" applyNumberFormat="1" applyFont="1"/>
    <xf numFmtId="14" fontId="2" fillId="0" borderId="10" xfId="0" applyNumberFormat="1" applyFont="1" applyFill="1" applyBorder="1" applyAlignment="1">
      <alignment horizontal="center" vertical="center"/>
    </xf>
    <xf numFmtId="164" fontId="2" fillId="0" borderId="10" xfId="1" applyNumberFormat="1" applyFont="1" applyFill="1" applyBorder="1" applyAlignment="1">
      <alignment horizontal="center" vertical="center"/>
    </xf>
    <xf numFmtId="0" fontId="5" fillId="0" borderId="8" xfId="0" applyFont="1" applyFill="1" applyBorder="1" applyAlignment="1">
      <alignment vertical="center" wrapText="1"/>
    </xf>
    <xf numFmtId="0" fontId="5" fillId="0" borderId="8" xfId="0" applyFont="1" applyFill="1" applyBorder="1" applyAlignment="1">
      <alignment horizontal="center" vertical="center" wrapText="1"/>
    </xf>
    <xf numFmtId="164" fontId="5" fillId="0" borderId="9" xfId="1" applyNumberFormat="1" applyFont="1" applyFill="1" applyBorder="1" applyAlignment="1">
      <alignment horizontal="center" vertical="center"/>
    </xf>
    <xf numFmtId="164" fontId="5" fillId="0" borderId="10" xfId="1" applyNumberFormat="1" applyFont="1" applyFill="1" applyBorder="1" applyAlignment="1">
      <alignment horizontal="center" vertical="center"/>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43" fontId="5" fillId="0" borderId="10" xfId="1"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9" xfId="0" applyFont="1" applyFill="1" applyBorder="1" applyAlignment="1">
      <alignment vertical="center" wrapText="1"/>
    </xf>
    <xf numFmtId="0" fontId="2" fillId="0" borderId="10" xfId="0" applyFont="1" applyFill="1" applyBorder="1" applyAlignment="1">
      <alignment horizontal="center" vertical="center"/>
    </xf>
    <xf numFmtId="0" fontId="2" fillId="0" borderId="10" xfId="0" applyFont="1" applyFill="1" applyBorder="1" applyAlignment="1">
      <alignment horizontal="center" vertical="center" wrapText="1"/>
    </xf>
    <xf numFmtId="14" fontId="2" fillId="0" borderId="10" xfId="0" applyNumberFormat="1" applyFont="1" applyFill="1" applyBorder="1" applyAlignment="1">
      <alignment horizontal="center" vertical="center"/>
    </xf>
    <xf numFmtId="14" fontId="2" fillId="0" borderId="14" xfId="0" applyNumberFormat="1" applyFont="1" applyFill="1" applyBorder="1" applyAlignment="1">
      <alignment horizontal="center" vertical="center"/>
    </xf>
    <xf numFmtId="164" fontId="2" fillId="0" borderId="10" xfId="1" applyNumberFormat="1" applyFont="1" applyFill="1" applyBorder="1" applyAlignment="1">
      <alignment horizontal="center" vertical="center"/>
    </xf>
    <xf numFmtId="0" fontId="5" fillId="0" borderId="0" xfId="0" applyFont="1" applyFill="1"/>
    <xf numFmtId="0" fontId="5" fillId="0" borderId="8" xfId="0" applyFont="1" applyFill="1" applyBorder="1" applyAlignment="1">
      <alignment horizontal="center"/>
    </xf>
    <xf numFmtId="0" fontId="5" fillId="0" borderId="8" xfId="0" applyFont="1" applyFill="1" applyBorder="1" applyAlignment="1">
      <alignment horizontal="center" wrapText="1"/>
    </xf>
    <xf numFmtId="0" fontId="5" fillId="0" borderId="8" xfId="0" applyFont="1" applyFill="1" applyBorder="1" applyAlignment="1">
      <alignment horizontal="center" vertical="center"/>
    </xf>
    <xf numFmtId="0" fontId="5" fillId="0" borderId="11" xfId="0" applyFont="1" applyFill="1" applyBorder="1" applyAlignment="1">
      <alignment horizontal="center" vertical="center" wrapText="1"/>
    </xf>
    <xf numFmtId="0" fontId="5" fillId="0" borderId="8" xfId="0" applyFont="1" applyFill="1" applyBorder="1" applyAlignment="1">
      <alignment horizontal="left" vertical="center" wrapText="1"/>
    </xf>
    <xf numFmtId="0" fontId="5" fillId="0" borderId="8" xfId="0" quotePrefix="1" applyFont="1" applyFill="1" applyBorder="1" applyAlignment="1">
      <alignment horizontal="center" vertical="center"/>
    </xf>
    <xf numFmtId="14" fontId="5" fillId="0" borderId="8" xfId="0" applyNumberFormat="1" applyFont="1" applyFill="1" applyBorder="1" applyAlignment="1">
      <alignment horizontal="center" vertical="center"/>
    </xf>
    <xf numFmtId="43" fontId="5" fillId="0" borderId="8" xfId="1" applyFont="1" applyFill="1" applyBorder="1" applyAlignment="1">
      <alignment horizontal="center" vertical="center"/>
    </xf>
    <xf numFmtId="14" fontId="5" fillId="0" borderId="8" xfId="0" applyNumberFormat="1" applyFont="1" applyFill="1" applyBorder="1" applyAlignment="1">
      <alignment horizontal="center" vertical="center" wrapText="1"/>
    </xf>
    <xf numFmtId="0" fontId="5" fillId="0" borderId="8" xfId="0" quotePrefix="1" applyFont="1" applyFill="1" applyBorder="1" applyAlignment="1">
      <alignment horizontal="center" vertical="center" wrapText="1"/>
    </xf>
    <xf numFmtId="43" fontId="5" fillId="0" borderId="8" xfId="1" applyFont="1" applyFill="1" applyBorder="1" applyAlignment="1">
      <alignment horizontal="center" vertical="center" wrapText="1"/>
    </xf>
    <xf numFmtId="14" fontId="5" fillId="0" borderId="8" xfId="0" quotePrefix="1" applyNumberFormat="1" applyFont="1" applyFill="1" applyBorder="1" applyAlignment="1">
      <alignment horizontal="center" vertical="center" wrapText="1"/>
    </xf>
    <xf numFmtId="0" fontId="5" fillId="0" borderId="8" xfId="0" applyFont="1" applyFill="1" applyBorder="1"/>
    <xf numFmtId="0" fontId="5" fillId="0" borderId="10" xfId="0" quotePrefix="1" applyFont="1" applyFill="1" applyBorder="1" applyAlignment="1">
      <alignment horizontal="center" vertical="center"/>
    </xf>
    <xf numFmtId="14" fontId="5" fillId="0" borderId="10" xfId="0" applyNumberFormat="1" applyFont="1" applyFill="1" applyBorder="1" applyAlignment="1">
      <alignment horizontal="center" vertical="center"/>
    </xf>
    <xf numFmtId="164" fontId="5" fillId="0" borderId="8" xfId="1" applyNumberFormat="1" applyFont="1" applyFill="1" applyBorder="1" applyAlignment="1">
      <alignment vertical="center"/>
    </xf>
    <xf numFmtId="14" fontId="5" fillId="0" borderId="10" xfId="1" applyNumberFormat="1" applyFont="1" applyFill="1" applyBorder="1" applyAlignment="1">
      <alignment horizontal="center" vertical="center"/>
    </xf>
    <xf numFmtId="14" fontId="5" fillId="0" borderId="8" xfId="0" applyNumberFormat="1" applyFont="1" applyFill="1" applyBorder="1" applyAlignment="1">
      <alignment vertical="center"/>
    </xf>
    <xf numFmtId="0" fontId="5" fillId="0" borderId="8" xfId="0" applyFont="1" applyFill="1" applyBorder="1" applyAlignment="1">
      <alignment vertical="center"/>
    </xf>
    <xf numFmtId="43" fontId="5" fillId="0" borderId="8" xfId="1" applyFont="1" applyFill="1" applyBorder="1" applyAlignment="1">
      <alignment vertical="center"/>
    </xf>
    <xf numFmtId="43" fontId="5" fillId="0" borderId="8" xfId="1" applyFont="1" applyFill="1" applyBorder="1"/>
    <xf numFmtId="0" fontId="5" fillId="0" borderId="10" xfId="0" applyFont="1" applyFill="1" applyBorder="1" applyAlignment="1">
      <alignment horizontal="left" vertical="center" wrapText="1"/>
    </xf>
    <xf numFmtId="0" fontId="5" fillId="0" borderId="11" xfId="0" quotePrefix="1" applyFont="1" applyFill="1" applyBorder="1" applyAlignment="1">
      <alignment horizontal="center" vertical="center"/>
    </xf>
    <xf numFmtId="43" fontId="5" fillId="0" borderId="8" xfId="1" applyFont="1" applyFill="1" applyBorder="1" applyAlignment="1">
      <alignment vertical="center" wrapText="1"/>
    </xf>
    <xf numFmtId="43" fontId="5" fillId="0" borderId="12" xfId="1" applyFont="1" applyFill="1" applyBorder="1" applyAlignment="1">
      <alignment vertical="center" wrapText="1"/>
    </xf>
    <xf numFmtId="14" fontId="5" fillId="0" borderId="14" xfId="0" applyNumberFormat="1" applyFont="1" applyFill="1" applyBorder="1" applyAlignment="1">
      <alignment horizontal="center" vertical="center"/>
    </xf>
    <xf numFmtId="164" fontId="5" fillId="0" borderId="14" xfId="1" applyNumberFormat="1" applyFont="1" applyFill="1" applyBorder="1" applyAlignment="1">
      <alignment horizontal="center" vertical="center"/>
    </xf>
    <xf numFmtId="0" fontId="18" fillId="0" borderId="9" xfId="0" applyFont="1" applyBorder="1" applyAlignment="1">
      <alignment vertical="center"/>
    </xf>
    <xf numFmtId="14" fontId="5" fillId="0" borderId="14" xfId="0" quotePrefix="1" applyNumberFormat="1" applyFont="1" applyFill="1" applyBorder="1" applyAlignment="1">
      <alignment horizontal="center" vertical="center"/>
    </xf>
    <xf numFmtId="0" fontId="5" fillId="0" borderId="14" xfId="0" quotePrefix="1" applyFont="1" applyFill="1" applyBorder="1" applyAlignment="1">
      <alignment horizontal="center" vertical="center"/>
    </xf>
    <xf numFmtId="164" fontId="5" fillId="0" borderId="9" xfId="1" applyNumberFormat="1" applyFont="1" applyFill="1" applyBorder="1" applyAlignment="1">
      <alignment vertical="center"/>
    </xf>
    <xf numFmtId="0" fontId="5" fillId="4" borderId="8" xfId="0" applyFont="1" applyFill="1" applyBorder="1"/>
    <xf numFmtId="14" fontId="5" fillId="0" borderId="8" xfId="0" quotePrefix="1" applyNumberFormat="1" applyFont="1" applyFill="1" applyBorder="1" applyAlignment="1">
      <alignment horizontal="center" vertical="center"/>
    </xf>
    <xf numFmtId="164" fontId="5" fillId="0" borderId="8" xfId="1" applyNumberFormat="1" applyFont="1" applyFill="1" applyBorder="1" applyAlignment="1">
      <alignment horizontal="center" vertical="center"/>
    </xf>
    <xf numFmtId="0" fontId="5" fillId="0" borderId="14" xfId="0" applyFont="1" applyFill="1" applyBorder="1" applyAlignment="1">
      <alignment horizontal="center" vertical="center" wrapText="1"/>
    </xf>
    <xf numFmtId="0" fontId="5" fillId="0" borderId="1" xfId="0" applyFont="1" applyFill="1" applyBorder="1"/>
    <xf numFmtId="0" fontId="5" fillId="0" borderId="3" xfId="0" applyFont="1" applyFill="1" applyBorder="1"/>
    <xf numFmtId="164" fontId="5" fillId="0" borderId="14" xfId="1" applyNumberFormat="1" applyFont="1" applyFill="1" applyBorder="1" applyAlignment="1">
      <alignment vertical="center"/>
    </xf>
    <xf numFmtId="0" fontId="5" fillId="4" borderId="8" xfId="0" applyFont="1" applyFill="1" applyBorder="1" applyAlignment="1">
      <alignment vertical="center" wrapText="1"/>
    </xf>
    <xf numFmtId="0" fontId="5" fillId="0" borderId="14" xfId="0" applyFont="1" applyFill="1" applyBorder="1" applyAlignment="1">
      <alignment horizontal="center"/>
    </xf>
    <xf numFmtId="14" fontId="5" fillId="0" borderId="10" xfId="0" quotePrefix="1" applyNumberFormat="1" applyFont="1" applyFill="1" applyBorder="1" applyAlignment="1">
      <alignment horizontal="center" vertical="center"/>
    </xf>
    <xf numFmtId="0" fontId="18" fillId="0" borderId="10" xfId="0" applyFont="1" applyBorder="1" applyAlignment="1">
      <alignment horizontal="center" vertical="center"/>
    </xf>
    <xf numFmtId="0" fontId="18" fillId="0" borderId="8" xfId="0" applyFont="1" applyBorder="1" applyAlignment="1">
      <alignment horizontal="center" vertical="center"/>
    </xf>
    <xf numFmtId="0" fontId="5" fillId="0" borderId="8" xfId="0" applyFont="1" applyFill="1" applyBorder="1" applyAlignment="1">
      <alignment wrapText="1"/>
    </xf>
    <xf numFmtId="0" fontId="5" fillId="0" borderId="4" xfId="0" applyFont="1" applyFill="1" applyBorder="1"/>
    <xf numFmtId="0" fontId="5" fillId="0" borderId="10" xfId="0" quotePrefix="1" applyFont="1" applyFill="1" applyBorder="1" applyAlignment="1">
      <alignment horizontal="center" vertical="center" wrapText="1"/>
    </xf>
    <xf numFmtId="0" fontId="5" fillId="0" borderId="5" xfId="0" applyFont="1" applyFill="1" applyBorder="1"/>
    <xf numFmtId="43" fontId="5" fillId="0" borderId="8" xfId="0" applyNumberFormat="1" applyFont="1" applyFill="1" applyBorder="1" applyAlignment="1">
      <alignment vertical="center"/>
    </xf>
    <xf numFmtId="0" fontId="5" fillId="6" borderId="8" xfId="0" applyFont="1" applyFill="1" applyBorder="1"/>
    <xf numFmtId="43" fontId="5" fillId="4" borderId="8" xfId="1" applyFont="1" applyFill="1" applyBorder="1" applyAlignment="1">
      <alignment vertical="center"/>
    </xf>
    <xf numFmtId="14" fontId="5" fillId="4" borderId="10" xfId="0" applyNumberFormat="1" applyFont="1" applyFill="1" applyBorder="1" applyAlignment="1">
      <alignment horizontal="center" vertical="center"/>
    </xf>
    <xf numFmtId="0" fontId="5" fillId="4" borderId="10" xfId="0" quotePrefix="1" applyFont="1" applyFill="1" applyBorder="1" applyAlignment="1">
      <alignment horizontal="center" vertical="center"/>
    </xf>
    <xf numFmtId="43" fontId="5" fillId="0" borderId="10" xfId="1" applyFont="1" applyFill="1" applyBorder="1" applyAlignment="1">
      <alignment horizontal="center" vertical="center"/>
    </xf>
    <xf numFmtId="14" fontId="5" fillId="0" borderId="10" xfId="0" applyNumberFormat="1" applyFont="1" applyFill="1" applyBorder="1" applyAlignment="1">
      <alignment horizontal="center" vertical="center" wrapText="1"/>
    </xf>
    <xf numFmtId="14" fontId="5" fillId="0" borderId="10" xfId="0" quotePrefix="1" applyNumberFormat="1" applyFont="1" applyFill="1" applyBorder="1" applyAlignment="1">
      <alignment horizontal="center" vertical="center" wrapText="1"/>
    </xf>
    <xf numFmtId="43" fontId="5" fillId="0" borderId="10" xfId="1" quotePrefix="1" applyFont="1" applyFill="1" applyBorder="1" applyAlignment="1">
      <alignment horizontal="center" vertical="center" wrapText="1"/>
    </xf>
    <xf numFmtId="43" fontId="5" fillId="0" borderId="10" xfId="1" quotePrefix="1" applyFont="1" applyFill="1" applyBorder="1" applyAlignment="1">
      <alignment horizontal="center" vertical="center"/>
    </xf>
    <xf numFmtId="0" fontId="5" fillId="0" borderId="8" xfId="0" quotePrefix="1" applyFont="1" applyFill="1" applyBorder="1" applyAlignment="1">
      <alignment vertical="center"/>
    </xf>
    <xf numFmtId="0" fontId="5" fillId="0" borderId="9" xfId="0" applyFont="1" applyFill="1" applyBorder="1"/>
    <xf numFmtId="14" fontId="5" fillId="0" borderId="9" xfId="0" applyNumberFormat="1" applyFont="1" applyFill="1" applyBorder="1" applyAlignment="1">
      <alignment horizontal="center" vertical="center"/>
    </xf>
    <xf numFmtId="0" fontId="5" fillId="0" borderId="0" xfId="0" quotePrefix="1" applyFont="1" applyFill="1" applyAlignment="1">
      <alignment horizontal="center" vertical="center"/>
    </xf>
    <xf numFmtId="43" fontId="5" fillId="0" borderId="8" xfId="1" quotePrefix="1" applyFont="1" applyFill="1" applyBorder="1" applyAlignment="1">
      <alignment horizontal="center" vertical="center"/>
    </xf>
    <xf numFmtId="14" fontId="5" fillId="0" borderId="8" xfId="1" applyNumberFormat="1" applyFont="1" applyFill="1" applyBorder="1" applyAlignment="1">
      <alignment horizontal="center" vertical="center"/>
    </xf>
    <xf numFmtId="14" fontId="5" fillId="0" borderId="8" xfId="1" applyNumberFormat="1" applyFont="1" applyFill="1" applyBorder="1" applyAlignment="1">
      <alignment vertical="center"/>
    </xf>
    <xf numFmtId="49" fontId="5" fillId="0" borderId="8" xfId="1" applyNumberFormat="1" applyFont="1" applyFill="1" applyBorder="1" applyAlignment="1">
      <alignment horizontal="center" vertical="center"/>
    </xf>
    <xf numFmtId="43" fontId="5" fillId="0" borderId="0" xfId="1" applyFont="1" applyFill="1" applyAlignment="1">
      <alignment vertical="center"/>
    </xf>
    <xf numFmtId="43" fontId="5" fillId="0" borderId="0" xfId="1" applyFont="1" applyFill="1"/>
    <xf numFmtId="43" fontId="5" fillId="0" borderId="0" xfId="1" applyFont="1" applyFill="1" applyAlignment="1">
      <alignment horizontal="center" vertical="center"/>
    </xf>
    <xf numFmtId="43" fontId="19" fillId="0" borderId="0" xfId="1" applyFont="1" applyFill="1" applyAlignment="1">
      <alignment vertical="center"/>
    </xf>
    <xf numFmtId="43" fontId="18" fillId="0" borderId="0" xfId="1" applyFont="1" applyAlignment="1">
      <alignment vertical="center"/>
    </xf>
    <xf numFmtId="43" fontId="19" fillId="0" borderId="0" xfId="1" applyFont="1" applyFill="1"/>
    <xf numFmtId="166" fontId="5" fillId="0" borderId="0" xfId="1" applyNumberFormat="1" applyFont="1" applyFill="1" applyAlignment="1">
      <alignment horizontal="center" vertical="center"/>
    </xf>
    <xf numFmtId="43" fontId="5" fillId="0" borderId="0" xfId="1" applyFont="1" applyFill="1" applyBorder="1" applyAlignment="1">
      <alignment horizontal="center" vertical="center"/>
    </xf>
    <xf numFmtId="167" fontId="5" fillId="0" borderId="0" xfId="1" applyNumberFormat="1" applyFont="1" applyFill="1"/>
    <xf numFmtId="43" fontId="5" fillId="0" borderId="0" xfId="1" applyNumberFormat="1" applyFont="1" applyFill="1"/>
    <xf numFmtId="0" fontId="5" fillId="0" borderId="0" xfId="0" applyFont="1" applyFill="1" applyAlignment="1">
      <alignment horizontal="center" vertical="center"/>
    </xf>
    <xf numFmtId="0" fontId="5" fillId="0" borderId="10" xfId="0" applyFont="1" applyFill="1" applyBorder="1" applyAlignment="1">
      <alignment horizontal="center" vertical="center" wrapText="1"/>
    </xf>
    <xf numFmtId="0" fontId="5" fillId="0" borderId="10" xfId="0" applyFont="1" applyFill="1" applyBorder="1" applyAlignment="1">
      <alignment horizontal="center" vertical="center"/>
    </xf>
    <xf numFmtId="14" fontId="5" fillId="0" borderId="10" xfId="0" applyNumberFormat="1" applyFont="1" applyFill="1" applyBorder="1" applyAlignment="1">
      <alignment horizontal="center" vertical="center"/>
    </xf>
    <xf numFmtId="164" fontId="5" fillId="0" borderId="10" xfId="1" applyNumberFormat="1" applyFont="1" applyFill="1" applyBorder="1" applyAlignment="1">
      <alignment horizontal="center" vertical="center"/>
    </xf>
    <xf numFmtId="0" fontId="5" fillId="0" borderId="14" xfId="0" applyFont="1" applyFill="1" applyBorder="1" applyAlignment="1">
      <alignment horizontal="center" vertical="center" wrapText="1"/>
    </xf>
    <xf numFmtId="164" fontId="5" fillId="0" borderId="14" xfId="1" applyNumberFormat="1" applyFont="1" applyFill="1" applyBorder="1" applyAlignment="1">
      <alignment horizontal="center" vertical="center"/>
    </xf>
    <xf numFmtId="14" fontId="5" fillId="0" borderId="14" xfId="0" applyNumberFormat="1" applyFont="1" applyFill="1" applyBorder="1" applyAlignment="1">
      <alignment horizontal="center" vertical="center"/>
    </xf>
    <xf numFmtId="0" fontId="5" fillId="0" borderId="14" xfId="0" applyFont="1" applyFill="1" applyBorder="1" applyAlignment="1">
      <alignment horizontal="center" vertical="center"/>
    </xf>
    <xf numFmtId="0" fontId="5" fillId="0" borderId="14" xfId="0" applyFont="1" applyFill="1" applyBorder="1" applyAlignment="1">
      <alignment horizontal="left" vertical="center" wrapText="1"/>
    </xf>
    <xf numFmtId="0" fontId="18" fillId="0" borderId="14" xfId="0" applyFont="1" applyBorder="1" applyAlignment="1">
      <alignment horizontal="center" vertical="center"/>
    </xf>
    <xf numFmtId="43" fontId="5" fillId="0" borderId="8" xfId="0" applyNumberFormat="1" applyFont="1" applyFill="1" applyBorder="1"/>
    <xf numFmtId="0" fontId="5" fillId="4" borderId="8" xfId="0" quotePrefix="1" applyFont="1" applyFill="1" applyBorder="1" applyAlignment="1">
      <alignment vertical="center"/>
    </xf>
    <xf numFmtId="0" fontId="5" fillId="4" borderId="8" xfId="0" applyFont="1" applyFill="1" applyBorder="1" applyAlignment="1">
      <alignment vertical="center"/>
    </xf>
    <xf numFmtId="43" fontId="2" fillId="0" borderId="0" xfId="0" applyNumberFormat="1" applyFont="1" applyFill="1"/>
    <xf numFmtId="169" fontId="2" fillId="5" borderId="10" xfId="1" applyNumberFormat="1" applyFont="1" applyFill="1" applyBorder="1" applyAlignment="1">
      <alignment horizontal="center" vertical="center"/>
    </xf>
    <xf numFmtId="0" fontId="2" fillId="0" borderId="10" xfId="0" quotePrefix="1" applyFont="1" applyFill="1" applyBorder="1" applyAlignment="1">
      <alignment horizontal="center" vertical="center" wrapText="1"/>
    </xf>
    <xf numFmtId="14" fontId="5" fillId="0" borderId="10" xfId="0" applyNumberFormat="1" applyFont="1" applyFill="1" applyBorder="1" applyAlignment="1">
      <alignment horizontal="center" vertical="center"/>
    </xf>
    <xf numFmtId="43" fontId="2" fillId="0" borderId="10" xfId="0" applyNumberFormat="1" applyFont="1" applyFill="1" applyBorder="1" applyAlignment="1">
      <alignment horizontal="center" vertical="center" wrapText="1"/>
    </xf>
    <xf numFmtId="0" fontId="9" fillId="0" borderId="9"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9" fillId="0" borderId="14" xfId="0" applyFont="1" applyFill="1" applyBorder="1" applyAlignment="1">
      <alignment horizontal="left" vertical="center" wrapText="1"/>
    </xf>
    <xf numFmtId="0" fontId="9" fillId="0" borderId="9"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9" fillId="0" borderId="8" xfId="0" applyFont="1" applyFill="1" applyBorder="1" applyAlignment="1">
      <alignment horizontal="center" vertical="center"/>
    </xf>
    <xf numFmtId="0" fontId="9" fillId="0" borderId="14" xfId="0" applyFont="1" applyFill="1" applyBorder="1" applyAlignment="1">
      <alignment horizontal="left" vertical="center" wrapText="1"/>
    </xf>
    <xf numFmtId="0" fontId="9" fillId="0" borderId="8" xfId="0" applyFont="1" applyFill="1" applyBorder="1" applyAlignment="1">
      <alignment horizontal="left" vertical="center" wrapText="1"/>
    </xf>
    <xf numFmtId="0" fontId="12" fillId="0" borderId="9" xfId="0" applyFont="1" applyFill="1" applyBorder="1" applyAlignment="1">
      <alignment horizontal="center" vertical="center" wrapText="1"/>
    </xf>
    <xf numFmtId="0" fontId="9" fillId="0" borderId="8" xfId="0" applyFont="1" applyFill="1" applyBorder="1" applyAlignment="1">
      <alignment horizontal="left" wrapText="1"/>
    </xf>
    <xf numFmtId="43" fontId="9" fillId="0" borderId="8" xfId="1" applyFont="1" applyFill="1" applyBorder="1" applyAlignment="1">
      <alignment horizontal="left" vertical="center" wrapText="1"/>
    </xf>
    <xf numFmtId="0" fontId="11" fillId="0" borderId="0" xfId="0" applyFont="1" applyAlignment="1">
      <alignment horizontal="left"/>
    </xf>
    <xf numFmtId="14" fontId="12" fillId="0" borderId="8" xfId="0" applyNumberFormat="1" applyFont="1" applyFill="1" applyBorder="1" applyAlignment="1">
      <alignment horizontal="right" vertical="center" wrapText="1"/>
    </xf>
    <xf numFmtId="14" fontId="12" fillId="0" borderId="10" xfId="0" applyNumberFormat="1" applyFont="1" applyFill="1" applyBorder="1" applyAlignment="1">
      <alignment horizontal="right" vertical="center"/>
    </xf>
    <xf numFmtId="14" fontId="12" fillId="0" borderId="14" xfId="0" applyNumberFormat="1" applyFont="1" applyFill="1" applyBorder="1" applyAlignment="1">
      <alignment horizontal="right" vertical="center"/>
    </xf>
    <xf numFmtId="14" fontId="12" fillId="0" borderId="8" xfId="0" applyNumberFormat="1" applyFont="1" applyFill="1" applyBorder="1" applyAlignment="1">
      <alignment horizontal="right" vertical="center"/>
    </xf>
    <xf numFmtId="14" fontId="12" fillId="0" borderId="10" xfId="0" applyNumberFormat="1" applyFont="1" applyFill="1" applyBorder="1" applyAlignment="1">
      <alignment horizontal="right" vertical="center"/>
    </xf>
    <xf numFmtId="14" fontId="12" fillId="0" borderId="8" xfId="1" applyNumberFormat="1" applyFont="1" applyFill="1" applyBorder="1" applyAlignment="1">
      <alignment horizontal="right" vertical="center"/>
    </xf>
    <xf numFmtId="0" fontId="21" fillId="0" borderId="0" xfId="0" applyFont="1"/>
    <xf numFmtId="0" fontId="11" fillId="0" borderId="8" xfId="0" applyFont="1" applyBorder="1" applyAlignment="1">
      <alignment wrapText="1"/>
    </xf>
    <xf numFmtId="0" fontId="12" fillId="0" borderId="8" xfId="0" applyFont="1" applyFill="1" applyBorder="1" applyAlignment="1">
      <alignment horizontal="center" vertical="center" wrapText="1"/>
    </xf>
    <xf numFmtId="0" fontId="12" fillId="0" borderId="10" xfId="0" applyFont="1" applyFill="1" applyBorder="1" applyAlignment="1">
      <alignment horizontal="center" vertical="center" wrapText="1"/>
    </xf>
    <xf numFmtId="0" fontId="12" fillId="0" borderId="14" xfId="0" applyFont="1" applyFill="1" applyBorder="1" applyAlignment="1">
      <alignment horizontal="center" vertical="center" wrapText="1"/>
    </xf>
    <xf numFmtId="0" fontId="21" fillId="0" borderId="0" xfId="0" applyFont="1" applyAlignment="1">
      <alignment horizontal="center" vertical="center"/>
    </xf>
    <xf numFmtId="0" fontId="11" fillId="0" borderId="8" xfId="0" applyFont="1" applyBorder="1" applyAlignment="1">
      <alignment vertical="center" wrapText="1"/>
    </xf>
    <xf numFmtId="0" fontId="11" fillId="0" borderId="10" xfId="0" applyFont="1" applyBorder="1" applyAlignment="1">
      <alignment vertical="center"/>
    </xf>
    <xf numFmtId="0" fontId="11" fillId="0" borderId="8" xfId="0" applyFont="1" applyBorder="1" applyAlignment="1">
      <alignment vertical="center"/>
    </xf>
    <xf numFmtId="49" fontId="12" fillId="0" borderId="8" xfId="1" applyNumberFormat="1" applyFont="1" applyFill="1" applyBorder="1" applyAlignment="1">
      <alignment horizontal="center" vertical="center" wrapText="1"/>
    </xf>
    <xf numFmtId="0" fontId="11" fillId="0" borderId="0" xfId="0" applyFont="1" applyFill="1"/>
    <xf numFmtId="0" fontId="11" fillId="0" borderId="8" xfId="0" applyFont="1" applyFill="1" applyBorder="1"/>
    <xf numFmtId="43" fontId="11" fillId="0" borderId="0" xfId="1" applyFont="1"/>
    <xf numFmtId="0" fontId="5" fillId="0" borderId="10" xfId="0" applyFont="1" applyFill="1" applyBorder="1" applyAlignment="1">
      <alignment horizontal="center" vertical="center" wrapText="1"/>
    </xf>
    <xf numFmtId="14" fontId="5" fillId="0" borderId="10" xfId="0" applyNumberFormat="1" applyFont="1" applyFill="1" applyBorder="1" applyAlignment="1">
      <alignment horizontal="center" vertical="center"/>
    </xf>
    <xf numFmtId="0" fontId="5" fillId="0" borderId="10" xfId="0" applyFont="1" applyFill="1" applyBorder="1" applyAlignment="1">
      <alignment horizontal="center" vertical="center"/>
    </xf>
    <xf numFmtId="164" fontId="5" fillId="0" borderId="10" xfId="1" applyNumberFormat="1" applyFont="1" applyFill="1" applyBorder="1" applyAlignment="1">
      <alignment horizontal="center" vertical="center"/>
    </xf>
    <xf numFmtId="14" fontId="5" fillId="0" borderId="8" xfId="0" applyNumberFormat="1" applyFont="1" applyFill="1" applyBorder="1" applyAlignment="1">
      <alignment horizontal="center" vertical="center"/>
    </xf>
    <xf numFmtId="0" fontId="5" fillId="0" borderId="8" xfId="0" applyFont="1" applyFill="1" applyBorder="1" applyAlignment="1">
      <alignment horizontal="center" vertical="center"/>
    </xf>
    <xf numFmtId="0" fontId="5" fillId="0" borderId="8" xfId="0" applyFont="1" applyFill="1" applyBorder="1" applyAlignment="1">
      <alignment horizontal="center"/>
    </xf>
    <xf numFmtId="0" fontId="5" fillId="0" borderId="8" xfId="0" applyFont="1" applyFill="1" applyBorder="1" applyAlignment="1">
      <alignment horizontal="center" vertical="center" wrapText="1"/>
    </xf>
    <xf numFmtId="43" fontId="11" fillId="0" borderId="0" xfId="0" applyNumberFormat="1" applyFont="1"/>
    <xf numFmtId="0" fontId="5" fillId="0" borderId="1" xfId="0" applyFont="1" applyFill="1" applyBorder="1" applyAlignment="1"/>
    <xf numFmtId="0" fontId="5" fillId="0" borderId="2" xfId="0" applyFont="1" applyFill="1" applyBorder="1" applyAlignment="1"/>
    <xf numFmtId="0" fontId="5" fillId="0" borderId="3" xfId="0" applyFont="1" applyFill="1" applyBorder="1" applyAlignment="1"/>
    <xf numFmtId="0" fontId="5" fillId="0" borderId="5" xfId="0" applyFont="1" applyFill="1" applyBorder="1" applyAlignment="1"/>
    <xf numFmtId="0" fontId="5" fillId="0" borderId="6" xfId="0" applyFont="1" applyFill="1" applyBorder="1" applyAlignment="1"/>
    <xf numFmtId="0" fontId="5" fillId="0" borderId="7" xfId="0" applyFont="1" applyFill="1" applyBorder="1" applyAlignment="1"/>
    <xf numFmtId="14" fontId="5" fillId="0" borderId="8" xfId="0" applyNumberFormat="1" applyFont="1" applyFill="1" applyBorder="1" applyAlignment="1">
      <alignment horizontal="center" vertical="center"/>
    </xf>
    <xf numFmtId="0" fontId="5" fillId="4" borderId="10" xfId="0" applyFont="1" applyFill="1" applyBorder="1" applyAlignment="1">
      <alignment horizontal="center" vertical="center"/>
    </xf>
    <xf numFmtId="0" fontId="5" fillId="4" borderId="1" xfId="0" applyFont="1" applyFill="1" applyBorder="1"/>
    <xf numFmtId="14" fontId="5" fillId="0" borderId="10" xfId="0" applyNumberFormat="1" applyFont="1" applyFill="1" applyBorder="1" applyAlignment="1">
      <alignment horizontal="center" vertical="center"/>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14" fontId="5" fillId="0" borderId="9" xfId="0" applyNumberFormat="1" applyFont="1" applyFill="1" applyBorder="1" applyAlignment="1">
      <alignment horizontal="center" vertical="center"/>
    </xf>
    <xf numFmtId="0" fontId="5" fillId="0" borderId="9" xfId="0" quotePrefix="1" applyFont="1" applyFill="1" applyBorder="1" applyAlignment="1">
      <alignment horizontal="center" vertical="center"/>
    </xf>
    <xf numFmtId="0" fontId="5" fillId="0" borderId="10" xfId="0" applyFont="1" applyFill="1" applyBorder="1" applyAlignment="1">
      <alignment horizontal="center" vertical="center" wrapText="1"/>
    </xf>
    <xf numFmtId="14" fontId="5" fillId="0" borderId="10" xfId="0" applyNumberFormat="1" applyFont="1" applyFill="1" applyBorder="1" applyAlignment="1">
      <alignment horizontal="center" vertical="center"/>
    </xf>
    <xf numFmtId="0" fontId="5" fillId="0" borderId="10" xfId="0" applyFont="1" applyFill="1" applyBorder="1" applyAlignment="1">
      <alignment horizontal="left" vertical="center" wrapText="1"/>
    </xf>
    <xf numFmtId="0" fontId="18" fillId="0" borderId="10" xfId="0" applyFont="1" applyBorder="1" applyAlignment="1">
      <alignment horizontal="center" vertical="center"/>
    </xf>
    <xf numFmtId="0" fontId="5" fillId="0" borderId="14" xfId="0" applyFont="1" applyFill="1" applyBorder="1" applyAlignment="1">
      <alignment horizontal="center" vertical="center" wrapText="1"/>
    </xf>
    <xf numFmtId="164" fontId="5" fillId="0" borderId="9" xfId="1" applyNumberFormat="1" applyFont="1" applyFill="1" applyBorder="1" applyAlignment="1">
      <alignment horizontal="center" vertical="center"/>
    </xf>
    <xf numFmtId="164" fontId="5" fillId="0" borderId="10" xfId="1" applyNumberFormat="1" applyFont="1" applyFill="1" applyBorder="1" applyAlignment="1">
      <alignment horizontal="center" vertical="center"/>
    </xf>
    <xf numFmtId="14" fontId="5" fillId="0" borderId="14" xfId="0" applyNumberFormat="1" applyFont="1" applyFill="1" applyBorder="1" applyAlignment="1">
      <alignment horizontal="center" vertical="center"/>
    </xf>
    <xf numFmtId="0" fontId="5" fillId="0" borderId="14" xfId="0" applyFont="1" applyFill="1" applyBorder="1" applyAlignment="1">
      <alignment horizontal="center" vertical="center"/>
    </xf>
    <xf numFmtId="0" fontId="5" fillId="0" borderId="14" xfId="0" applyFont="1" applyFill="1" applyBorder="1" applyAlignment="1">
      <alignment horizontal="left" vertical="center" wrapText="1"/>
    </xf>
    <xf numFmtId="164" fontId="5" fillId="0" borderId="14" xfId="1" applyNumberFormat="1" applyFont="1" applyFill="1" applyBorder="1" applyAlignment="1">
      <alignment horizontal="center" vertical="center"/>
    </xf>
    <xf numFmtId="0" fontId="18" fillId="0" borderId="8" xfId="0" applyFont="1" applyBorder="1" applyAlignment="1">
      <alignment horizontal="center" vertical="center"/>
    </xf>
    <xf numFmtId="0" fontId="5" fillId="0" borderId="8" xfId="0" applyFont="1" applyFill="1" applyBorder="1" applyAlignment="1">
      <alignment horizontal="center"/>
    </xf>
    <xf numFmtId="0" fontId="5" fillId="0" borderId="8" xfId="0" applyFont="1" applyFill="1" applyBorder="1" applyAlignment="1">
      <alignment horizontal="center" vertical="center" wrapText="1"/>
    </xf>
    <xf numFmtId="14" fontId="5" fillId="0" borderId="8" xfId="0" applyNumberFormat="1" applyFont="1" applyFill="1" applyBorder="1" applyAlignment="1">
      <alignment horizontal="center" vertical="center"/>
    </xf>
    <xf numFmtId="0" fontId="5" fillId="0" borderId="8" xfId="0" applyFont="1" applyFill="1" applyBorder="1" applyAlignment="1">
      <alignment horizontal="center" vertical="center"/>
    </xf>
    <xf numFmtId="164" fontId="5" fillId="0" borderId="8" xfId="1" applyNumberFormat="1" applyFont="1" applyFill="1" applyBorder="1" applyAlignment="1">
      <alignment horizontal="center" vertical="center"/>
    </xf>
    <xf numFmtId="0" fontId="5" fillId="0" borderId="10" xfId="0" applyFont="1" applyFill="1" applyBorder="1" applyAlignment="1">
      <alignment horizontal="center"/>
    </xf>
    <xf numFmtId="43" fontId="5" fillId="0" borderId="10" xfId="1" applyFont="1" applyFill="1" applyBorder="1" applyAlignment="1">
      <alignment horizontal="center" vertical="center" wrapText="1"/>
    </xf>
    <xf numFmtId="0" fontId="18" fillId="0" borderId="14" xfId="0" applyFont="1" applyBorder="1" applyAlignment="1">
      <alignment horizontal="center" vertical="center"/>
    </xf>
    <xf numFmtId="43" fontId="5" fillId="0" borderId="8" xfId="0" applyNumberFormat="1" applyFont="1" applyFill="1" applyBorder="1" applyAlignment="1">
      <alignment horizontal="center" vertical="center"/>
    </xf>
    <xf numFmtId="43" fontId="5" fillId="0" borderId="10" xfId="0" applyNumberFormat="1" applyFont="1" applyFill="1" applyBorder="1" applyAlignment="1">
      <alignment horizontal="center" vertical="center"/>
    </xf>
    <xf numFmtId="0" fontId="5" fillId="4" borderId="10" xfId="0" applyFont="1" applyFill="1" applyBorder="1" applyAlignment="1">
      <alignment horizontal="center" vertical="center" wrapText="1"/>
    </xf>
    <xf numFmtId="164" fontId="5" fillId="4" borderId="10" xfId="1" applyNumberFormat="1" applyFont="1" applyFill="1" applyBorder="1" applyAlignment="1">
      <alignment horizontal="center" vertical="center"/>
    </xf>
    <xf numFmtId="164" fontId="5" fillId="4" borderId="8" xfId="1" applyNumberFormat="1" applyFont="1" applyFill="1" applyBorder="1" applyAlignment="1">
      <alignment vertical="center"/>
    </xf>
    <xf numFmtId="43" fontId="5" fillId="4" borderId="10" xfId="1" applyFont="1" applyFill="1" applyBorder="1" applyAlignment="1">
      <alignment horizontal="center" vertical="center"/>
    </xf>
    <xf numFmtId="14" fontId="5" fillId="4" borderId="10" xfId="0" applyNumberFormat="1" applyFont="1" applyFill="1" applyBorder="1" applyAlignment="1">
      <alignment horizontal="center" vertical="center" wrapText="1"/>
    </xf>
    <xf numFmtId="14" fontId="5" fillId="4" borderId="10" xfId="0" quotePrefix="1" applyNumberFormat="1" applyFont="1" applyFill="1" applyBorder="1" applyAlignment="1">
      <alignment horizontal="center" vertical="center" wrapText="1"/>
    </xf>
    <xf numFmtId="43" fontId="5" fillId="4" borderId="10" xfId="1" quotePrefix="1" applyFont="1" applyFill="1" applyBorder="1" applyAlignment="1">
      <alignment horizontal="center" vertical="center" wrapText="1"/>
    </xf>
    <xf numFmtId="0" fontId="5" fillId="6" borderId="8" xfId="0" applyFont="1" applyFill="1" applyBorder="1" applyAlignment="1">
      <alignment vertical="center" wrapText="1"/>
    </xf>
    <xf numFmtId="0" fontId="5" fillId="6" borderId="10" xfId="0" applyFont="1" applyFill="1" applyBorder="1" applyAlignment="1">
      <alignment horizontal="center" vertical="center" wrapText="1"/>
    </xf>
    <xf numFmtId="0" fontId="5" fillId="6" borderId="10" xfId="0" applyFont="1" applyFill="1" applyBorder="1" applyAlignment="1">
      <alignment horizontal="center" vertical="center"/>
    </xf>
    <xf numFmtId="0" fontId="5" fillId="6" borderId="10" xfId="0" quotePrefix="1" applyFont="1" applyFill="1" applyBorder="1" applyAlignment="1">
      <alignment horizontal="center" vertical="center"/>
    </xf>
    <xf numFmtId="14" fontId="5" fillId="6" borderId="10" xfId="0" applyNumberFormat="1" applyFont="1" applyFill="1" applyBorder="1" applyAlignment="1">
      <alignment horizontal="center" vertical="center"/>
    </xf>
    <xf numFmtId="164" fontId="5" fillId="6" borderId="10" xfId="1" applyNumberFormat="1" applyFont="1" applyFill="1" applyBorder="1" applyAlignment="1">
      <alignment horizontal="center" vertical="center"/>
    </xf>
    <xf numFmtId="164" fontId="5" fillId="6" borderId="8" xfId="1" applyNumberFormat="1" applyFont="1" applyFill="1" applyBorder="1" applyAlignment="1">
      <alignment vertical="center"/>
    </xf>
    <xf numFmtId="0" fontId="5" fillId="6" borderId="14" xfId="0" quotePrefix="1" applyFont="1" applyFill="1" applyBorder="1" applyAlignment="1">
      <alignment horizontal="center" vertical="center"/>
    </xf>
    <xf numFmtId="14" fontId="5" fillId="6" borderId="14" xfId="0" applyNumberFormat="1" applyFont="1" applyFill="1" applyBorder="1" applyAlignment="1">
      <alignment horizontal="center" vertical="center"/>
    </xf>
    <xf numFmtId="164" fontId="5" fillId="6" borderId="9" xfId="1" applyNumberFormat="1" applyFont="1" applyFill="1" applyBorder="1" applyAlignment="1">
      <alignment vertical="center"/>
    </xf>
    <xf numFmtId="0" fontId="5" fillId="7" borderId="10" xfId="0" quotePrefix="1" applyFont="1" applyFill="1" applyBorder="1" applyAlignment="1">
      <alignment horizontal="center" vertical="center"/>
    </xf>
    <xf numFmtId="14" fontId="5" fillId="7" borderId="10" xfId="0" applyNumberFormat="1" applyFont="1" applyFill="1" applyBorder="1" applyAlignment="1">
      <alignment horizontal="center" vertical="center"/>
    </xf>
    <xf numFmtId="164" fontId="5" fillId="7" borderId="10" xfId="1" applyNumberFormat="1" applyFont="1" applyFill="1" applyBorder="1" applyAlignment="1">
      <alignment horizontal="center" vertical="center"/>
    </xf>
    <xf numFmtId="0" fontId="5" fillId="7" borderId="8" xfId="0" quotePrefix="1" applyFont="1" applyFill="1" applyBorder="1" applyAlignment="1">
      <alignment horizontal="center" vertical="center"/>
    </xf>
    <xf numFmtId="14" fontId="5" fillId="7" borderId="8" xfId="0" applyNumberFormat="1" applyFont="1" applyFill="1" applyBorder="1" applyAlignment="1">
      <alignment horizontal="center" vertical="center"/>
    </xf>
    <xf numFmtId="164" fontId="5" fillId="7" borderId="8" xfId="1" applyNumberFormat="1" applyFont="1" applyFill="1" applyBorder="1" applyAlignment="1">
      <alignment vertical="center"/>
    </xf>
    <xf numFmtId="0" fontId="5" fillId="7" borderId="8" xfId="0" applyFont="1" applyFill="1" applyBorder="1"/>
    <xf numFmtId="0" fontId="5" fillId="7" borderId="8" xfId="0" applyFont="1" applyFill="1" applyBorder="1" applyAlignment="1">
      <alignment vertical="center" wrapText="1"/>
    </xf>
    <xf numFmtId="0" fontId="5" fillId="7" borderId="10" xfId="0" applyFont="1" applyFill="1" applyBorder="1" applyAlignment="1">
      <alignment horizontal="center" vertical="center"/>
    </xf>
    <xf numFmtId="0" fontId="5" fillId="7" borderId="10" xfId="0" applyFont="1" applyFill="1" applyBorder="1" applyAlignment="1">
      <alignment horizontal="center" vertical="center" wrapText="1"/>
    </xf>
    <xf numFmtId="43" fontId="5" fillId="7" borderId="10" xfId="1" quotePrefix="1" applyFont="1" applyFill="1" applyBorder="1" applyAlignment="1">
      <alignment horizontal="center" vertical="center"/>
    </xf>
    <xf numFmtId="0" fontId="5" fillId="8" borderId="8" xfId="0" applyFont="1" applyFill="1" applyBorder="1" applyAlignment="1">
      <alignment vertical="center" wrapText="1"/>
    </xf>
    <xf numFmtId="0" fontId="5" fillId="8" borderId="10" xfId="0" applyFont="1" applyFill="1" applyBorder="1" applyAlignment="1">
      <alignment horizontal="center" vertical="center" wrapText="1"/>
    </xf>
    <xf numFmtId="0" fontId="5" fillId="8" borderId="10" xfId="0" applyFont="1" applyFill="1" applyBorder="1" applyAlignment="1">
      <alignment horizontal="center" vertical="center"/>
    </xf>
    <xf numFmtId="0" fontId="5" fillId="8" borderId="10" xfId="0" quotePrefix="1" applyFont="1" applyFill="1" applyBorder="1" applyAlignment="1">
      <alignment horizontal="center" vertical="center"/>
    </xf>
    <xf numFmtId="14" fontId="5" fillId="8" borderId="10" xfId="0" applyNumberFormat="1" applyFont="1" applyFill="1" applyBorder="1" applyAlignment="1">
      <alignment horizontal="center" vertical="center"/>
    </xf>
    <xf numFmtId="164" fontId="5" fillId="8" borderId="10" xfId="1" applyNumberFormat="1" applyFont="1" applyFill="1" applyBorder="1" applyAlignment="1">
      <alignment horizontal="center" vertical="center"/>
    </xf>
    <xf numFmtId="164" fontId="5" fillId="8" borderId="8" xfId="1" applyNumberFormat="1" applyFont="1" applyFill="1" applyBorder="1" applyAlignment="1">
      <alignment vertical="center"/>
    </xf>
    <xf numFmtId="0" fontId="5" fillId="8" borderId="8" xfId="0" applyFont="1" applyFill="1" applyBorder="1"/>
    <xf numFmtId="43" fontId="5" fillId="8" borderId="8" xfId="1" applyFont="1" applyFill="1" applyBorder="1" applyAlignment="1">
      <alignment vertical="center"/>
    </xf>
    <xf numFmtId="0" fontId="5" fillId="8" borderId="8" xfId="0" applyFont="1" applyFill="1" applyBorder="1" applyAlignment="1">
      <alignment wrapText="1"/>
    </xf>
    <xf numFmtId="0" fontId="5" fillId="8" borderId="8" xfId="0" quotePrefix="1" applyFont="1" applyFill="1" applyBorder="1" applyAlignment="1">
      <alignment wrapText="1"/>
    </xf>
    <xf numFmtId="0" fontId="5" fillId="9" borderId="8" xfId="0" applyFont="1" applyFill="1" applyBorder="1" applyAlignment="1">
      <alignment vertical="center" wrapText="1"/>
    </xf>
    <xf numFmtId="0" fontId="5" fillId="9" borderId="10" xfId="0" quotePrefix="1" applyFont="1" applyFill="1" applyBorder="1" applyAlignment="1">
      <alignment horizontal="center" vertical="center"/>
    </xf>
    <xf numFmtId="14" fontId="5" fillId="9" borderId="10" xfId="0" applyNumberFormat="1" applyFont="1" applyFill="1" applyBorder="1" applyAlignment="1">
      <alignment horizontal="center" vertical="center"/>
    </xf>
    <xf numFmtId="164" fontId="5" fillId="9" borderId="10" xfId="1" applyNumberFormat="1" applyFont="1" applyFill="1" applyBorder="1" applyAlignment="1">
      <alignment horizontal="center" vertical="center"/>
    </xf>
    <xf numFmtId="164" fontId="5" fillId="9" borderId="8" xfId="1" applyNumberFormat="1" applyFont="1" applyFill="1" applyBorder="1" applyAlignment="1">
      <alignment vertical="center"/>
    </xf>
    <xf numFmtId="0" fontId="5" fillId="9" borderId="8" xfId="0" applyFont="1" applyFill="1" applyBorder="1" applyAlignment="1">
      <alignment wrapText="1"/>
    </xf>
    <xf numFmtId="0" fontId="5" fillId="9" borderId="8" xfId="0" applyFont="1" applyFill="1" applyBorder="1"/>
    <xf numFmtId="0" fontId="5" fillId="9" borderId="10" xfId="0" applyFont="1" applyFill="1" applyBorder="1" applyAlignment="1">
      <alignment horizontal="center" vertical="center"/>
    </xf>
    <xf numFmtId="0" fontId="5" fillId="9" borderId="10" xfId="0" applyFont="1" applyFill="1" applyBorder="1" applyAlignment="1">
      <alignment horizontal="center" vertical="center" wrapText="1"/>
    </xf>
    <xf numFmtId="0" fontId="5" fillId="9" borderId="8" xfId="0" applyFont="1" applyFill="1" applyBorder="1" applyAlignment="1">
      <alignment horizontal="left" vertical="center" wrapText="1"/>
    </xf>
    <xf numFmtId="0" fontId="5" fillId="9" borderId="8" xfId="0" applyFont="1" applyFill="1" applyBorder="1" applyAlignment="1">
      <alignment horizontal="center" vertical="center" wrapText="1"/>
    </xf>
    <xf numFmtId="43" fontId="5" fillId="9" borderId="10" xfId="0" applyNumberFormat="1" applyFont="1" applyFill="1" applyBorder="1" applyAlignment="1">
      <alignment horizontal="center" vertical="center"/>
    </xf>
    <xf numFmtId="0" fontId="5" fillId="10" borderId="10" xfId="0" quotePrefix="1" applyFont="1" applyFill="1" applyBorder="1" applyAlignment="1">
      <alignment horizontal="center" vertical="center"/>
    </xf>
    <xf numFmtId="14" fontId="5" fillId="10" borderId="10" xfId="0" applyNumberFormat="1" applyFont="1" applyFill="1" applyBorder="1" applyAlignment="1">
      <alignment horizontal="center" vertical="center"/>
    </xf>
    <xf numFmtId="164" fontId="5" fillId="10" borderId="10" xfId="1" applyNumberFormat="1" applyFont="1" applyFill="1" applyBorder="1" applyAlignment="1">
      <alignment horizontal="center" vertical="center"/>
    </xf>
    <xf numFmtId="164" fontId="5" fillId="10" borderId="8" xfId="1" applyNumberFormat="1" applyFont="1" applyFill="1" applyBorder="1" applyAlignment="1">
      <alignment vertical="center"/>
    </xf>
    <xf numFmtId="0" fontId="5" fillId="10" borderId="8" xfId="0" applyFont="1" applyFill="1" applyBorder="1"/>
    <xf numFmtId="0" fontId="5" fillId="10" borderId="8" xfId="0" applyFont="1" applyFill="1" applyBorder="1" applyAlignment="1">
      <alignment wrapText="1"/>
    </xf>
    <xf numFmtId="0" fontId="5" fillId="10" borderId="10" xfId="0" applyFont="1" applyFill="1" applyBorder="1" applyAlignment="1">
      <alignment horizontal="center" vertical="center"/>
    </xf>
    <xf numFmtId="43" fontId="5" fillId="10" borderId="10" xfId="1" applyFont="1" applyFill="1" applyBorder="1" applyAlignment="1">
      <alignment horizontal="center" vertical="center"/>
    </xf>
    <xf numFmtId="14" fontId="5" fillId="10" borderId="10" xfId="0" applyNumberFormat="1" applyFont="1" applyFill="1" applyBorder="1" applyAlignment="1">
      <alignment horizontal="center" vertical="center" wrapText="1"/>
    </xf>
    <xf numFmtId="0" fontId="5" fillId="10" borderId="10" xfId="0" quotePrefix="1" applyFont="1" applyFill="1" applyBorder="1" applyAlignment="1">
      <alignment horizontal="center" vertical="center" wrapText="1"/>
    </xf>
    <xf numFmtId="0" fontId="5" fillId="10" borderId="10" xfId="0" applyFont="1" applyFill="1" applyBorder="1" applyAlignment="1">
      <alignment horizontal="center" vertical="center" wrapText="1"/>
    </xf>
    <xf numFmtId="0" fontId="5" fillId="10" borderId="0" xfId="0" applyFont="1" applyFill="1"/>
    <xf numFmtId="0" fontId="5" fillId="11" borderId="8" xfId="0" applyFont="1" applyFill="1" applyBorder="1" applyAlignment="1">
      <alignment vertical="center" wrapText="1"/>
    </xf>
    <xf numFmtId="0" fontId="5" fillId="11" borderId="8" xfId="0" applyFont="1" applyFill="1" applyBorder="1" applyAlignment="1">
      <alignment wrapText="1"/>
    </xf>
    <xf numFmtId="0" fontId="5" fillId="11" borderId="8" xfId="0" applyFont="1" applyFill="1" applyBorder="1" applyAlignment="1">
      <alignment vertical="center"/>
    </xf>
    <xf numFmtId="0" fontId="5" fillId="11" borderId="0" xfId="0" quotePrefix="1" applyFont="1" applyFill="1" applyAlignment="1">
      <alignment horizontal="center" vertical="center"/>
    </xf>
    <xf numFmtId="14" fontId="5" fillId="11" borderId="8" xfId="0" applyNumberFormat="1" applyFont="1" applyFill="1" applyBorder="1" applyAlignment="1">
      <alignment horizontal="center" vertical="center"/>
    </xf>
    <xf numFmtId="43" fontId="5" fillId="11" borderId="8" xfId="1" applyFont="1" applyFill="1" applyBorder="1" applyAlignment="1">
      <alignment vertical="center"/>
    </xf>
    <xf numFmtId="0" fontId="5" fillId="11" borderId="8" xfId="0" quotePrefix="1" applyFont="1" applyFill="1" applyBorder="1" applyAlignment="1">
      <alignment horizontal="center" vertical="center"/>
    </xf>
    <xf numFmtId="14" fontId="5" fillId="11" borderId="8" xfId="0" applyNumberFormat="1" applyFont="1" applyFill="1" applyBorder="1" applyAlignment="1">
      <alignment vertical="center"/>
    </xf>
    <xf numFmtId="0" fontId="5" fillId="11" borderId="8" xfId="0" applyFont="1" applyFill="1" applyBorder="1" applyAlignment="1">
      <alignment horizontal="center" vertical="center"/>
    </xf>
    <xf numFmtId="43" fontId="5" fillId="11" borderId="8" xfId="1" applyFont="1" applyFill="1" applyBorder="1" applyAlignment="1">
      <alignment horizontal="center" vertical="center"/>
    </xf>
    <xf numFmtId="43" fontId="5" fillId="11" borderId="8" xfId="0" applyNumberFormat="1" applyFont="1" applyFill="1" applyBorder="1" applyAlignment="1">
      <alignment horizontal="center" vertical="center"/>
    </xf>
    <xf numFmtId="0" fontId="5" fillId="11" borderId="8" xfId="0" applyFont="1" applyFill="1" applyBorder="1" applyAlignment="1">
      <alignment horizontal="center" vertical="center" wrapText="1"/>
    </xf>
    <xf numFmtId="0" fontId="5" fillId="11" borderId="8" xfId="0" applyFont="1" applyFill="1" applyBorder="1"/>
    <xf numFmtId="43" fontId="5" fillId="11" borderId="8" xfId="1" applyFont="1" applyFill="1" applyBorder="1"/>
    <xf numFmtId="0" fontId="5" fillId="12" borderId="8" xfId="0" applyFont="1" applyFill="1" applyBorder="1" applyAlignment="1">
      <alignment vertical="center" wrapText="1"/>
    </xf>
    <xf numFmtId="0" fontId="5" fillId="12" borderId="8" xfId="0" applyFont="1" applyFill="1" applyBorder="1" applyAlignment="1">
      <alignment wrapText="1"/>
    </xf>
    <xf numFmtId="0" fontId="5" fillId="12" borderId="8" xfId="0" applyFont="1" applyFill="1" applyBorder="1" applyAlignment="1">
      <alignment vertical="center"/>
    </xf>
    <xf numFmtId="0" fontId="5" fillId="12" borderId="8" xfId="0" quotePrefix="1" applyFont="1" applyFill="1" applyBorder="1" applyAlignment="1">
      <alignment horizontal="center" vertical="center"/>
    </xf>
    <xf numFmtId="14" fontId="5" fillId="12" borderId="8" xfId="0" applyNumberFormat="1" applyFont="1" applyFill="1" applyBorder="1" applyAlignment="1">
      <alignment horizontal="center" vertical="center"/>
    </xf>
    <xf numFmtId="43" fontId="5" fillId="12" borderId="8" xfId="1" applyFont="1" applyFill="1" applyBorder="1" applyAlignment="1">
      <alignment vertical="center"/>
    </xf>
    <xf numFmtId="14" fontId="5" fillId="12" borderId="8" xfId="0" applyNumberFormat="1" applyFont="1" applyFill="1" applyBorder="1" applyAlignment="1">
      <alignment vertical="center"/>
    </xf>
    <xf numFmtId="0" fontId="5" fillId="12" borderId="8" xfId="0" applyFont="1" applyFill="1" applyBorder="1" applyAlignment="1">
      <alignment horizontal="center" vertical="center"/>
    </xf>
    <xf numFmtId="0" fontId="5" fillId="12" borderId="8" xfId="0" applyFont="1" applyFill="1" applyBorder="1"/>
    <xf numFmtId="0" fontId="25" fillId="12" borderId="0" xfId="0" applyFont="1" applyFill="1" applyAlignment="1">
      <alignment horizontal="center" vertical="center"/>
    </xf>
    <xf numFmtId="0" fontId="5" fillId="9" borderId="14" xfId="0" quotePrefix="1" applyFont="1" applyFill="1" applyBorder="1" applyAlignment="1">
      <alignment horizontal="center" vertical="center"/>
    </xf>
    <xf numFmtId="0" fontId="5" fillId="10" borderId="14" xfId="0" quotePrefix="1" applyFont="1" applyFill="1" applyBorder="1" applyAlignment="1">
      <alignment horizontal="center" vertical="center"/>
    </xf>
    <xf numFmtId="0" fontId="19" fillId="0" borderId="8" xfId="0" applyFont="1" applyFill="1" applyBorder="1" applyAlignment="1">
      <alignment horizontal="center"/>
    </xf>
    <xf numFmtId="164" fontId="5" fillId="0" borderId="14" xfId="1" applyNumberFormat="1" applyFont="1" applyFill="1" applyBorder="1" applyAlignment="1">
      <alignment horizontal="center" vertical="center"/>
    </xf>
    <xf numFmtId="164" fontId="17" fillId="0" borderId="10" xfId="1" applyNumberFormat="1" applyFont="1" applyFill="1" applyBorder="1" applyAlignment="1">
      <alignment horizontal="center" vertical="center"/>
    </xf>
    <xf numFmtId="164" fontId="17" fillId="0" borderId="10" xfId="1" quotePrefix="1" applyNumberFormat="1" applyFont="1" applyFill="1" applyBorder="1" applyAlignment="1">
      <alignment horizontal="center" vertical="center"/>
    </xf>
    <xf numFmtId="164" fontId="17" fillId="0" borderId="8" xfId="1" quotePrefix="1" applyNumberFormat="1" applyFont="1" applyFill="1" applyBorder="1" applyAlignment="1">
      <alignment horizontal="center" vertical="center"/>
    </xf>
    <xf numFmtId="43" fontId="17" fillId="0" borderId="8" xfId="1" quotePrefix="1" applyFont="1" applyFill="1" applyBorder="1" applyAlignment="1">
      <alignment horizontal="center" vertical="center"/>
    </xf>
    <xf numFmtId="43" fontId="17" fillId="0" borderId="8" xfId="1" quotePrefix="1"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4" fillId="0" borderId="10" xfId="0" applyFont="1" applyFill="1" applyBorder="1" applyAlignment="1">
      <alignment horizontal="center" vertical="center"/>
    </xf>
    <xf numFmtId="0" fontId="4" fillId="0" borderId="14" xfId="0" applyFont="1" applyFill="1" applyBorder="1" applyAlignment="1">
      <alignment horizontal="center" vertical="center"/>
    </xf>
    <xf numFmtId="0" fontId="4" fillId="0" borderId="9" xfId="0" applyFont="1" applyFill="1" applyBorder="1" applyAlignment="1">
      <alignment horizontal="center" vertical="center"/>
    </xf>
    <xf numFmtId="0" fontId="4" fillId="5" borderId="9" xfId="0" applyFont="1" applyFill="1" applyBorder="1" applyAlignment="1">
      <alignment horizontal="center" vertical="center"/>
    </xf>
    <xf numFmtId="0" fontId="4" fillId="5" borderId="14" xfId="0" applyFont="1" applyFill="1" applyBorder="1" applyAlignment="1">
      <alignment horizontal="center" vertical="center"/>
    </xf>
    <xf numFmtId="0" fontId="4" fillId="5" borderId="10" xfId="0" applyFont="1" applyFill="1" applyBorder="1" applyAlignment="1">
      <alignment horizontal="center" vertical="center"/>
    </xf>
    <xf numFmtId="0" fontId="4" fillId="0" borderId="10" xfId="0" quotePrefix="1" applyFont="1" applyFill="1" applyBorder="1" applyAlignment="1">
      <alignment horizontal="center" vertical="center"/>
    </xf>
    <xf numFmtId="164" fontId="17" fillId="0" borderId="10" xfId="1" quotePrefix="1" applyNumberFormat="1" applyFont="1" applyFill="1" applyBorder="1" applyAlignment="1">
      <alignment horizontal="center" vertical="center"/>
    </xf>
    <xf numFmtId="0" fontId="2" fillId="0" borderId="10" xfId="0" applyFont="1" applyFill="1" applyBorder="1" applyAlignment="1">
      <alignment horizontal="center" vertical="center"/>
    </xf>
    <xf numFmtId="14" fontId="2" fillId="0" borderId="14" xfId="0" applyNumberFormat="1" applyFont="1" applyFill="1" applyBorder="1" applyAlignment="1">
      <alignment horizontal="center" vertical="center"/>
    </xf>
    <xf numFmtId="0" fontId="2" fillId="0" borderId="14" xfId="0" applyFont="1" applyFill="1" applyBorder="1" applyAlignment="1">
      <alignment horizontal="center" vertical="center"/>
    </xf>
    <xf numFmtId="0" fontId="2" fillId="0" borderId="14" xfId="0" applyFont="1" applyFill="1" applyBorder="1" applyAlignment="1">
      <alignment horizontal="left" vertical="center" wrapText="1"/>
    </xf>
    <xf numFmtId="164" fontId="2" fillId="0" borderId="14" xfId="1" applyNumberFormat="1" applyFont="1" applyFill="1" applyBorder="1" applyAlignment="1">
      <alignment horizontal="center" vertical="center"/>
    </xf>
    <xf numFmtId="0" fontId="4" fillId="0" borderId="14" xfId="0" applyFont="1" applyFill="1" applyBorder="1" applyAlignment="1">
      <alignment horizontal="center" vertical="center"/>
    </xf>
    <xf numFmtId="164" fontId="17" fillId="0" borderId="10" xfId="1" quotePrefix="1" applyNumberFormat="1" applyFont="1" applyFill="1" applyBorder="1" applyAlignment="1">
      <alignment horizontal="center" vertical="center"/>
    </xf>
    <xf numFmtId="0" fontId="2" fillId="0" borderId="9" xfId="0" applyFont="1" applyFill="1" applyBorder="1"/>
    <xf numFmtId="0" fontId="2" fillId="0" borderId="10" xfId="0" applyFont="1" applyFill="1" applyBorder="1" applyAlignment="1">
      <alignment vertical="center" wrapText="1"/>
    </xf>
    <xf numFmtId="14" fontId="5" fillId="0" borderId="8" xfId="0" applyNumberFormat="1" applyFont="1" applyFill="1" applyBorder="1" applyAlignment="1">
      <alignment horizontal="center" vertical="center"/>
    </xf>
    <xf numFmtId="0" fontId="5" fillId="0" borderId="10" xfId="0" applyFont="1" applyFill="1" applyBorder="1" applyAlignment="1">
      <alignment horizontal="left" vertical="center" wrapText="1"/>
    </xf>
    <xf numFmtId="14" fontId="2" fillId="0" borderId="10" xfId="0" applyNumberFormat="1" applyFont="1" applyFill="1" applyBorder="1" applyAlignment="1">
      <alignment horizontal="center" vertical="center"/>
    </xf>
    <xf numFmtId="14" fontId="5" fillId="0" borderId="8" xfId="0" applyNumberFormat="1" applyFont="1" applyFill="1" applyBorder="1" applyAlignment="1">
      <alignment horizontal="center" vertical="center"/>
    </xf>
    <xf numFmtId="0" fontId="5" fillId="0" borderId="1" xfId="0" quotePrefix="1" applyFont="1" applyFill="1" applyBorder="1" applyAlignment="1">
      <alignment horizontal="center" vertical="center"/>
    </xf>
    <xf numFmtId="164" fontId="17" fillId="0" borderId="10" xfId="1" applyNumberFormat="1" applyFont="1" applyFill="1" applyBorder="1" applyAlignment="1">
      <alignment horizontal="center" vertical="center"/>
    </xf>
    <xf numFmtId="14" fontId="5" fillId="0" borderId="10" xfId="0" applyNumberFormat="1" applyFont="1" applyFill="1" applyBorder="1" applyAlignment="1">
      <alignment horizontal="center" vertical="center"/>
    </xf>
    <xf numFmtId="0" fontId="5" fillId="0" borderId="10" xfId="0" applyFont="1" applyFill="1" applyBorder="1" applyAlignment="1">
      <alignment horizontal="center" vertical="center"/>
    </xf>
    <xf numFmtId="164" fontId="5" fillId="0" borderId="10" xfId="1" applyNumberFormat="1" applyFont="1" applyFill="1" applyBorder="1" applyAlignment="1">
      <alignment horizontal="center" vertical="center"/>
    </xf>
    <xf numFmtId="0" fontId="5" fillId="0" borderId="10" xfId="0" applyFont="1" applyFill="1" applyBorder="1" applyAlignment="1">
      <alignment horizontal="center" vertical="center" wrapText="1"/>
    </xf>
    <xf numFmtId="0" fontId="5" fillId="0" borderId="8" xfId="0" applyFont="1" applyFill="1" applyBorder="1" applyAlignment="1">
      <alignment horizontal="center" vertical="center" wrapText="1"/>
    </xf>
    <xf numFmtId="164" fontId="17" fillId="0" borderId="9" xfId="1" quotePrefix="1" applyNumberFormat="1" applyFont="1" applyFill="1" applyBorder="1" applyAlignment="1">
      <alignment horizontal="center" vertical="center"/>
    </xf>
    <xf numFmtId="0" fontId="5" fillId="0" borderId="10" xfId="0" applyFont="1" applyFill="1" applyBorder="1" applyAlignment="1">
      <alignment horizontal="center" vertical="center" wrapText="1"/>
    </xf>
    <xf numFmtId="14" fontId="5" fillId="0" borderId="10" xfId="0" applyNumberFormat="1" applyFont="1" applyFill="1" applyBorder="1" applyAlignment="1">
      <alignment horizontal="center" vertical="center"/>
    </xf>
    <xf numFmtId="164" fontId="5" fillId="0" borderId="10" xfId="1" applyNumberFormat="1" applyFont="1" applyFill="1" applyBorder="1" applyAlignment="1">
      <alignment horizontal="center" vertical="center"/>
    </xf>
    <xf numFmtId="14" fontId="5" fillId="0" borderId="14" xfId="0" applyNumberFormat="1" applyFont="1" applyFill="1" applyBorder="1" applyAlignment="1">
      <alignment horizontal="center" vertical="center"/>
    </xf>
    <xf numFmtId="0" fontId="5" fillId="0" borderId="14" xfId="0" applyFont="1" applyFill="1" applyBorder="1" applyAlignment="1">
      <alignment horizontal="center" vertical="center"/>
    </xf>
    <xf numFmtId="164" fontId="5" fillId="0" borderId="14" xfId="1" applyNumberFormat="1" applyFont="1" applyFill="1" applyBorder="1" applyAlignment="1">
      <alignment horizontal="center" vertical="center"/>
    </xf>
    <xf numFmtId="14" fontId="5" fillId="0" borderId="8" xfId="0" applyNumberFormat="1" applyFont="1" applyFill="1" applyBorder="1" applyAlignment="1">
      <alignment horizontal="center" vertical="center"/>
    </xf>
    <xf numFmtId="0" fontId="5" fillId="0" borderId="8" xfId="0" applyFont="1" applyFill="1" applyBorder="1" applyAlignment="1">
      <alignment horizontal="center" vertical="center"/>
    </xf>
    <xf numFmtId="164" fontId="5" fillId="0" borderId="8" xfId="1" applyNumberFormat="1" applyFont="1" applyFill="1" applyBorder="1" applyAlignment="1">
      <alignment horizontal="center" vertical="center"/>
    </xf>
    <xf numFmtId="43" fontId="5" fillId="0" borderId="14" xfId="1" applyFont="1" applyFill="1" applyBorder="1" applyAlignment="1">
      <alignment horizontal="center" vertical="center" wrapText="1"/>
    </xf>
    <xf numFmtId="14" fontId="5" fillId="0" borderId="14" xfId="0" applyNumberFormat="1" applyFont="1" applyFill="1" applyBorder="1" applyAlignment="1">
      <alignment horizontal="center" vertical="center"/>
    </xf>
    <xf numFmtId="14" fontId="5" fillId="0" borderId="8" xfId="0" applyNumberFormat="1" applyFont="1" applyFill="1" applyBorder="1" applyAlignment="1">
      <alignment horizontal="center" vertical="center"/>
    </xf>
    <xf numFmtId="0" fontId="5" fillId="0" borderId="8" xfId="0" applyFont="1" applyFill="1" applyBorder="1" applyAlignment="1">
      <alignment horizontal="center" vertical="center" wrapText="1"/>
    </xf>
    <xf numFmtId="0" fontId="5" fillId="0" borderId="8" xfId="1" applyNumberFormat="1" applyFont="1" applyFill="1" applyBorder="1" applyAlignment="1">
      <alignment vertical="center" wrapText="1"/>
    </xf>
    <xf numFmtId="43" fontId="5" fillId="0" borderId="8" xfId="1" quotePrefix="1" applyFont="1" applyFill="1" applyBorder="1" applyAlignment="1">
      <alignment vertical="center"/>
    </xf>
    <xf numFmtId="14" fontId="5" fillId="0" borderId="8" xfId="0" quotePrefix="1" applyNumberFormat="1" applyFont="1" applyFill="1" applyBorder="1" applyAlignment="1">
      <alignment vertical="center"/>
    </xf>
    <xf numFmtId="14" fontId="5" fillId="0" borderId="14" xfId="1" applyNumberFormat="1" applyFont="1" applyFill="1" applyBorder="1" applyAlignment="1">
      <alignment horizontal="center" vertical="center"/>
    </xf>
    <xf numFmtId="164" fontId="5" fillId="0" borderId="8" xfId="1" applyNumberFormat="1" applyFont="1" applyFill="1" applyBorder="1" applyAlignment="1"/>
    <xf numFmtId="0" fontId="5" fillId="0" borderId="10" xfId="0" quotePrefix="1" applyFont="1" applyFill="1" applyBorder="1" applyAlignment="1">
      <alignment horizontal="center" vertical="center"/>
    </xf>
    <xf numFmtId="14" fontId="5" fillId="0" borderId="14" xfId="1" applyNumberFormat="1" applyFont="1" applyFill="1" applyBorder="1" applyAlignment="1">
      <alignment horizontal="center" vertical="center"/>
    </xf>
    <xf numFmtId="14" fontId="5" fillId="0" borderId="14" xfId="0" applyNumberFormat="1" applyFont="1" applyFill="1" applyBorder="1" applyAlignment="1">
      <alignment horizontal="center"/>
    </xf>
    <xf numFmtId="14" fontId="5" fillId="0" borderId="8" xfId="0" applyNumberFormat="1" applyFont="1" applyFill="1" applyBorder="1" applyAlignment="1">
      <alignment horizontal="center" vertical="center"/>
    </xf>
    <xf numFmtId="14" fontId="5" fillId="0" borderId="8" xfId="0" applyNumberFormat="1" applyFont="1" applyFill="1" applyBorder="1" applyAlignment="1">
      <alignment horizontal="center" vertical="center"/>
    </xf>
    <xf numFmtId="0" fontId="2" fillId="0" borderId="10" xfId="0" applyFont="1" applyFill="1" applyBorder="1" applyAlignment="1">
      <alignment horizontal="center" vertical="center" wrapText="1"/>
    </xf>
    <xf numFmtId="0" fontId="2" fillId="0" borderId="14" xfId="0" applyFont="1" applyFill="1" applyBorder="1" applyAlignment="1">
      <alignment horizontal="center" vertical="center"/>
    </xf>
    <xf numFmtId="0" fontId="2" fillId="0" borderId="10" xfId="0" applyFont="1" applyFill="1" applyBorder="1" applyAlignment="1">
      <alignment horizontal="center" vertical="center"/>
    </xf>
    <xf numFmtId="164" fontId="2" fillId="0" borderId="10" xfId="1" applyNumberFormat="1" applyFont="1" applyFill="1" applyBorder="1" applyAlignment="1">
      <alignment horizontal="center" vertical="center"/>
    </xf>
    <xf numFmtId="14" fontId="2" fillId="0" borderId="14" xfId="0" applyNumberFormat="1" applyFont="1" applyFill="1" applyBorder="1" applyAlignment="1">
      <alignment horizontal="center" vertical="center"/>
    </xf>
    <xf numFmtId="14" fontId="2" fillId="0" borderId="10" xfId="0" applyNumberFormat="1" applyFont="1" applyFill="1" applyBorder="1" applyAlignment="1">
      <alignment horizontal="center" vertical="center"/>
    </xf>
    <xf numFmtId="0" fontId="4" fillId="0" borderId="14" xfId="0" applyFont="1" applyFill="1" applyBorder="1" applyAlignment="1">
      <alignment horizontal="center" vertical="center"/>
    </xf>
    <xf numFmtId="164" fontId="2" fillId="0" borderId="14" xfId="1" applyNumberFormat="1" applyFont="1" applyFill="1" applyBorder="1" applyAlignment="1">
      <alignment horizontal="center" vertical="center"/>
    </xf>
    <xf numFmtId="0" fontId="5" fillId="0" borderId="10" xfId="0" applyFont="1" applyFill="1" applyBorder="1" applyAlignment="1">
      <alignment horizontal="center" vertical="center" wrapText="1"/>
    </xf>
    <xf numFmtId="0" fontId="5" fillId="0" borderId="10" xfId="0" applyFont="1" applyFill="1" applyBorder="1" applyAlignment="1">
      <alignment horizontal="center" vertical="center"/>
    </xf>
    <xf numFmtId="164" fontId="17" fillId="0" borderId="14" xfId="1" applyNumberFormat="1" applyFont="1" applyFill="1" applyBorder="1" applyAlignment="1">
      <alignment horizontal="center" vertical="center"/>
    </xf>
    <xf numFmtId="164" fontId="5" fillId="0" borderId="10" xfId="1" applyNumberFormat="1" applyFont="1" applyFill="1" applyBorder="1" applyAlignment="1">
      <alignment horizontal="center" vertical="center"/>
    </xf>
    <xf numFmtId="164" fontId="5" fillId="0" borderId="8" xfId="1" applyNumberFormat="1" applyFont="1" applyFill="1" applyBorder="1" applyAlignment="1">
      <alignment horizontal="center" vertical="center"/>
    </xf>
    <xf numFmtId="0" fontId="5" fillId="0" borderId="10" xfId="0" quotePrefix="1" applyFont="1" applyFill="1" applyBorder="1" applyAlignment="1">
      <alignment horizontal="center" vertical="center"/>
    </xf>
    <xf numFmtId="164" fontId="17" fillId="0" borderId="9" xfId="1" applyNumberFormat="1" applyFont="1" applyFill="1" applyBorder="1" applyAlignment="1">
      <alignment horizontal="center" vertical="center"/>
    </xf>
    <xf numFmtId="43" fontId="5" fillId="0" borderId="8" xfId="0" applyNumberFormat="1" applyFont="1" applyFill="1" applyBorder="1" applyAlignment="1">
      <alignment horizontal="center"/>
    </xf>
    <xf numFmtId="14" fontId="2" fillId="5" borderId="10" xfId="0" applyNumberFormat="1" applyFont="1" applyFill="1" applyBorder="1" applyAlignment="1">
      <alignment horizontal="center" vertical="center"/>
    </xf>
    <xf numFmtId="164" fontId="17" fillId="0" borderId="8" xfId="1" applyNumberFormat="1" applyFont="1" applyFill="1" applyBorder="1" applyAlignment="1">
      <alignment horizontal="center" vertical="center"/>
    </xf>
    <xf numFmtId="14" fontId="17" fillId="0" borderId="8" xfId="0" applyNumberFormat="1" applyFont="1" applyFill="1" applyBorder="1" applyAlignment="1">
      <alignment horizontal="center" vertical="center"/>
    </xf>
    <xf numFmtId="14" fontId="17" fillId="0" borderId="10" xfId="0" applyNumberFormat="1" applyFont="1" applyFill="1" applyBorder="1" applyAlignment="1">
      <alignment horizontal="center" vertical="center"/>
    </xf>
    <xf numFmtId="0" fontId="2" fillId="5" borderId="8" xfId="0" applyFont="1" applyFill="1" applyBorder="1" applyAlignment="1">
      <alignment horizontal="center" vertical="center" wrapText="1"/>
    </xf>
    <xf numFmtId="0" fontId="2" fillId="5" borderId="8" xfId="0" applyFont="1" applyFill="1" applyBorder="1" applyAlignment="1">
      <alignment horizontal="left" vertical="center" wrapText="1"/>
    </xf>
    <xf numFmtId="0" fontId="2" fillId="5" borderId="8" xfId="0" applyFont="1" applyFill="1" applyBorder="1" applyAlignment="1">
      <alignment horizontal="center" vertical="center"/>
    </xf>
    <xf numFmtId="0" fontId="2" fillId="4" borderId="14" xfId="0" applyFont="1" applyFill="1" applyBorder="1" applyAlignment="1">
      <alignment horizontal="center" vertical="center" wrapText="1"/>
    </xf>
    <xf numFmtId="0" fontId="2" fillId="4" borderId="14" xfId="0" applyFont="1" applyFill="1" applyBorder="1" applyAlignment="1">
      <alignment horizontal="left" vertical="center" wrapText="1"/>
    </xf>
    <xf numFmtId="0" fontId="2" fillId="4" borderId="14" xfId="0" applyFont="1" applyFill="1" applyBorder="1" applyAlignment="1">
      <alignment horizontal="center" vertical="center"/>
    </xf>
    <xf numFmtId="0" fontId="2" fillId="4" borderId="10" xfId="0" applyFont="1" applyFill="1" applyBorder="1" applyAlignment="1">
      <alignment horizontal="center" vertical="center"/>
    </xf>
    <xf numFmtId="0" fontId="4" fillId="4" borderId="14" xfId="0" applyFont="1" applyFill="1" applyBorder="1" applyAlignment="1">
      <alignment horizontal="center" vertical="center"/>
    </xf>
    <xf numFmtId="0" fontId="2" fillId="4" borderId="8" xfId="0" applyFont="1" applyFill="1" applyBorder="1" applyAlignment="1">
      <alignment wrapText="1"/>
    </xf>
    <xf numFmtId="0" fontId="2" fillId="4" borderId="10" xfId="0" applyFont="1" applyFill="1" applyBorder="1" applyAlignment="1">
      <alignment horizontal="center" vertical="center" wrapText="1"/>
    </xf>
    <xf numFmtId="43" fontId="2" fillId="4" borderId="8" xfId="0" applyNumberFormat="1" applyFont="1" applyFill="1" applyBorder="1" applyAlignment="1">
      <alignment vertical="center"/>
    </xf>
    <xf numFmtId="0" fontId="2" fillId="4" borderId="9" xfId="0" applyFont="1" applyFill="1" applyBorder="1"/>
    <xf numFmtId="0" fontId="2" fillId="5" borderId="10" xfId="0" quotePrefix="1" applyFont="1" applyFill="1" applyBorder="1" applyAlignment="1">
      <alignment horizontal="center" vertical="center" wrapText="1"/>
    </xf>
    <xf numFmtId="0" fontId="5" fillId="0" borderId="10" xfId="0" quotePrefix="1" applyFont="1" applyFill="1" applyBorder="1" applyAlignment="1">
      <alignment horizontal="center" vertical="center"/>
    </xf>
    <xf numFmtId="0" fontId="27" fillId="0" borderId="8" xfId="0" applyFont="1" applyFill="1" applyBorder="1" applyAlignment="1">
      <alignment vertical="center" wrapText="1"/>
    </xf>
    <xf numFmtId="0" fontId="5" fillId="0" borderId="10" xfId="0" quotePrefix="1" applyFont="1" applyFill="1" applyBorder="1" applyAlignment="1">
      <alignment horizontal="center" vertical="center"/>
    </xf>
    <xf numFmtId="43" fontId="5" fillId="0" borderId="10" xfId="1" applyFont="1" applyFill="1" applyBorder="1" applyAlignment="1">
      <alignment horizontal="center" vertical="center" wrapText="1"/>
    </xf>
    <xf numFmtId="0" fontId="5" fillId="13" borderId="14" xfId="0" applyFont="1" applyFill="1" applyBorder="1" applyAlignment="1">
      <alignment horizontal="center" vertical="center" wrapText="1"/>
    </xf>
    <xf numFmtId="0" fontId="19" fillId="13" borderId="14" xfId="0" applyFont="1" applyFill="1" applyBorder="1" applyAlignment="1">
      <alignment horizontal="left" vertical="center" wrapText="1"/>
    </xf>
    <xf numFmtId="0" fontId="5" fillId="13" borderId="14" xfId="0" applyFont="1" applyFill="1" applyBorder="1" applyAlignment="1">
      <alignment horizontal="center" vertical="center"/>
    </xf>
    <xf numFmtId="0" fontId="5" fillId="13" borderId="10" xfId="0" quotePrefix="1" applyFont="1" applyFill="1" applyBorder="1" applyAlignment="1">
      <alignment horizontal="center" vertical="center"/>
    </xf>
    <xf numFmtId="14" fontId="17" fillId="13" borderId="10" xfId="0" applyNumberFormat="1" applyFont="1" applyFill="1" applyBorder="1" applyAlignment="1">
      <alignment horizontal="center" vertical="center"/>
    </xf>
    <xf numFmtId="164" fontId="5" fillId="13" borderId="10" xfId="1" applyNumberFormat="1" applyFont="1" applyFill="1" applyBorder="1" applyAlignment="1">
      <alignment horizontal="center" vertical="center"/>
    </xf>
    <xf numFmtId="14" fontId="5" fillId="13" borderId="14" xfId="0" applyNumberFormat="1" applyFont="1" applyFill="1" applyBorder="1" applyAlignment="1">
      <alignment horizontal="center" vertical="center"/>
    </xf>
    <xf numFmtId="14" fontId="5" fillId="13" borderId="10" xfId="0" applyNumberFormat="1" applyFont="1" applyFill="1" applyBorder="1" applyAlignment="1">
      <alignment horizontal="center" vertical="center"/>
    </xf>
    <xf numFmtId="164" fontId="5" fillId="13" borderId="8" xfId="1" applyNumberFormat="1" applyFont="1" applyFill="1" applyBorder="1" applyAlignment="1">
      <alignment vertical="center"/>
    </xf>
    <xf numFmtId="0" fontId="5" fillId="13" borderId="9" xfId="0" applyFont="1" applyFill="1" applyBorder="1" applyAlignment="1">
      <alignment horizontal="center" vertical="center"/>
    </xf>
    <xf numFmtId="164" fontId="17" fillId="13" borderId="9" xfId="1" applyNumberFormat="1" applyFont="1" applyFill="1" applyBorder="1" applyAlignment="1">
      <alignment horizontal="center" vertical="center"/>
    </xf>
    <xf numFmtId="164" fontId="17" fillId="13" borderId="14" xfId="1" applyNumberFormat="1" applyFont="1" applyFill="1" applyBorder="1" applyAlignment="1">
      <alignment horizontal="center" vertical="center"/>
    </xf>
    <xf numFmtId="0" fontId="5" fillId="13" borderId="8" xfId="0" applyFont="1" applyFill="1" applyBorder="1"/>
    <xf numFmtId="0" fontId="9" fillId="13" borderId="8" xfId="0" applyFont="1" applyFill="1" applyBorder="1" applyAlignment="1">
      <alignment vertical="center" wrapText="1"/>
    </xf>
    <xf numFmtId="0" fontId="5" fillId="13"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13" borderId="9" xfId="0" applyFont="1" applyFill="1" applyBorder="1" applyAlignment="1">
      <alignment vertical="center" wrapText="1"/>
    </xf>
    <xf numFmtId="164" fontId="5" fillId="13" borderId="14" xfId="1" applyNumberFormat="1" applyFont="1" applyFill="1" applyBorder="1" applyAlignment="1">
      <alignment horizontal="center" vertical="center"/>
    </xf>
    <xf numFmtId="164" fontId="17" fillId="13" borderId="9" xfId="1" quotePrefix="1" applyNumberFormat="1" applyFont="1" applyFill="1" applyBorder="1" applyAlignment="1">
      <alignment horizontal="center" vertical="center"/>
    </xf>
    <xf numFmtId="0" fontId="5" fillId="13" borderId="8" xfId="0" applyFont="1" applyFill="1" applyBorder="1" applyAlignment="1">
      <alignment vertical="center" wrapText="1"/>
    </xf>
    <xf numFmtId="0" fontId="5" fillId="0" borderId="10" xfId="0" quotePrefix="1" applyFont="1" applyFill="1" applyBorder="1" applyAlignment="1">
      <alignment horizontal="center" vertical="center"/>
    </xf>
    <xf numFmtId="14" fontId="5" fillId="8" borderId="9" xfId="0" applyNumberFormat="1" applyFont="1" applyFill="1" applyBorder="1" applyAlignment="1">
      <alignment horizontal="center" vertical="center"/>
    </xf>
    <xf numFmtId="14" fontId="5" fillId="8" borderId="10" xfId="0" applyNumberFormat="1" applyFont="1" applyFill="1" applyBorder="1" applyAlignment="1">
      <alignment horizontal="center" vertical="center"/>
    </xf>
    <xf numFmtId="0" fontId="5" fillId="8" borderId="10" xfId="0" applyFont="1" applyFill="1" applyBorder="1" applyAlignment="1">
      <alignment horizontal="center" vertical="center"/>
    </xf>
    <xf numFmtId="164" fontId="5" fillId="8" borderId="9" xfId="1" applyNumberFormat="1" applyFont="1" applyFill="1" applyBorder="1" applyAlignment="1">
      <alignment horizontal="center" vertical="center"/>
    </xf>
    <xf numFmtId="164" fontId="5" fillId="8" borderId="10" xfId="1" applyNumberFormat="1" applyFont="1" applyFill="1" applyBorder="1" applyAlignment="1">
      <alignment horizontal="center" vertical="center"/>
    </xf>
    <xf numFmtId="0" fontId="5" fillId="8" borderId="10" xfId="0" applyFont="1" applyFill="1" applyBorder="1" applyAlignment="1">
      <alignment horizontal="center" vertical="center" wrapText="1"/>
    </xf>
    <xf numFmtId="0" fontId="5" fillId="8" borderId="8" xfId="0" applyFont="1" applyFill="1" applyBorder="1" applyAlignment="1">
      <alignment horizontal="left" vertical="center" wrapText="1"/>
    </xf>
    <xf numFmtId="164" fontId="17" fillId="8" borderId="10" xfId="1" applyNumberFormat="1" applyFont="1" applyFill="1" applyBorder="1" applyAlignment="1">
      <alignment horizontal="center" vertical="center"/>
    </xf>
    <xf numFmtId="14" fontId="5" fillId="8" borderId="10" xfId="1" applyNumberFormat="1" applyFont="1" applyFill="1" applyBorder="1" applyAlignment="1">
      <alignment horizontal="center" vertical="center"/>
    </xf>
    <xf numFmtId="0" fontId="5" fillId="8" borderId="8" xfId="0" applyFont="1" applyFill="1" applyBorder="1" applyAlignment="1">
      <alignment horizontal="center" vertical="center" wrapText="1"/>
    </xf>
    <xf numFmtId="43" fontId="5" fillId="8" borderId="10" xfId="0" applyNumberFormat="1" applyFont="1" applyFill="1" applyBorder="1" applyAlignment="1">
      <alignment horizontal="center" vertical="center"/>
    </xf>
    <xf numFmtId="43" fontId="5" fillId="8" borderId="10" xfId="1"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4" xfId="0" applyFont="1" applyFill="1" applyBorder="1" applyAlignment="1">
      <alignment horizontal="center" vertical="center"/>
    </xf>
    <xf numFmtId="14" fontId="5" fillId="8" borderId="9" xfId="0" applyNumberFormat="1" applyFont="1" applyFill="1" applyBorder="1" applyAlignment="1">
      <alignment vertical="center"/>
    </xf>
    <xf numFmtId="14" fontId="5" fillId="8" borderId="14" xfId="0" applyNumberFormat="1" applyFont="1" applyFill="1" applyBorder="1" applyAlignment="1">
      <alignment horizontal="center" vertical="center"/>
    </xf>
    <xf numFmtId="164" fontId="5" fillId="8" borderId="14" xfId="1" applyNumberFormat="1" applyFont="1" applyFill="1" applyBorder="1" applyAlignment="1">
      <alignment horizontal="center" vertical="center"/>
    </xf>
    <xf numFmtId="164" fontId="17" fillId="8" borderId="14" xfId="1" applyNumberFormat="1" applyFont="1" applyFill="1" applyBorder="1" applyAlignment="1">
      <alignment horizontal="center" vertical="center"/>
    </xf>
    <xf numFmtId="0" fontId="5" fillId="8" borderId="9" xfId="0" applyFont="1" applyFill="1" applyBorder="1"/>
    <xf numFmtId="43" fontId="5" fillId="8" borderId="8" xfId="1" applyFont="1" applyFill="1" applyBorder="1"/>
    <xf numFmtId="43" fontId="5" fillId="0" borderId="10" xfId="0" applyNumberFormat="1" applyFont="1" applyFill="1" applyBorder="1" applyAlignment="1">
      <alignment horizontal="center" vertical="center" wrapText="1"/>
    </xf>
    <xf numFmtId="0" fontId="20" fillId="4" borderId="10" xfId="0" applyFont="1" applyFill="1" applyBorder="1"/>
    <xf numFmtId="14" fontId="5" fillId="4" borderId="14" xfId="0" applyNumberFormat="1" applyFont="1" applyFill="1" applyBorder="1" applyAlignment="1">
      <alignment horizontal="center" vertical="center"/>
    </xf>
    <xf numFmtId="43" fontId="5" fillId="4" borderId="10" xfId="1" quotePrefix="1" applyFont="1" applyFill="1" applyBorder="1" applyAlignment="1">
      <alignment horizontal="center" vertical="center"/>
    </xf>
    <xf numFmtId="0" fontId="5" fillId="4" borderId="14" xfId="0" applyFont="1" applyFill="1" applyBorder="1" applyAlignment="1">
      <alignment horizontal="center" vertical="center"/>
    </xf>
    <xf numFmtId="164" fontId="5" fillId="4" borderId="14" xfId="1" applyNumberFormat="1" applyFont="1" applyFill="1" applyBorder="1" applyAlignment="1">
      <alignment horizontal="center" vertical="center"/>
    </xf>
    <xf numFmtId="164" fontId="17" fillId="4" borderId="14" xfId="1" applyNumberFormat="1" applyFont="1" applyFill="1" applyBorder="1" applyAlignment="1">
      <alignment horizontal="center" vertical="center"/>
    </xf>
    <xf numFmtId="0" fontId="5" fillId="4" borderId="14" xfId="0" applyFont="1" applyFill="1" applyBorder="1" applyAlignment="1">
      <alignment horizontal="center" vertical="center" wrapText="1"/>
    </xf>
    <xf numFmtId="0" fontId="5" fillId="12" borderId="10" xfId="0" applyFont="1" applyFill="1" applyBorder="1" applyAlignment="1">
      <alignment horizontal="center" vertical="center" wrapText="1"/>
    </xf>
    <xf numFmtId="0" fontId="5" fillId="12" borderId="10" xfId="0" applyFont="1" applyFill="1" applyBorder="1" applyAlignment="1">
      <alignment horizontal="center" vertical="center"/>
    </xf>
    <xf numFmtId="0" fontId="5" fillId="12" borderId="10" xfId="0" quotePrefix="1" applyFont="1" applyFill="1" applyBorder="1" applyAlignment="1">
      <alignment horizontal="center" vertical="center"/>
    </xf>
    <xf numFmtId="14" fontId="5" fillId="12" borderId="10" xfId="0" applyNumberFormat="1" applyFont="1" applyFill="1" applyBorder="1" applyAlignment="1">
      <alignment horizontal="center" vertical="center"/>
    </xf>
    <xf numFmtId="164" fontId="5" fillId="12" borderId="10" xfId="1" applyNumberFormat="1" applyFont="1" applyFill="1" applyBorder="1" applyAlignment="1">
      <alignment horizontal="center" vertical="center"/>
    </xf>
    <xf numFmtId="14" fontId="5" fillId="12" borderId="14" xfId="0" applyNumberFormat="1" applyFont="1" applyFill="1" applyBorder="1" applyAlignment="1">
      <alignment horizontal="center" vertical="center"/>
    </xf>
    <xf numFmtId="164" fontId="5" fillId="12" borderId="8" xfId="1" applyNumberFormat="1" applyFont="1" applyFill="1" applyBorder="1" applyAlignment="1">
      <alignment vertical="center"/>
    </xf>
    <xf numFmtId="0" fontId="5" fillId="12" borderId="14" xfId="0" applyFont="1" applyFill="1" applyBorder="1" applyAlignment="1">
      <alignment horizontal="center" vertical="center"/>
    </xf>
    <xf numFmtId="164" fontId="5" fillId="12" borderId="14" xfId="1" applyNumberFormat="1" applyFont="1" applyFill="1" applyBorder="1" applyAlignment="1">
      <alignment horizontal="center" vertical="center"/>
    </xf>
    <xf numFmtId="164" fontId="17" fillId="12" borderId="14" xfId="1" applyNumberFormat="1" applyFont="1" applyFill="1" applyBorder="1" applyAlignment="1">
      <alignment horizontal="center" vertical="center"/>
    </xf>
    <xf numFmtId="0" fontId="5" fillId="12" borderId="14" xfId="0" applyFont="1" applyFill="1" applyBorder="1" applyAlignment="1">
      <alignment horizontal="center" vertical="center" wrapText="1"/>
    </xf>
    <xf numFmtId="0" fontId="17" fillId="12" borderId="14" xfId="0" applyFont="1" applyFill="1" applyBorder="1" applyAlignment="1">
      <alignment horizontal="center" vertical="center"/>
    </xf>
    <xf numFmtId="0" fontId="5" fillId="12" borderId="8" xfId="0" quotePrefix="1" applyFont="1" applyFill="1" applyBorder="1" applyAlignment="1">
      <alignment wrapText="1"/>
    </xf>
    <xf numFmtId="43" fontId="5" fillId="0" borderId="8" xfId="1" quotePrefix="1" applyFont="1" applyFill="1" applyBorder="1" applyAlignment="1">
      <alignment vertical="center" wrapText="1"/>
    </xf>
    <xf numFmtId="0" fontId="5" fillId="7" borderId="8" xfId="0" applyFont="1" applyFill="1" applyBorder="1" applyAlignment="1">
      <alignment vertical="center"/>
    </xf>
    <xf numFmtId="43" fontId="5" fillId="7" borderId="8" xfId="1" applyFont="1" applyFill="1" applyBorder="1" applyAlignment="1">
      <alignment vertical="center"/>
    </xf>
    <xf numFmtId="14" fontId="5" fillId="7" borderId="8" xfId="0" applyNumberFormat="1" applyFont="1" applyFill="1" applyBorder="1" applyAlignment="1">
      <alignment vertical="center"/>
    </xf>
    <xf numFmtId="0" fontId="5" fillId="7" borderId="8" xfId="0" applyFont="1" applyFill="1" applyBorder="1" applyAlignment="1">
      <alignment horizontal="center" vertical="center"/>
    </xf>
    <xf numFmtId="43" fontId="17" fillId="7" borderId="8" xfId="1" quotePrefix="1" applyFont="1" applyFill="1" applyBorder="1" applyAlignment="1">
      <alignment horizontal="center" vertical="center"/>
    </xf>
    <xf numFmtId="43" fontId="5" fillId="7" borderId="8" xfId="0" applyNumberFormat="1" applyFont="1" applyFill="1" applyBorder="1" applyAlignment="1">
      <alignment vertical="center"/>
    </xf>
    <xf numFmtId="43" fontId="5" fillId="7" borderId="8" xfId="0" applyNumberFormat="1" applyFont="1" applyFill="1" applyBorder="1" applyAlignment="1">
      <alignment horizontal="center"/>
    </xf>
    <xf numFmtId="43" fontId="5" fillId="7" borderId="8" xfId="1" applyFont="1" applyFill="1" applyBorder="1" applyAlignment="1">
      <alignment horizontal="center" vertical="center"/>
    </xf>
    <xf numFmtId="43" fontId="5" fillId="7" borderId="8" xfId="0" applyNumberFormat="1" applyFont="1" applyFill="1" applyBorder="1"/>
    <xf numFmtId="14" fontId="5" fillId="7" borderId="8" xfId="0" quotePrefix="1" applyNumberFormat="1" applyFont="1" applyFill="1" applyBorder="1" applyAlignment="1">
      <alignment vertical="center"/>
    </xf>
    <xf numFmtId="43" fontId="5" fillId="7" borderId="8" xfId="1" applyFont="1" applyFill="1" applyBorder="1"/>
    <xf numFmtId="0" fontId="5" fillId="13" borderId="8" xfId="0" applyFont="1" applyFill="1" applyBorder="1" applyAlignment="1">
      <alignment vertical="center"/>
    </xf>
    <xf numFmtId="0" fontId="5" fillId="13" borderId="8" xfId="0" quotePrefix="1" applyFont="1" applyFill="1" applyBorder="1" applyAlignment="1">
      <alignment horizontal="center" vertical="center"/>
    </xf>
    <xf numFmtId="14" fontId="5" fillId="13" borderId="8" xfId="0" applyNumberFormat="1" applyFont="1" applyFill="1" applyBorder="1" applyAlignment="1">
      <alignment horizontal="center" vertical="center"/>
    </xf>
    <xf numFmtId="43" fontId="5" fillId="13" borderId="8" xfId="1" applyFont="1" applyFill="1" applyBorder="1" applyAlignment="1">
      <alignment vertical="center"/>
    </xf>
    <xf numFmtId="14" fontId="5" fillId="13" borderId="8" xfId="0" applyNumberFormat="1" applyFont="1" applyFill="1" applyBorder="1" applyAlignment="1">
      <alignment vertical="center"/>
    </xf>
    <xf numFmtId="0" fontId="5" fillId="13" borderId="8" xfId="0" applyFont="1" applyFill="1" applyBorder="1" applyAlignment="1">
      <alignment horizontal="center" vertical="center"/>
    </xf>
    <xf numFmtId="43" fontId="17" fillId="13" borderId="8" xfId="1" quotePrefix="1" applyFont="1" applyFill="1" applyBorder="1" applyAlignment="1">
      <alignment horizontal="center" vertical="center"/>
    </xf>
    <xf numFmtId="43" fontId="5" fillId="13" borderId="8" xfId="0" applyNumberFormat="1" applyFont="1" applyFill="1" applyBorder="1" applyAlignment="1">
      <alignment vertical="center"/>
    </xf>
    <xf numFmtId="0" fontId="5" fillId="15" borderId="8" xfId="1" applyNumberFormat="1" applyFont="1" applyFill="1" applyBorder="1" applyAlignment="1">
      <alignment vertical="center" wrapText="1"/>
    </xf>
    <xf numFmtId="43" fontId="5" fillId="15" borderId="8" xfId="1" applyFont="1" applyFill="1" applyBorder="1" applyAlignment="1">
      <alignment vertical="center" wrapText="1"/>
    </xf>
    <xf numFmtId="43" fontId="5" fillId="15" borderId="8" xfId="1" applyFont="1" applyFill="1" applyBorder="1" applyAlignment="1">
      <alignment vertical="center"/>
    </xf>
    <xf numFmtId="43" fontId="5" fillId="15" borderId="8" xfId="1" quotePrefix="1" applyFont="1" applyFill="1" applyBorder="1" applyAlignment="1">
      <alignment horizontal="center" vertical="center"/>
    </xf>
    <xf numFmtId="14" fontId="5" fillId="15" borderId="8" xfId="1" applyNumberFormat="1" applyFont="1" applyFill="1" applyBorder="1" applyAlignment="1">
      <alignment horizontal="center" vertical="center"/>
    </xf>
    <xf numFmtId="43" fontId="5" fillId="15" borderId="8" xfId="1" applyFont="1" applyFill="1" applyBorder="1" applyAlignment="1">
      <alignment horizontal="center" vertical="center"/>
    </xf>
    <xf numFmtId="14" fontId="5" fillId="15" borderId="8" xfId="1" applyNumberFormat="1" applyFont="1" applyFill="1" applyBorder="1" applyAlignment="1">
      <alignment vertical="center"/>
    </xf>
    <xf numFmtId="49" fontId="5" fillId="15" borderId="8" xfId="1" applyNumberFormat="1" applyFont="1" applyFill="1" applyBorder="1" applyAlignment="1">
      <alignment horizontal="center" vertical="center"/>
    </xf>
    <xf numFmtId="43" fontId="17" fillId="15" borderId="8" xfId="1" quotePrefix="1" applyFont="1" applyFill="1" applyBorder="1" applyAlignment="1">
      <alignment horizontal="center" vertical="center"/>
    </xf>
    <xf numFmtId="43" fontId="5" fillId="15" borderId="8" xfId="1" quotePrefix="1" applyFont="1" applyFill="1" applyBorder="1" applyAlignment="1">
      <alignment vertical="center"/>
    </xf>
    <xf numFmtId="43" fontId="5" fillId="0" borderId="10" xfId="1" applyFont="1" applyFill="1" applyBorder="1" applyAlignment="1">
      <alignment horizontal="center" vertical="center" wrapText="1"/>
    </xf>
    <xf numFmtId="14" fontId="5" fillId="0" borderId="10" xfId="1" applyNumberFormat="1" applyFont="1" applyFill="1" applyBorder="1" applyAlignment="1">
      <alignment horizontal="center" vertical="center"/>
    </xf>
    <xf numFmtId="43" fontId="5" fillId="0" borderId="10" xfId="1" applyFont="1" applyFill="1" applyBorder="1" applyAlignment="1">
      <alignment horizontal="center" vertical="center" wrapText="1"/>
    </xf>
    <xf numFmtId="0" fontId="5" fillId="7" borderId="14"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4" xfId="0" applyFont="1" applyFill="1" applyBorder="1" applyAlignment="1">
      <alignment horizontal="center" vertical="center"/>
    </xf>
    <xf numFmtId="0" fontId="5" fillId="7" borderId="10" xfId="0" applyFont="1" applyFill="1" applyBorder="1" applyAlignment="1">
      <alignment horizontal="center" vertical="center"/>
    </xf>
    <xf numFmtId="14" fontId="5" fillId="7" borderId="14" xfId="0" applyNumberFormat="1" applyFont="1" applyFill="1" applyBorder="1" applyAlignment="1">
      <alignment horizontal="center" vertical="center"/>
    </xf>
    <xf numFmtId="14" fontId="5" fillId="7" borderId="10" xfId="0" applyNumberFormat="1" applyFont="1" applyFill="1" applyBorder="1" applyAlignment="1">
      <alignment horizontal="center" vertical="center"/>
    </xf>
    <xf numFmtId="164" fontId="5" fillId="7" borderId="10" xfId="1" applyNumberFormat="1" applyFont="1" applyFill="1" applyBorder="1" applyAlignment="1">
      <alignment horizontal="center" vertical="center"/>
    </xf>
    <xf numFmtId="14" fontId="5" fillId="4" borderId="8" xfId="0" applyNumberFormat="1" applyFont="1" applyFill="1" applyBorder="1" applyAlignment="1">
      <alignment vertical="center"/>
    </xf>
    <xf numFmtId="0" fontId="5" fillId="7" borderId="9" xfId="0" applyFont="1" applyFill="1" applyBorder="1" applyAlignment="1">
      <alignment vertical="center" wrapText="1"/>
    </xf>
    <xf numFmtId="164" fontId="17" fillId="7" borderId="10" xfId="1" quotePrefix="1" applyNumberFormat="1" applyFont="1" applyFill="1" applyBorder="1" applyAlignment="1">
      <alignment horizontal="center" vertical="center"/>
    </xf>
    <xf numFmtId="0" fontId="5" fillId="7" borderId="8" xfId="0" applyFont="1" applyFill="1" applyBorder="1" applyAlignment="1">
      <alignment wrapText="1"/>
    </xf>
    <xf numFmtId="0" fontId="5" fillId="7" borderId="0" xfId="0" applyFont="1" applyFill="1" applyBorder="1"/>
    <xf numFmtId="14" fontId="5" fillId="0" borderId="10" xfId="1" applyNumberFormat="1" applyFont="1" applyFill="1" applyBorder="1" applyAlignment="1">
      <alignment horizontal="center" vertical="center" wrapText="1"/>
    </xf>
    <xf numFmtId="0" fontId="5" fillId="0" borderId="1" xfId="0" applyFont="1" applyFill="1" applyBorder="1" applyAlignment="1">
      <alignment vertical="center" wrapText="1"/>
    </xf>
    <xf numFmtId="0" fontId="5" fillId="0" borderId="3" xfId="0" applyFont="1" applyFill="1" applyBorder="1" applyAlignment="1">
      <alignment vertical="center" wrapText="1"/>
    </xf>
    <xf numFmtId="0" fontId="5" fillId="0" borderId="7" xfId="0" applyFont="1" applyFill="1" applyBorder="1" applyAlignment="1">
      <alignment vertical="center" wrapText="1"/>
    </xf>
    <xf numFmtId="43" fontId="5" fillId="0" borderId="5" xfId="1" applyFont="1" applyFill="1" applyBorder="1" applyAlignment="1">
      <alignment vertical="center" wrapText="1"/>
    </xf>
    <xf numFmtId="14" fontId="5" fillId="0" borderId="10" xfId="0" applyNumberFormat="1" applyFont="1" applyFill="1" applyBorder="1" applyAlignment="1">
      <alignment horizontal="center" vertical="center"/>
    </xf>
    <xf numFmtId="14" fontId="5" fillId="0" borderId="8" xfId="0" applyNumberFormat="1" applyFont="1" applyFill="1" applyBorder="1" applyAlignment="1">
      <alignment horizontal="center" vertical="center"/>
    </xf>
    <xf numFmtId="43" fontId="5" fillId="0" borderId="10" xfId="1" applyFont="1" applyFill="1" applyBorder="1" applyAlignment="1">
      <alignment horizontal="center" vertical="center" wrapText="1"/>
    </xf>
    <xf numFmtId="0" fontId="5" fillId="0" borderId="10" xfId="0" quotePrefix="1" applyFont="1" applyFill="1" applyBorder="1" applyAlignment="1">
      <alignment horizontal="center" vertical="center"/>
    </xf>
    <xf numFmtId="0" fontId="5" fillId="7" borderId="14"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4" xfId="0" applyFont="1" applyFill="1" applyBorder="1" applyAlignment="1">
      <alignment horizontal="center" vertical="center"/>
    </xf>
    <xf numFmtId="0" fontId="5" fillId="7" borderId="10" xfId="0" applyFont="1" applyFill="1" applyBorder="1" applyAlignment="1">
      <alignment horizontal="center" vertical="center"/>
    </xf>
    <xf numFmtId="14" fontId="5" fillId="7" borderId="14" xfId="0" applyNumberFormat="1" applyFont="1" applyFill="1" applyBorder="1" applyAlignment="1">
      <alignment horizontal="center" vertical="center"/>
    </xf>
    <xf numFmtId="14" fontId="5" fillId="7" borderId="10" xfId="0" applyNumberFormat="1" applyFont="1" applyFill="1" applyBorder="1" applyAlignment="1">
      <alignment horizontal="center" vertical="center"/>
    </xf>
    <xf numFmtId="164" fontId="5" fillId="7" borderId="10" xfId="1" applyNumberFormat="1" applyFont="1" applyFill="1" applyBorder="1" applyAlignment="1">
      <alignment horizontal="center" vertical="center"/>
    </xf>
    <xf numFmtId="0" fontId="5" fillId="12" borderId="10" xfId="0" applyFont="1" applyFill="1" applyBorder="1" applyAlignment="1">
      <alignment horizontal="left" vertical="center" wrapText="1"/>
    </xf>
    <xf numFmtId="14" fontId="5" fillId="12" borderId="10" xfId="0" quotePrefix="1" applyNumberFormat="1" applyFont="1" applyFill="1" applyBorder="1" applyAlignment="1">
      <alignment horizontal="center" vertical="center"/>
    </xf>
    <xf numFmtId="0" fontId="5" fillId="12" borderId="10" xfId="0" applyFont="1" applyFill="1" applyBorder="1" applyAlignment="1">
      <alignment vertical="center"/>
    </xf>
    <xf numFmtId="0" fontId="5" fillId="12" borderId="10" xfId="0" quotePrefix="1" applyFont="1" applyFill="1" applyBorder="1" applyAlignment="1">
      <alignment horizontal="center" vertical="center" wrapText="1"/>
    </xf>
    <xf numFmtId="43" fontId="5" fillId="12" borderId="10" xfId="1" applyFont="1" applyFill="1" applyBorder="1" applyAlignment="1">
      <alignment horizontal="center" vertical="center" wrapText="1"/>
    </xf>
    <xf numFmtId="0" fontId="5" fillId="12" borderId="5" xfId="0" applyFont="1" applyFill="1" applyBorder="1"/>
    <xf numFmtId="167" fontId="5" fillId="12" borderId="10" xfId="1" applyNumberFormat="1" applyFont="1" applyFill="1" applyBorder="1" applyAlignment="1">
      <alignment horizontal="center" vertical="center" wrapText="1"/>
    </xf>
    <xf numFmtId="164" fontId="17" fillId="4" borderId="10" xfId="1" applyNumberFormat="1" applyFont="1" applyFill="1" applyBorder="1" applyAlignment="1">
      <alignment horizontal="center" vertical="center"/>
    </xf>
    <xf numFmtId="0" fontId="5" fillId="16" borderId="14" xfId="0" applyFont="1" applyFill="1" applyBorder="1" applyAlignment="1">
      <alignment horizontal="center" vertical="center" wrapText="1"/>
    </xf>
    <xf numFmtId="0" fontId="5" fillId="16" borderId="14" xfId="0" applyFont="1" applyFill="1" applyBorder="1" applyAlignment="1">
      <alignment horizontal="left" vertical="center" wrapText="1"/>
    </xf>
    <xf numFmtId="0" fontId="5" fillId="16" borderId="14" xfId="0" applyFont="1" applyFill="1" applyBorder="1" applyAlignment="1">
      <alignment horizontal="center" vertical="center"/>
    </xf>
    <xf numFmtId="0" fontId="5" fillId="16" borderId="10" xfId="0" quotePrefix="1" applyFont="1" applyFill="1" applyBorder="1" applyAlignment="1">
      <alignment horizontal="center" vertical="center"/>
    </xf>
    <xf numFmtId="14" fontId="5" fillId="16" borderId="10" xfId="0" applyNumberFormat="1" applyFont="1" applyFill="1" applyBorder="1" applyAlignment="1">
      <alignment horizontal="center" vertical="center"/>
    </xf>
    <xf numFmtId="164" fontId="5" fillId="16" borderId="10" xfId="1" applyNumberFormat="1" applyFont="1" applyFill="1" applyBorder="1" applyAlignment="1">
      <alignment horizontal="center" vertical="center"/>
    </xf>
    <xf numFmtId="14" fontId="5" fillId="16" borderId="14" xfId="0" applyNumberFormat="1" applyFont="1" applyFill="1" applyBorder="1" applyAlignment="1">
      <alignment horizontal="center" vertical="center"/>
    </xf>
    <xf numFmtId="164" fontId="5" fillId="16" borderId="8" xfId="1" applyNumberFormat="1" applyFont="1" applyFill="1" applyBorder="1" applyAlignment="1">
      <alignment vertical="center"/>
    </xf>
    <xf numFmtId="164" fontId="17" fillId="16" borderId="10" xfId="1" applyNumberFormat="1" applyFont="1" applyFill="1" applyBorder="1" applyAlignment="1">
      <alignment horizontal="center" vertical="center"/>
    </xf>
    <xf numFmtId="164" fontId="5" fillId="16" borderId="14" xfId="1" applyNumberFormat="1" applyFont="1" applyFill="1" applyBorder="1" applyAlignment="1">
      <alignment horizontal="center" vertical="center"/>
    </xf>
    <xf numFmtId="0" fontId="5" fillId="16" borderId="9" xfId="0" applyFont="1" applyFill="1" applyBorder="1"/>
    <xf numFmtId="0" fontId="5" fillId="16" borderId="8" xfId="0" applyFont="1" applyFill="1" applyBorder="1"/>
    <xf numFmtId="0" fontId="5" fillId="16" borderId="10" xfId="0" applyFont="1" applyFill="1" applyBorder="1" applyAlignment="1">
      <alignment horizontal="center" vertical="center"/>
    </xf>
    <xf numFmtId="0" fontId="5" fillId="16" borderId="10" xfId="0" applyFont="1" applyFill="1" applyBorder="1" applyAlignment="1">
      <alignment horizontal="center" vertical="center" wrapText="1"/>
    </xf>
    <xf numFmtId="0" fontId="5" fillId="16" borderId="1" xfId="0" applyFont="1" applyFill="1" applyBorder="1"/>
    <xf numFmtId="0" fontId="5" fillId="16" borderId="3" xfId="0" applyFont="1" applyFill="1" applyBorder="1"/>
    <xf numFmtId="0" fontId="5" fillId="7" borderId="14" xfId="0" applyFont="1" applyFill="1" applyBorder="1" applyAlignment="1">
      <alignment horizontal="left" vertical="center" wrapText="1"/>
    </xf>
    <xf numFmtId="164" fontId="17" fillId="7" borderId="9" xfId="1" quotePrefix="1" applyNumberFormat="1" applyFont="1" applyFill="1" applyBorder="1" applyAlignment="1">
      <alignment horizontal="center" vertical="center"/>
    </xf>
    <xf numFmtId="0" fontId="5" fillId="7" borderId="14" xfId="0" applyFont="1" applyFill="1" applyBorder="1" applyAlignment="1">
      <alignment horizontal="center" wrapText="1"/>
    </xf>
    <xf numFmtId="43" fontId="5" fillId="7" borderId="10" xfId="1" applyFont="1" applyFill="1" applyBorder="1" applyAlignment="1">
      <alignment horizontal="center" vertical="center" wrapText="1"/>
    </xf>
    <xf numFmtId="43" fontId="5" fillId="7" borderId="5" xfId="1" applyFont="1" applyFill="1" applyBorder="1" applyAlignment="1">
      <alignment vertical="center" wrapText="1"/>
    </xf>
    <xf numFmtId="0" fontId="5" fillId="7" borderId="7" xfId="0" applyFont="1" applyFill="1" applyBorder="1" applyAlignment="1">
      <alignment vertical="center" wrapText="1"/>
    </xf>
    <xf numFmtId="14" fontId="5" fillId="0" borderId="9" xfId="0" applyNumberFormat="1" applyFont="1" applyFill="1" applyBorder="1" applyAlignment="1">
      <alignment horizontal="center" vertical="center"/>
    </xf>
    <xf numFmtId="0" fontId="5" fillId="0" borderId="10" xfId="0" applyFont="1" applyFill="1" applyBorder="1" applyAlignment="1">
      <alignment horizontal="center" vertical="center"/>
    </xf>
    <xf numFmtId="14" fontId="5" fillId="0" borderId="10" xfId="0" applyNumberFormat="1" applyFont="1" applyFill="1" applyBorder="1" applyAlignment="1">
      <alignment horizontal="center" vertical="center"/>
    </xf>
    <xf numFmtId="164" fontId="5" fillId="0" borderId="9" xfId="1" applyNumberFormat="1" applyFont="1" applyFill="1" applyBorder="1" applyAlignment="1">
      <alignment horizontal="center" vertical="center"/>
    </xf>
    <xf numFmtId="164" fontId="5" fillId="0" borderId="10" xfId="1" applyNumberFormat="1" applyFont="1" applyFill="1" applyBorder="1" applyAlignment="1">
      <alignment horizontal="center" vertical="center"/>
    </xf>
    <xf numFmtId="0" fontId="5"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14" fontId="5" fillId="0" borderId="14" xfId="0" applyNumberFormat="1" applyFont="1" applyFill="1" applyBorder="1" applyAlignment="1">
      <alignment horizontal="center" vertical="center"/>
    </xf>
    <xf numFmtId="0" fontId="5" fillId="0" borderId="9" xfId="0" applyFont="1" applyFill="1" applyBorder="1" applyAlignment="1">
      <alignment horizontal="center" vertical="center"/>
    </xf>
    <xf numFmtId="0" fontId="5" fillId="0" borderId="14" xfId="0" applyFont="1" applyFill="1" applyBorder="1" applyAlignment="1">
      <alignment horizontal="center" vertical="center"/>
    </xf>
    <xf numFmtId="0" fontId="5" fillId="0" borderId="10" xfId="0" applyFont="1" applyFill="1" applyBorder="1" applyAlignment="1">
      <alignment horizontal="left" vertical="center" wrapText="1"/>
    </xf>
    <xf numFmtId="164" fontId="17" fillId="0" borderId="9" xfId="1" quotePrefix="1" applyNumberFormat="1" applyFont="1" applyFill="1" applyBorder="1" applyAlignment="1">
      <alignment horizontal="center" vertical="center"/>
    </xf>
    <xf numFmtId="164" fontId="17" fillId="0" borderId="10" xfId="1" applyNumberFormat="1" applyFont="1" applyFill="1" applyBorder="1" applyAlignment="1">
      <alignment horizontal="center" vertical="center"/>
    </xf>
    <xf numFmtId="164" fontId="17" fillId="0" borderId="14" xfId="1" applyNumberFormat="1" applyFont="1" applyFill="1" applyBorder="1" applyAlignment="1">
      <alignment horizontal="center" vertical="center"/>
    </xf>
    <xf numFmtId="164" fontId="17" fillId="0" borderId="10" xfId="1" quotePrefix="1" applyNumberFormat="1" applyFont="1" applyFill="1" applyBorder="1" applyAlignment="1">
      <alignment horizontal="center" vertical="center"/>
    </xf>
    <xf numFmtId="0" fontId="18" fillId="0" borderId="10" xfId="0" applyFont="1" applyBorder="1" applyAlignment="1">
      <alignment horizontal="center" vertical="center"/>
    </xf>
    <xf numFmtId="0" fontId="18" fillId="0" borderId="8" xfId="0" applyFont="1" applyBorder="1" applyAlignment="1">
      <alignment horizontal="center" vertical="center"/>
    </xf>
    <xf numFmtId="0" fontId="5" fillId="0" borderId="8" xfId="0" applyFont="1" applyFill="1" applyBorder="1" applyAlignment="1">
      <alignment horizontal="center"/>
    </xf>
    <xf numFmtId="0" fontId="5" fillId="0" borderId="8" xfId="0" applyFont="1" applyFill="1" applyBorder="1" applyAlignment="1">
      <alignment horizontal="center" vertical="center" wrapText="1"/>
    </xf>
    <xf numFmtId="14" fontId="5" fillId="0" borderId="8" xfId="0" applyNumberFormat="1" applyFont="1" applyFill="1" applyBorder="1" applyAlignment="1">
      <alignment horizontal="center" vertical="center"/>
    </xf>
    <xf numFmtId="0" fontId="5" fillId="0" borderId="8" xfId="0" applyFont="1" applyFill="1" applyBorder="1" applyAlignment="1">
      <alignment horizontal="center" vertical="center"/>
    </xf>
    <xf numFmtId="164" fontId="5" fillId="0" borderId="8" xfId="1" applyNumberFormat="1" applyFont="1" applyFill="1" applyBorder="1" applyAlignment="1">
      <alignment horizontal="center" vertical="center"/>
    </xf>
    <xf numFmtId="0" fontId="5" fillId="0" borderId="10" xfId="0" applyFont="1" applyFill="1" applyBorder="1" applyAlignment="1">
      <alignment horizontal="center"/>
    </xf>
    <xf numFmtId="164" fontId="5" fillId="0" borderId="14" xfId="1" applyNumberFormat="1" applyFont="1" applyFill="1" applyBorder="1" applyAlignment="1">
      <alignment horizontal="center" vertical="center"/>
    </xf>
    <xf numFmtId="0" fontId="5" fillId="0" borderId="14" xfId="0" applyFont="1" applyFill="1" applyBorder="1" applyAlignment="1">
      <alignment horizontal="left" vertical="center" wrapText="1"/>
    </xf>
    <xf numFmtId="0" fontId="18" fillId="0" borderId="14" xfId="0" applyFont="1" applyBorder="1" applyAlignment="1">
      <alignment horizontal="center" vertical="center"/>
    </xf>
    <xf numFmtId="43" fontId="5" fillId="0" borderId="10" xfId="1" applyFont="1" applyFill="1" applyBorder="1" applyAlignment="1">
      <alignment horizontal="center" vertical="center" wrapText="1"/>
    </xf>
    <xf numFmtId="43" fontId="5" fillId="0" borderId="14" xfId="1" applyFont="1" applyFill="1" applyBorder="1" applyAlignment="1">
      <alignment horizontal="center" vertical="center" wrapText="1"/>
    </xf>
    <xf numFmtId="43" fontId="5" fillId="0" borderId="10" xfId="0" applyNumberFormat="1" applyFont="1" applyFill="1" applyBorder="1" applyAlignment="1">
      <alignment horizontal="center" vertical="center"/>
    </xf>
    <xf numFmtId="0" fontId="5" fillId="0" borderId="10" xfId="0" quotePrefix="1" applyFont="1" applyFill="1" applyBorder="1" applyAlignment="1">
      <alignment horizontal="center" vertical="center"/>
    </xf>
    <xf numFmtId="43" fontId="5" fillId="0" borderId="9" xfId="1" applyFont="1" applyFill="1" applyBorder="1" applyAlignment="1">
      <alignment horizontal="center" vertical="center"/>
    </xf>
    <xf numFmtId="43" fontId="5" fillId="0" borderId="10" xfId="1" applyFont="1" applyFill="1" applyBorder="1" applyAlignment="1">
      <alignment horizontal="center" vertical="center"/>
    </xf>
    <xf numFmtId="14" fontId="5" fillId="0" borderId="10" xfId="0" applyNumberFormat="1" applyFont="1" applyFill="1" applyBorder="1" applyAlignment="1">
      <alignment horizontal="center" vertical="center" wrapText="1"/>
    </xf>
    <xf numFmtId="164" fontId="17" fillId="0" borderId="9" xfId="1" applyNumberFormat="1" applyFont="1" applyFill="1" applyBorder="1" applyAlignment="1">
      <alignment horizontal="center" vertical="center"/>
    </xf>
    <xf numFmtId="0" fontId="5" fillId="0" borderId="10" xfId="0" quotePrefix="1" applyFont="1" applyFill="1" applyBorder="1" applyAlignment="1">
      <alignment horizontal="center" vertical="center" wrapText="1"/>
    </xf>
    <xf numFmtId="14" fontId="5" fillId="0" borderId="9" xfId="1" applyNumberFormat="1" applyFont="1" applyFill="1" applyBorder="1" applyAlignment="1">
      <alignment horizontal="center" vertical="center"/>
    </xf>
    <xf numFmtId="14" fontId="5" fillId="0" borderId="14" xfId="1" applyNumberFormat="1" applyFont="1" applyFill="1" applyBorder="1" applyAlignment="1">
      <alignment horizontal="center" vertical="center"/>
    </xf>
    <xf numFmtId="14" fontId="5" fillId="0" borderId="10" xfId="1" applyNumberFormat="1" applyFont="1" applyFill="1" applyBorder="1" applyAlignment="1">
      <alignment horizontal="center" vertical="center"/>
    </xf>
    <xf numFmtId="14" fontId="5" fillId="8" borderId="9" xfId="0" applyNumberFormat="1" applyFont="1" applyFill="1" applyBorder="1" applyAlignment="1">
      <alignment horizontal="center" vertical="center"/>
    </xf>
    <xf numFmtId="14" fontId="5" fillId="8" borderId="10" xfId="0" applyNumberFormat="1" applyFont="1" applyFill="1" applyBorder="1" applyAlignment="1">
      <alignment horizontal="center" vertical="center"/>
    </xf>
    <xf numFmtId="0" fontId="5" fillId="8" borderId="10" xfId="0" applyFont="1" applyFill="1" applyBorder="1" applyAlignment="1">
      <alignment horizontal="center" vertical="center"/>
    </xf>
    <xf numFmtId="164" fontId="5" fillId="8" borderId="9" xfId="1" applyNumberFormat="1" applyFont="1" applyFill="1" applyBorder="1" applyAlignment="1">
      <alignment horizontal="center" vertical="center"/>
    </xf>
    <xf numFmtId="164" fontId="5" fillId="8" borderId="10" xfId="1" applyNumberFormat="1" applyFont="1" applyFill="1" applyBorder="1" applyAlignment="1">
      <alignment horizontal="center" vertical="center"/>
    </xf>
    <xf numFmtId="0" fontId="5" fillId="8" borderId="10" xfId="0" applyFont="1" applyFill="1" applyBorder="1" applyAlignment="1">
      <alignment horizontal="center" vertical="center" wrapText="1"/>
    </xf>
    <xf numFmtId="0" fontId="5" fillId="7" borderId="14"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4" xfId="0" applyFont="1" applyFill="1" applyBorder="1" applyAlignment="1">
      <alignment horizontal="center" vertical="center"/>
    </xf>
    <xf numFmtId="0" fontId="5" fillId="7" borderId="10" xfId="0" applyFont="1" applyFill="1" applyBorder="1" applyAlignment="1">
      <alignment horizontal="center" vertical="center"/>
    </xf>
    <xf numFmtId="14" fontId="5" fillId="7" borderId="14" xfId="0" applyNumberFormat="1" applyFont="1" applyFill="1" applyBorder="1" applyAlignment="1">
      <alignment horizontal="center" vertical="center"/>
    </xf>
    <xf numFmtId="14" fontId="5" fillId="7" borderId="10" xfId="0" applyNumberFormat="1" applyFont="1" applyFill="1" applyBorder="1" applyAlignment="1">
      <alignment horizontal="center" vertical="center"/>
    </xf>
    <xf numFmtId="164" fontId="5" fillId="7" borderId="10" xfId="1" applyNumberFormat="1" applyFont="1" applyFill="1" applyBorder="1" applyAlignment="1">
      <alignment horizontal="center" vertical="center"/>
    </xf>
    <xf numFmtId="14" fontId="5" fillId="0" borderId="9" xfId="0" applyNumberFormat="1" applyFont="1" applyFill="1" applyBorder="1" applyAlignment="1">
      <alignment horizontal="center" vertical="center" wrapText="1"/>
    </xf>
    <xf numFmtId="0" fontId="5" fillId="0" borderId="9" xfId="0" quotePrefix="1" applyFont="1" applyFill="1" applyBorder="1" applyAlignment="1">
      <alignment horizontal="center" vertical="center" wrapText="1"/>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10" xfId="0" applyFont="1" applyFill="1" applyBorder="1" applyAlignment="1">
      <alignment horizontal="center" vertical="center"/>
    </xf>
    <xf numFmtId="14" fontId="5" fillId="0" borderId="9" xfId="0" applyNumberFormat="1" applyFont="1" applyFill="1" applyBorder="1" applyAlignment="1">
      <alignment horizontal="center" vertical="center"/>
    </xf>
    <xf numFmtId="14" fontId="5" fillId="0" borderId="10" xfId="0" applyNumberFormat="1" applyFont="1" applyFill="1" applyBorder="1" applyAlignment="1">
      <alignment horizontal="center" vertical="center"/>
    </xf>
    <xf numFmtId="164" fontId="5" fillId="0" borderId="9" xfId="1" applyNumberFormat="1" applyFont="1" applyFill="1" applyBorder="1" applyAlignment="1">
      <alignment horizontal="center" vertical="center"/>
    </xf>
    <xf numFmtId="164" fontId="5" fillId="0" borderId="10" xfId="1" applyNumberFormat="1" applyFont="1" applyFill="1" applyBorder="1" applyAlignment="1">
      <alignment horizontal="center" vertical="center"/>
    </xf>
    <xf numFmtId="164" fontId="17" fillId="0" borderId="9" xfId="1" quotePrefix="1" applyNumberFormat="1" applyFont="1" applyFill="1" applyBorder="1" applyAlignment="1">
      <alignment horizontal="center" vertical="center"/>
    </xf>
    <xf numFmtId="164" fontId="17" fillId="0" borderId="14" xfId="1" applyNumberFormat="1" applyFont="1" applyFill="1" applyBorder="1" applyAlignment="1">
      <alignment horizontal="center" vertical="center"/>
    </xf>
    <xf numFmtId="14" fontId="5" fillId="0" borderId="14" xfId="0" applyNumberFormat="1" applyFont="1" applyFill="1" applyBorder="1" applyAlignment="1">
      <alignment horizontal="center" vertical="center"/>
    </xf>
    <xf numFmtId="0" fontId="5" fillId="0" borderId="14" xfId="0" applyFont="1" applyFill="1" applyBorder="1" applyAlignment="1">
      <alignment horizontal="center" vertical="center"/>
    </xf>
    <xf numFmtId="14" fontId="5" fillId="0" borderId="9" xfId="0" applyNumberFormat="1" applyFont="1" applyFill="1" applyBorder="1" applyAlignment="1">
      <alignment vertical="center"/>
    </xf>
    <xf numFmtId="0" fontId="5" fillId="0" borderId="9" xfId="0" quotePrefix="1" applyFont="1" applyFill="1" applyBorder="1" applyAlignment="1">
      <alignment horizontal="center" vertical="center"/>
    </xf>
    <xf numFmtId="0" fontId="5" fillId="0" borderId="10" xfId="0" quotePrefix="1" applyFont="1" applyFill="1" applyBorder="1" applyAlignment="1">
      <alignment horizontal="center" vertical="center"/>
    </xf>
    <xf numFmtId="0" fontId="5" fillId="0" borderId="9" xfId="0" applyFont="1" applyFill="1" applyBorder="1" applyAlignment="1">
      <alignment horizontal="center" wrapText="1"/>
    </xf>
    <xf numFmtId="0" fontId="17" fillId="0" borderId="9" xfId="0" quotePrefix="1" applyFont="1" applyFill="1" applyBorder="1" applyAlignment="1">
      <alignment horizontal="center" vertical="center"/>
    </xf>
    <xf numFmtId="0" fontId="5" fillId="0" borderId="14" xfId="0" applyFont="1" applyFill="1" applyBorder="1" applyAlignment="1">
      <alignment horizontal="center" vertical="center" wrapText="1"/>
    </xf>
    <xf numFmtId="0" fontId="5" fillId="0" borderId="9"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5" fillId="0" borderId="14" xfId="0" applyFont="1" applyFill="1" applyBorder="1" applyAlignment="1">
      <alignment horizontal="left" vertical="center" wrapText="1"/>
    </xf>
    <xf numFmtId="0" fontId="5" fillId="0" borderId="8" xfId="0" applyFont="1" applyFill="1" applyBorder="1" applyAlignment="1">
      <alignment horizontal="center" vertical="center" wrapText="1"/>
    </xf>
    <xf numFmtId="14" fontId="5" fillId="0" borderId="8" xfId="0" applyNumberFormat="1" applyFont="1" applyFill="1" applyBorder="1" applyAlignment="1">
      <alignment horizontal="center" vertical="center"/>
    </xf>
    <xf numFmtId="0" fontId="5" fillId="0" borderId="8" xfId="0" applyFont="1" applyFill="1" applyBorder="1" applyAlignment="1">
      <alignment horizontal="center" vertical="center"/>
    </xf>
    <xf numFmtId="164" fontId="5" fillId="0" borderId="8" xfId="1" applyNumberFormat="1" applyFont="1" applyFill="1" applyBorder="1" applyAlignment="1">
      <alignment horizontal="center" vertical="center"/>
    </xf>
    <xf numFmtId="0" fontId="5" fillId="0" borderId="11" xfId="0" applyFont="1" applyFill="1" applyBorder="1"/>
    <xf numFmtId="0" fontId="5" fillId="8" borderId="11" xfId="0" applyFont="1" applyFill="1" applyBorder="1"/>
    <xf numFmtId="0" fontId="5" fillId="0" borderId="0" xfId="0" applyFont="1" applyFill="1" applyAlignment="1">
      <alignment vertical="center"/>
    </xf>
    <xf numFmtId="0" fontId="18" fillId="0" borderId="8" xfId="0" applyFont="1" applyBorder="1" applyAlignment="1">
      <alignment vertical="center"/>
    </xf>
    <xf numFmtId="0" fontId="5" fillId="4" borderId="8" xfId="0" applyFont="1" applyFill="1" applyBorder="1" applyAlignment="1">
      <alignment horizontal="center" vertical="center"/>
    </xf>
    <xf numFmtId="0" fontId="5" fillId="0" borderId="0" xfId="0" quotePrefix="1" applyFont="1" applyFill="1" applyBorder="1" applyAlignment="1">
      <alignment horizontal="center" vertical="center"/>
    </xf>
    <xf numFmtId="0" fontId="5" fillId="4" borderId="10" xfId="0" applyFont="1" applyFill="1" applyBorder="1" applyAlignment="1">
      <alignment horizontal="left" vertical="center" wrapText="1"/>
    </xf>
    <xf numFmtId="0" fontId="5" fillId="4" borderId="0" xfId="0" quotePrefix="1" applyFont="1" applyFill="1" applyBorder="1" applyAlignment="1">
      <alignment horizontal="center" vertical="center"/>
    </xf>
    <xf numFmtId="0" fontId="5" fillId="4" borderId="10" xfId="0" quotePrefix="1" applyFont="1" applyFill="1" applyBorder="1" applyAlignment="1">
      <alignment horizontal="center" vertical="center" wrapText="1"/>
    </xf>
    <xf numFmtId="0" fontId="5" fillId="4" borderId="0" xfId="0" applyFont="1" applyFill="1"/>
    <xf numFmtId="0" fontId="5" fillId="13" borderId="8" xfId="0" applyFont="1" applyFill="1" applyBorder="1" applyAlignment="1">
      <alignment wrapText="1"/>
    </xf>
    <xf numFmtId="0" fontId="5" fillId="13" borderId="0" xfId="0" quotePrefix="1" applyFont="1" applyFill="1" applyAlignment="1">
      <alignment horizontal="center" vertical="center"/>
    </xf>
    <xf numFmtId="43" fontId="5" fillId="13" borderId="8" xfId="1" applyFont="1" applyFill="1" applyBorder="1" applyAlignment="1">
      <alignment horizontal="center" vertical="center"/>
    </xf>
    <xf numFmtId="43" fontId="5" fillId="13" borderId="8" xfId="0" applyNumberFormat="1" applyFont="1" applyFill="1" applyBorder="1" applyAlignment="1">
      <alignment horizontal="center" vertical="center"/>
    </xf>
    <xf numFmtId="0" fontId="5" fillId="13" borderId="8" xfId="0" applyFont="1" applyFill="1" applyBorder="1" applyAlignment="1">
      <alignment horizontal="center" vertical="center" wrapText="1"/>
    </xf>
    <xf numFmtId="43" fontId="5" fillId="13" borderId="8" xfId="1" applyFont="1" applyFill="1" applyBorder="1"/>
    <xf numFmtId="0" fontId="5" fillId="13" borderId="0" xfId="0" applyFont="1" applyFill="1"/>
    <xf numFmtId="43" fontId="5" fillId="0" borderId="9" xfId="1" applyFont="1" applyFill="1" applyBorder="1" applyAlignment="1">
      <alignment vertical="center" wrapText="1"/>
    </xf>
    <xf numFmtId="43" fontId="5" fillId="0" borderId="9" xfId="1" applyFont="1" applyFill="1" applyBorder="1" applyAlignment="1">
      <alignment vertical="center"/>
    </xf>
    <xf numFmtId="43" fontId="5" fillId="0" borderId="9" xfId="1" quotePrefix="1" applyFont="1" applyFill="1" applyBorder="1" applyAlignment="1">
      <alignment horizontal="center" vertical="center"/>
    </xf>
    <xf numFmtId="49" fontId="5" fillId="0" borderId="9" xfId="1" applyNumberFormat="1" applyFont="1" applyFill="1" applyBorder="1" applyAlignment="1">
      <alignment horizontal="center" vertical="center"/>
    </xf>
    <xf numFmtId="43" fontId="17" fillId="0" borderId="9" xfId="1" quotePrefix="1" applyFont="1" applyFill="1" applyBorder="1" applyAlignment="1">
      <alignment horizontal="center" vertical="center"/>
    </xf>
    <xf numFmtId="43" fontId="5" fillId="0" borderId="9" xfId="1" applyFont="1" applyFill="1" applyBorder="1"/>
    <xf numFmtId="43" fontId="5" fillId="0" borderId="10" xfId="1" quotePrefix="1" applyFont="1" applyFill="1" applyBorder="1" applyAlignment="1">
      <alignment horizontal="center" vertical="center"/>
    </xf>
    <xf numFmtId="43" fontId="5" fillId="0" borderId="0" xfId="0" applyNumberFormat="1" applyFont="1" applyFill="1"/>
    <xf numFmtId="0" fontId="5" fillId="12" borderId="8" xfId="0" applyFont="1" applyFill="1" applyBorder="1" applyAlignment="1">
      <alignment horizontal="left" vertical="center" wrapText="1"/>
    </xf>
    <xf numFmtId="0" fontId="5" fillId="8" borderId="14" xfId="0" applyFont="1" applyFill="1" applyBorder="1" applyAlignment="1">
      <alignment horizontal="left" vertical="center" wrapText="1"/>
    </xf>
    <xf numFmtId="0" fontId="5" fillId="8" borderId="10" xfId="0" applyFont="1" applyFill="1" applyBorder="1" applyAlignment="1">
      <alignment horizontal="left" vertical="center" wrapText="1"/>
    </xf>
    <xf numFmtId="0" fontId="5" fillId="7" borderId="9" xfId="0" applyFont="1" applyFill="1" applyBorder="1" applyAlignment="1">
      <alignment horizontal="left" vertical="center" wrapText="1"/>
    </xf>
    <xf numFmtId="0" fontId="5" fillId="13" borderId="9" xfId="0" applyFont="1" applyFill="1" applyBorder="1" applyAlignment="1">
      <alignment horizontal="left" vertical="center" wrapText="1"/>
    </xf>
    <xf numFmtId="0" fontId="5" fillId="13" borderId="14" xfId="0" applyFont="1" applyFill="1" applyBorder="1" applyAlignment="1">
      <alignment horizontal="left" vertical="center" wrapText="1"/>
    </xf>
    <xf numFmtId="0" fontId="5" fillId="13" borderId="8" xfId="0" applyFont="1" applyFill="1" applyBorder="1" applyAlignment="1">
      <alignment horizontal="left" vertical="center" wrapText="1"/>
    </xf>
    <xf numFmtId="0" fontId="5" fillId="7" borderId="8" xfId="0" applyFont="1" applyFill="1" applyBorder="1" applyAlignment="1">
      <alignment horizontal="left" vertical="center" wrapText="1"/>
    </xf>
    <xf numFmtId="0" fontId="5" fillId="0" borderId="8" xfId="1" applyNumberFormat="1" applyFont="1" applyFill="1" applyBorder="1" applyAlignment="1">
      <alignment horizontal="left" vertical="center" wrapText="1"/>
    </xf>
    <xf numFmtId="0" fontId="5" fillId="15" borderId="8" xfId="1" applyNumberFormat="1" applyFont="1" applyFill="1" applyBorder="1" applyAlignment="1">
      <alignment horizontal="left" vertical="center" wrapText="1"/>
    </xf>
    <xf numFmtId="0" fontId="5" fillId="0" borderId="0" xfId="0" applyFont="1" applyFill="1" applyAlignment="1">
      <alignment horizontal="left"/>
    </xf>
    <xf numFmtId="0" fontId="5" fillId="17" borderId="8" xfId="0" applyFont="1" applyFill="1" applyBorder="1" applyAlignment="1">
      <alignment horizontal="left" vertical="center" wrapText="1"/>
    </xf>
    <xf numFmtId="0" fontId="5" fillId="17" borderId="8" xfId="0" applyFont="1" applyFill="1" applyBorder="1" applyAlignment="1">
      <alignment vertical="center" wrapText="1"/>
    </xf>
    <xf numFmtId="0" fontId="5" fillId="17" borderId="10" xfId="0" applyFont="1" applyFill="1" applyBorder="1" applyAlignment="1">
      <alignment horizontal="center" vertical="center" wrapText="1"/>
    </xf>
    <xf numFmtId="0" fontId="5" fillId="17" borderId="10" xfId="0" applyFont="1" applyFill="1" applyBorder="1" applyAlignment="1">
      <alignment horizontal="center" vertical="center"/>
    </xf>
    <xf numFmtId="0" fontId="5" fillId="17" borderId="10" xfId="0" quotePrefix="1" applyFont="1" applyFill="1" applyBorder="1" applyAlignment="1">
      <alignment horizontal="center" vertical="center"/>
    </xf>
    <xf numFmtId="14" fontId="5" fillId="17" borderId="10" xfId="0" applyNumberFormat="1" applyFont="1" applyFill="1" applyBorder="1" applyAlignment="1">
      <alignment horizontal="center" vertical="center"/>
    </xf>
    <xf numFmtId="164" fontId="5" fillId="17" borderId="10" xfId="1" applyNumberFormat="1" applyFont="1" applyFill="1" applyBorder="1" applyAlignment="1">
      <alignment horizontal="center" vertical="center"/>
    </xf>
    <xf numFmtId="164" fontId="5" fillId="17" borderId="8" xfId="1" applyNumberFormat="1" applyFont="1" applyFill="1" applyBorder="1" applyAlignment="1">
      <alignment vertical="center"/>
    </xf>
    <xf numFmtId="164" fontId="17" fillId="17" borderId="10" xfId="1" applyNumberFormat="1" applyFont="1" applyFill="1" applyBorder="1" applyAlignment="1">
      <alignment horizontal="center" vertical="center"/>
    </xf>
    <xf numFmtId="0" fontId="5" fillId="17" borderId="8" xfId="0" applyFont="1" applyFill="1" applyBorder="1"/>
    <xf numFmtId="43" fontId="5" fillId="17" borderId="8" xfId="1" applyFont="1" applyFill="1" applyBorder="1" applyAlignment="1">
      <alignment vertical="center"/>
    </xf>
    <xf numFmtId="0" fontId="5" fillId="17" borderId="0" xfId="0" applyFont="1" applyFill="1"/>
    <xf numFmtId="0" fontId="5" fillId="0" borderId="5" xfId="0" applyFont="1" applyFill="1" applyBorder="1" applyAlignment="1">
      <alignment horizontal="center" vertical="center" wrapText="1"/>
    </xf>
    <xf numFmtId="164" fontId="5" fillId="0" borderId="0" xfId="0" applyNumberFormat="1" applyFont="1" applyFill="1"/>
    <xf numFmtId="0" fontId="5" fillId="0" borderId="10" xfId="0" quotePrefix="1" applyFont="1" applyFill="1" applyBorder="1" applyAlignment="1">
      <alignment horizontal="center" vertical="center"/>
    </xf>
    <xf numFmtId="14" fontId="5" fillId="0" borderId="14" xfId="0" applyNumberFormat="1" applyFont="1" applyFill="1" applyBorder="1" applyAlignment="1">
      <alignment horizontal="center" vertical="center"/>
    </xf>
    <xf numFmtId="14" fontId="2" fillId="0" borderId="10" xfId="0" applyNumberFormat="1" applyFont="1" applyFill="1" applyBorder="1" applyAlignment="1">
      <alignment horizontal="center" vertical="center"/>
    </xf>
    <xf numFmtId="0" fontId="2" fillId="12" borderId="14" xfId="0" applyFont="1" applyFill="1" applyBorder="1" applyAlignment="1">
      <alignment vertical="center" wrapText="1"/>
    </xf>
    <xf numFmtId="0" fontId="2" fillId="12" borderId="14" xfId="0" applyFont="1" applyFill="1" applyBorder="1" applyAlignment="1">
      <alignment horizontal="left" vertical="center" wrapText="1"/>
    </xf>
    <xf numFmtId="0" fontId="2" fillId="12" borderId="14" xfId="0" applyFont="1" applyFill="1" applyBorder="1" applyAlignment="1">
      <alignment horizontal="center" vertical="center"/>
    </xf>
    <xf numFmtId="0" fontId="2" fillId="12" borderId="14" xfId="0" applyFont="1" applyFill="1" applyBorder="1" applyAlignment="1">
      <alignment horizontal="center" vertical="center" wrapText="1"/>
    </xf>
    <xf numFmtId="0" fontId="2" fillId="12" borderId="8" xfId="0" quotePrefix="1" applyFont="1" applyFill="1" applyBorder="1" applyAlignment="1">
      <alignment horizontal="center" vertical="center"/>
    </xf>
    <xf numFmtId="14" fontId="2" fillId="12" borderId="8" xfId="0" applyNumberFormat="1" applyFont="1" applyFill="1" applyBorder="1" applyAlignment="1">
      <alignment vertical="center"/>
    </xf>
    <xf numFmtId="43" fontId="2" fillId="12" borderId="8" xfId="1" applyFont="1" applyFill="1" applyBorder="1" applyAlignment="1">
      <alignment vertical="center"/>
    </xf>
    <xf numFmtId="14" fontId="2" fillId="12" borderId="14" xfId="0" applyNumberFormat="1" applyFont="1" applyFill="1" applyBorder="1" applyAlignment="1">
      <alignment horizontal="center" vertical="center"/>
    </xf>
    <xf numFmtId="0" fontId="2" fillId="12" borderId="8" xfId="0" applyFont="1" applyFill="1" applyBorder="1"/>
    <xf numFmtId="0" fontId="2" fillId="12" borderId="10" xfId="0" applyFont="1" applyFill="1" applyBorder="1" applyAlignment="1">
      <alignment horizontal="center" vertical="center"/>
    </xf>
    <xf numFmtId="0" fontId="4" fillId="12" borderId="14" xfId="0" applyFont="1" applyFill="1" applyBorder="1" applyAlignment="1">
      <alignment horizontal="center" vertical="center"/>
    </xf>
    <xf numFmtId="164" fontId="2" fillId="12" borderId="14" xfId="1" applyNumberFormat="1" applyFont="1" applyFill="1" applyBorder="1" applyAlignment="1">
      <alignment horizontal="center" vertical="center"/>
    </xf>
    <xf numFmtId="0" fontId="2" fillId="12" borderId="9" xfId="0" applyFont="1" applyFill="1" applyBorder="1"/>
    <xf numFmtId="0" fontId="2" fillId="12" borderId="8" xfId="0" applyFont="1" applyFill="1" applyBorder="1" applyAlignment="1">
      <alignment vertical="center" wrapText="1"/>
    </xf>
    <xf numFmtId="0" fontId="2" fillId="12" borderId="0" xfId="0" applyFont="1" applyFill="1"/>
    <xf numFmtId="14" fontId="5" fillId="0" borderId="10" xfId="0" applyNumberFormat="1" applyFont="1" applyFill="1" applyBorder="1" applyAlignment="1">
      <alignment horizontal="center" vertical="center"/>
    </xf>
    <xf numFmtId="43" fontId="5" fillId="0" borderId="10" xfId="1" applyFont="1" applyFill="1" applyBorder="1" applyAlignment="1">
      <alignment horizontal="center" vertical="center" wrapText="1"/>
    </xf>
    <xf numFmtId="0" fontId="5" fillId="0" borderId="10" xfId="0" quotePrefix="1" applyFont="1" applyFill="1" applyBorder="1" applyAlignment="1">
      <alignment horizontal="center" vertical="center"/>
    </xf>
    <xf numFmtId="43" fontId="5" fillId="0" borderId="10" xfId="1" applyFont="1" applyFill="1" applyBorder="1" applyAlignment="1">
      <alignment horizontal="center" vertical="center"/>
    </xf>
    <xf numFmtId="14" fontId="5" fillId="0" borderId="10" xfId="0" applyNumberFormat="1" applyFont="1" applyFill="1" applyBorder="1" applyAlignment="1">
      <alignment horizontal="center" vertical="center" wrapText="1"/>
    </xf>
    <xf numFmtId="0" fontId="5" fillId="0" borderId="10" xfId="0" quotePrefix="1" applyFont="1" applyFill="1" applyBorder="1" applyAlignment="1">
      <alignment horizontal="center" vertical="center" wrapText="1"/>
    </xf>
    <xf numFmtId="0" fontId="5" fillId="0" borderId="10" xfId="0" applyFont="1" applyFill="1" applyBorder="1" applyAlignment="1">
      <alignment horizontal="left" vertical="center" wrapText="1"/>
    </xf>
    <xf numFmtId="43" fontId="5" fillId="0" borderId="14" xfId="0" applyNumberFormat="1" applyFont="1" applyFill="1" applyBorder="1" applyAlignment="1">
      <alignment horizontal="center" vertical="center" wrapText="1"/>
    </xf>
    <xf numFmtId="14" fontId="2" fillId="5" borderId="10" xfId="0" applyNumberFormat="1" applyFont="1" applyFill="1" applyBorder="1" applyAlignment="1">
      <alignment horizontal="center" vertical="center"/>
    </xf>
    <xf numFmtId="0" fontId="2" fillId="5" borderId="14" xfId="0" applyFont="1" applyFill="1" applyBorder="1" applyAlignment="1">
      <alignment horizontal="center" vertical="center"/>
    </xf>
    <xf numFmtId="0" fontId="2" fillId="5" borderId="10" xfId="0" applyFont="1" applyFill="1" applyBorder="1" applyAlignment="1">
      <alignment horizontal="center" vertical="center"/>
    </xf>
    <xf numFmtId="0" fontId="2" fillId="5" borderId="14" xfId="0" applyFont="1" applyFill="1" applyBorder="1" applyAlignment="1">
      <alignment horizontal="center" vertical="center" wrapText="1"/>
    </xf>
    <xf numFmtId="0" fontId="2" fillId="5" borderId="10" xfId="0" applyFont="1" applyFill="1" applyBorder="1" applyAlignment="1">
      <alignment horizontal="center" vertical="center" wrapText="1"/>
    </xf>
    <xf numFmtId="14" fontId="2" fillId="5" borderId="14" xfId="0" applyNumberFormat="1" applyFont="1" applyFill="1" applyBorder="1" applyAlignment="1">
      <alignment horizontal="center" vertical="center"/>
    </xf>
    <xf numFmtId="0" fontId="2" fillId="5" borderId="14" xfId="0" applyFont="1" applyFill="1" applyBorder="1" applyAlignment="1">
      <alignment horizontal="left" vertical="center" wrapText="1"/>
    </xf>
    <xf numFmtId="0" fontId="2" fillId="5" borderId="9" xfId="0" applyFont="1" applyFill="1" applyBorder="1"/>
    <xf numFmtId="43" fontId="5" fillId="0" borderId="10" xfId="1" applyFont="1" applyFill="1" applyBorder="1" applyAlignment="1">
      <alignment horizontal="center" vertical="center" wrapText="1"/>
    </xf>
    <xf numFmtId="43" fontId="5" fillId="4" borderId="8" xfId="0" applyNumberFormat="1" applyFont="1" applyFill="1" applyBorder="1"/>
    <xf numFmtId="164" fontId="5" fillId="6" borderId="10" xfId="1" applyNumberFormat="1" applyFont="1" applyFill="1" applyBorder="1" applyAlignment="1">
      <alignment horizontal="center" vertical="center"/>
    </xf>
    <xf numFmtId="0" fontId="5" fillId="18" borderId="9" xfId="0" applyFont="1" applyFill="1" applyBorder="1" applyAlignment="1">
      <alignment vertical="center" wrapText="1"/>
    </xf>
    <xf numFmtId="0" fontId="5" fillId="18" borderId="14" xfId="0" applyFont="1" applyFill="1" applyBorder="1" applyAlignment="1">
      <alignment horizontal="center" vertical="center" wrapText="1"/>
    </xf>
    <xf numFmtId="0" fontId="5" fillId="18" borderId="14" xfId="0" applyFont="1" applyFill="1" applyBorder="1" applyAlignment="1">
      <alignment horizontal="center" vertical="center"/>
    </xf>
    <xf numFmtId="0" fontId="5" fillId="18" borderId="10" xfId="0" quotePrefix="1" applyFont="1" applyFill="1" applyBorder="1" applyAlignment="1">
      <alignment horizontal="center" vertical="center"/>
    </xf>
    <xf numFmtId="14" fontId="5" fillId="18" borderId="10" xfId="0" applyNumberFormat="1" applyFont="1" applyFill="1" applyBorder="1" applyAlignment="1">
      <alignment horizontal="center" vertical="center"/>
    </xf>
    <xf numFmtId="164" fontId="5" fillId="18" borderId="10" xfId="1" applyNumberFormat="1" applyFont="1" applyFill="1" applyBorder="1" applyAlignment="1">
      <alignment horizontal="center" vertical="center"/>
    </xf>
    <xf numFmtId="14" fontId="5" fillId="18" borderId="14" xfId="0" applyNumberFormat="1" applyFont="1" applyFill="1" applyBorder="1" applyAlignment="1">
      <alignment horizontal="center" vertical="center"/>
    </xf>
    <xf numFmtId="164" fontId="5" fillId="18" borderId="8" xfId="1" applyNumberFormat="1" applyFont="1" applyFill="1" applyBorder="1" applyAlignment="1">
      <alignment vertical="center"/>
    </xf>
    <xf numFmtId="164" fontId="5" fillId="18" borderId="14" xfId="1" applyNumberFormat="1" applyFont="1" applyFill="1" applyBorder="1" applyAlignment="1">
      <alignment horizontal="center" vertical="center"/>
    </xf>
    <xf numFmtId="164" fontId="17" fillId="18" borderId="14" xfId="1" applyNumberFormat="1" applyFont="1" applyFill="1" applyBorder="1" applyAlignment="1">
      <alignment horizontal="center" vertical="center"/>
    </xf>
    <xf numFmtId="14" fontId="5" fillId="18" borderId="10" xfId="1" applyNumberFormat="1" applyFont="1" applyFill="1" applyBorder="1" applyAlignment="1">
      <alignment horizontal="center" vertical="center"/>
    </xf>
    <xf numFmtId="14" fontId="5" fillId="18" borderId="8" xfId="0" applyNumberFormat="1" applyFont="1" applyFill="1" applyBorder="1" applyAlignment="1">
      <alignment vertical="center"/>
    </xf>
    <xf numFmtId="0" fontId="5" fillId="18" borderId="8" xfId="0" applyFont="1" applyFill="1" applyBorder="1" applyAlignment="1">
      <alignment vertical="center" wrapText="1"/>
    </xf>
    <xf numFmtId="43" fontId="5" fillId="18" borderId="8" xfId="1" applyFont="1" applyFill="1" applyBorder="1" applyAlignment="1">
      <alignment vertical="center"/>
    </xf>
    <xf numFmtId="0" fontId="5" fillId="18" borderId="10" xfId="0" applyFont="1" applyFill="1" applyBorder="1" applyAlignment="1">
      <alignment horizontal="center" vertical="center"/>
    </xf>
    <xf numFmtId="0" fontId="5" fillId="18" borderId="10" xfId="0" applyFont="1" applyFill="1" applyBorder="1" applyAlignment="1">
      <alignment horizontal="center" vertical="center" wrapText="1"/>
    </xf>
    <xf numFmtId="43" fontId="5" fillId="18" borderId="10" xfId="1" applyFont="1" applyFill="1" applyBorder="1" applyAlignment="1">
      <alignment horizontal="center" vertical="center" wrapText="1"/>
    </xf>
    <xf numFmtId="0" fontId="5" fillId="18" borderId="8" xfId="0" quotePrefix="1" applyFont="1" applyFill="1" applyBorder="1" applyAlignment="1">
      <alignment vertical="center"/>
    </xf>
    <xf numFmtId="0" fontId="5" fillId="18" borderId="8" xfId="0" applyFont="1" applyFill="1" applyBorder="1" applyAlignment="1">
      <alignment vertical="center"/>
    </xf>
    <xf numFmtId="0" fontId="5" fillId="18" borderId="8" xfId="0" applyFont="1" applyFill="1" applyBorder="1"/>
    <xf numFmtId="0" fontId="5" fillId="18" borderId="0" xfId="0" applyFont="1" applyFill="1"/>
    <xf numFmtId="14" fontId="5" fillId="0" borderId="8" xfId="1" applyNumberFormat="1" applyFont="1" applyFill="1" applyBorder="1" applyAlignment="1">
      <alignment horizontal="center" vertical="center" wrapText="1"/>
    </xf>
    <xf numFmtId="0" fontId="18" fillId="18" borderId="9" xfId="0" applyFont="1" applyFill="1" applyBorder="1" applyAlignment="1">
      <alignment vertical="center"/>
    </xf>
    <xf numFmtId="14" fontId="5" fillId="18" borderId="14" xfId="0" quotePrefix="1" applyNumberFormat="1" applyFont="1" applyFill="1" applyBorder="1" applyAlignment="1">
      <alignment horizontal="center" vertical="center"/>
    </xf>
    <xf numFmtId="0" fontId="5" fillId="18" borderId="14" xfId="0" quotePrefix="1" applyFont="1" applyFill="1" applyBorder="1" applyAlignment="1">
      <alignment horizontal="center" vertical="center"/>
    </xf>
    <xf numFmtId="164" fontId="5" fillId="18" borderId="9" xfId="1" applyNumberFormat="1" applyFont="1" applyFill="1" applyBorder="1" applyAlignment="1">
      <alignment vertical="center"/>
    </xf>
    <xf numFmtId="0" fontId="5" fillId="18" borderId="9" xfId="0" applyFont="1" applyFill="1" applyBorder="1" applyAlignment="1">
      <alignment horizontal="center" vertical="center"/>
    </xf>
    <xf numFmtId="164" fontId="5" fillId="18" borderId="9" xfId="1" applyNumberFormat="1" applyFont="1" applyFill="1" applyBorder="1" applyAlignment="1">
      <alignment horizontal="center" vertical="center"/>
    </xf>
    <xf numFmtId="14" fontId="5" fillId="18" borderId="14" xfId="1" applyNumberFormat="1" applyFont="1" applyFill="1" applyBorder="1" applyAlignment="1">
      <alignment horizontal="center" vertical="center"/>
    </xf>
    <xf numFmtId="14" fontId="5" fillId="18" borderId="9" xfId="0" applyNumberFormat="1" applyFont="1" applyFill="1" applyBorder="1" applyAlignment="1">
      <alignment vertical="center"/>
    </xf>
    <xf numFmtId="43" fontId="5" fillId="18" borderId="14" xfId="1" applyFont="1" applyFill="1" applyBorder="1" applyAlignment="1">
      <alignment horizontal="center" vertical="center" wrapText="1"/>
    </xf>
    <xf numFmtId="0" fontId="5" fillId="18" borderId="1" xfId="0" applyFont="1" applyFill="1" applyBorder="1"/>
    <xf numFmtId="0" fontId="5" fillId="18" borderId="3" xfId="0" applyFont="1" applyFill="1" applyBorder="1"/>
    <xf numFmtId="0" fontId="5" fillId="19" borderId="14" xfId="0" applyFont="1" applyFill="1" applyBorder="1" applyAlignment="1">
      <alignment horizontal="center" vertical="center" wrapText="1"/>
    </xf>
    <xf numFmtId="0" fontId="5" fillId="19" borderId="14" xfId="0" applyFont="1" applyFill="1" applyBorder="1" applyAlignment="1">
      <alignment vertical="center" wrapText="1"/>
    </xf>
    <xf numFmtId="0" fontId="18" fillId="19" borderId="14" xfId="0" applyFont="1" applyFill="1" applyBorder="1" applyAlignment="1">
      <alignment horizontal="center" vertical="center"/>
    </xf>
    <xf numFmtId="14" fontId="5" fillId="19" borderId="14" xfId="0" quotePrefix="1" applyNumberFormat="1" applyFont="1" applyFill="1" applyBorder="1" applyAlignment="1">
      <alignment horizontal="center" vertical="center"/>
    </xf>
    <xf numFmtId="14" fontId="5" fillId="19" borderId="14" xfId="0" applyNumberFormat="1" applyFont="1" applyFill="1" applyBorder="1" applyAlignment="1">
      <alignment horizontal="center" vertical="center"/>
    </xf>
    <xf numFmtId="164" fontId="5" fillId="19" borderId="14" xfId="1" applyNumberFormat="1" applyFont="1" applyFill="1" applyBorder="1" applyAlignment="1">
      <alignment horizontal="center" vertical="center"/>
    </xf>
    <xf numFmtId="14" fontId="5" fillId="19" borderId="9" xfId="0" applyNumberFormat="1" applyFont="1" applyFill="1" applyBorder="1" applyAlignment="1">
      <alignment horizontal="center" vertical="center"/>
    </xf>
    <xf numFmtId="0" fontId="5" fillId="19" borderId="10" xfId="0" quotePrefix="1" applyFont="1" applyFill="1" applyBorder="1" applyAlignment="1">
      <alignment horizontal="center" vertical="center"/>
    </xf>
    <xf numFmtId="164" fontId="5" fillId="19" borderId="14" xfId="1" applyNumberFormat="1" applyFont="1" applyFill="1" applyBorder="1" applyAlignment="1">
      <alignment vertical="center"/>
    </xf>
    <xf numFmtId="0" fontId="5" fillId="19" borderId="14" xfId="0" applyFont="1" applyFill="1" applyBorder="1" applyAlignment="1">
      <alignment horizontal="center" vertical="center"/>
    </xf>
    <xf numFmtId="164" fontId="17" fillId="19" borderId="14" xfId="1" quotePrefix="1" applyNumberFormat="1" applyFont="1" applyFill="1" applyBorder="1" applyAlignment="1">
      <alignment horizontal="center" vertical="center"/>
    </xf>
    <xf numFmtId="164" fontId="5" fillId="19" borderId="10" xfId="1" applyNumberFormat="1" applyFont="1" applyFill="1" applyBorder="1" applyAlignment="1">
      <alignment horizontal="center" vertical="center"/>
    </xf>
    <xf numFmtId="0" fontId="5" fillId="19" borderId="14" xfId="0" applyFont="1" applyFill="1" applyBorder="1" applyAlignment="1">
      <alignment horizontal="center"/>
    </xf>
    <xf numFmtId="0" fontId="5" fillId="19" borderId="8" xfId="0" applyFont="1" applyFill="1" applyBorder="1" applyAlignment="1">
      <alignment vertical="center" wrapText="1"/>
    </xf>
    <xf numFmtId="43" fontId="5" fillId="19" borderId="8" xfId="1" applyFont="1" applyFill="1" applyBorder="1" applyAlignment="1">
      <alignment vertical="center"/>
    </xf>
    <xf numFmtId="0" fontId="5" fillId="19" borderId="10" xfId="0" applyFont="1" applyFill="1" applyBorder="1" applyAlignment="1">
      <alignment horizontal="center" vertical="center"/>
    </xf>
    <xf numFmtId="0" fontId="5" fillId="19" borderId="10" xfId="0" applyFont="1" applyFill="1" applyBorder="1" applyAlignment="1">
      <alignment horizontal="center" vertical="center" wrapText="1"/>
    </xf>
    <xf numFmtId="0" fontId="5" fillId="19" borderId="9" xfId="0" applyFont="1" applyFill="1" applyBorder="1"/>
    <xf numFmtId="0" fontId="5" fillId="19" borderId="1" xfId="0" applyFont="1" applyFill="1" applyBorder="1"/>
    <xf numFmtId="0" fontId="5" fillId="19" borderId="3" xfId="0" applyFont="1" applyFill="1" applyBorder="1"/>
    <xf numFmtId="0" fontId="5" fillId="19" borderId="0" xfId="0" applyFont="1" applyFill="1"/>
    <xf numFmtId="0" fontId="5" fillId="19" borderId="14" xfId="0" applyFont="1" applyFill="1" applyBorder="1" applyAlignment="1">
      <alignment horizontal="left" vertical="center" wrapText="1"/>
    </xf>
    <xf numFmtId="14" fontId="5" fillId="19" borderId="8" xfId="0" quotePrefix="1" applyNumberFormat="1" applyFont="1" applyFill="1" applyBorder="1" applyAlignment="1">
      <alignment horizontal="center" vertical="center"/>
    </xf>
    <xf numFmtId="14" fontId="5" fillId="19" borderId="8" xfId="0" applyNumberFormat="1" applyFont="1" applyFill="1" applyBorder="1" applyAlignment="1">
      <alignment horizontal="center" vertical="center"/>
    </xf>
    <xf numFmtId="164" fontId="5" fillId="19" borderId="8" xfId="1" applyNumberFormat="1" applyFont="1" applyFill="1" applyBorder="1" applyAlignment="1">
      <alignment horizontal="center" vertical="center"/>
    </xf>
    <xf numFmtId="0" fontId="5" fillId="19" borderId="8" xfId="0" quotePrefix="1" applyFont="1" applyFill="1" applyBorder="1" applyAlignment="1">
      <alignment horizontal="center" vertical="center"/>
    </xf>
    <xf numFmtId="164" fontId="5" fillId="19" borderId="9" xfId="1" applyNumberFormat="1" applyFont="1" applyFill="1" applyBorder="1" applyAlignment="1">
      <alignment vertical="center"/>
    </xf>
    <xf numFmtId="164" fontId="17" fillId="19" borderId="14" xfId="1" applyNumberFormat="1" applyFont="1" applyFill="1" applyBorder="1" applyAlignment="1">
      <alignment horizontal="center" vertical="center"/>
    </xf>
    <xf numFmtId="14" fontId="5" fillId="19" borderId="14" xfId="1" applyNumberFormat="1" applyFont="1" applyFill="1" applyBorder="1" applyAlignment="1">
      <alignment horizontal="center" vertical="center"/>
    </xf>
    <xf numFmtId="14" fontId="5" fillId="19" borderId="10" xfId="0" quotePrefix="1" applyNumberFormat="1" applyFont="1" applyFill="1" applyBorder="1" applyAlignment="1">
      <alignment horizontal="center" vertical="center"/>
    </xf>
    <xf numFmtId="43" fontId="5" fillId="19" borderId="14" xfId="0" applyNumberFormat="1" applyFont="1" applyFill="1" applyBorder="1" applyAlignment="1">
      <alignment horizontal="center" vertical="center" wrapText="1"/>
    </xf>
    <xf numFmtId="0" fontId="5" fillId="19" borderId="4" xfId="0" applyFont="1" applyFill="1" applyBorder="1" applyAlignment="1">
      <alignment horizontal="center" vertical="center"/>
    </xf>
    <xf numFmtId="0" fontId="5" fillId="18" borderId="10" xfId="0" applyFont="1" applyFill="1" applyBorder="1" applyAlignment="1">
      <alignment horizontal="left" vertical="center" wrapText="1"/>
    </xf>
    <xf numFmtId="0" fontId="18" fillId="18" borderId="10" xfId="0" applyFont="1" applyFill="1" applyBorder="1" applyAlignment="1">
      <alignment horizontal="center" vertical="center"/>
    </xf>
    <xf numFmtId="14" fontId="5" fillId="18" borderId="10" xfId="0" quotePrefix="1" applyNumberFormat="1" applyFont="1" applyFill="1" applyBorder="1" applyAlignment="1">
      <alignment horizontal="center" vertical="center"/>
    </xf>
    <xf numFmtId="164" fontId="17" fillId="18" borderId="10" xfId="1" applyNumberFormat="1" applyFont="1" applyFill="1" applyBorder="1" applyAlignment="1">
      <alignment horizontal="center" vertical="center"/>
    </xf>
    <xf numFmtId="0" fontId="5" fillId="18" borderId="14" xfId="0" applyFont="1" applyFill="1" applyBorder="1" applyAlignment="1">
      <alignment horizontal="center"/>
    </xf>
    <xf numFmtId="0" fontId="5" fillId="20" borderId="10" xfId="0" applyFont="1" applyFill="1" applyBorder="1" applyAlignment="1">
      <alignment horizontal="left" vertical="center" wrapText="1"/>
    </xf>
    <xf numFmtId="0" fontId="5" fillId="20" borderId="10" xfId="0" applyFont="1" applyFill="1" applyBorder="1" applyAlignment="1">
      <alignment horizontal="center" vertical="center" wrapText="1"/>
    </xf>
    <xf numFmtId="0" fontId="5" fillId="20" borderId="10" xfId="0" applyFont="1" applyFill="1" applyBorder="1" applyAlignment="1">
      <alignment horizontal="center" vertical="center"/>
    </xf>
    <xf numFmtId="0" fontId="5" fillId="20" borderId="0" xfId="0" quotePrefix="1" applyFont="1" applyFill="1" applyBorder="1" applyAlignment="1">
      <alignment horizontal="center" vertical="center"/>
    </xf>
    <xf numFmtId="14" fontId="5" fillId="20" borderId="10" xfId="0" applyNumberFormat="1" applyFont="1" applyFill="1" applyBorder="1" applyAlignment="1">
      <alignment horizontal="center" vertical="center"/>
    </xf>
    <xf numFmtId="164" fontId="5" fillId="20" borderId="10" xfId="1" applyNumberFormat="1" applyFont="1" applyFill="1" applyBorder="1" applyAlignment="1">
      <alignment horizontal="center" vertical="center"/>
    </xf>
    <xf numFmtId="0" fontId="5" fillId="20" borderId="10" xfId="0" quotePrefix="1" applyFont="1" applyFill="1" applyBorder="1" applyAlignment="1">
      <alignment horizontal="center" vertical="center"/>
    </xf>
    <xf numFmtId="164" fontId="5" fillId="20" borderId="8" xfId="1" applyNumberFormat="1" applyFont="1" applyFill="1" applyBorder="1" applyAlignment="1">
      <alignment vertical="center"/>
    </xf>
    <xf numFmtId="164" fontId="17" fillId="20" borderId="10" xfId="1" applyNumberFormat="1" applyFont="1" applyFill="1" applyBorder="1" applyAlignment="1">
      <alignment horizontal="center" vertical="center"/>
    </xf>
    <xf numFmtId="0" fontId="5" fillId="20" borderId="8" xfId="0" applyFont="1" applyFill="1" applyBorder="1"/>
    <xf numFmtId="43" fontId="5" fillId="20" borderId="10" xfId="1" applyFont="1" applyFill="1" applyBorder="1" applyAlignment="1">
      <alignment horizontal="center" vertical="center"/>
    </xf>
    <xf numFmtId="14" fontId="5" fillId="20" borderId="10" xfId="0" applyNumberFormat="1" applyFont="1" applyFill="1" applyBorder="1" applyAlignment="1">
      <alignment horizontal="center" vertical="center" wrapText="1"/>
    </xf>
    <xf numFmtId="0" fontId="5" fillId="20" borderId="10" xfId="0" quotePrefix="1" applyFont="1" applyFill="1" applyBorder="1" applyAlignment="1">
      <alignment horizontal="center" vertical="center" wrapText="1"/>
    </xf>
    <xf numFmtId="0" fontId="5" fillId="20" borderId="0" xfId="0" applyFont="1" applyFill="1"/>
    <xf numFmtId="43" fontId="5" fillId="6" borderId="8" xfId="1" applyFont="1" applyFill="1" applyBorder="1"/>
    <xf numFmtId="43" fontId="5" fillId="18" borderId="8" xfId="1" applyFont="1" applyFill="1" applyBorder="1"/>
    <xf numFmtId="43" fontId="5" fillId="18" borderId="8" xfId="1" applyFont="1" applyFill="1" applyBorder="1" applyAlignment="1">
      <alignment horizontal="center" vertical="center"/>
    </xf>
    <xf numFmtId="43" fontId="5" fillId="18" borderId="0" xfId="1" applyFont="1" applyFill="1"/>
    <xf numFmtId="0" fontId="5" fillId="0" borderId="10" xfId="0" applyFont="1" applyFill="1" applyBorder="1" applyAlignment="1">
      <alignment vertical="center"/>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43" fontId="5" fillId="0" borderId="10" xfId="1" applyFont="1" applyFill="1" applyBorder="1" applyAlignment="1">
      <alignment horizontal="center" vertical="center"/>
    </xf>
    <xf numFmtId="0" fontId="5" fillId="0" borderId="14" xfId="0" applyFont="1" applyFill="1" applyBorder="1" applyAlignment="1">
      <alignment horizontal="center" vertical="center" wrapText="1"/>
    </xf>
    <xf numFmtId="0" fontId="5" fillId="0" borderId="8" xfId="0" applyFont="1" applyFill="1" applyBorder="1" applyAlignment="1">
      <alignment horizontal="center" vertical="center" wrapText="1"/>
    </xf>
    <xf numFmtId="43" fontId="5" fillId="0" borderId="10" xfId="1" applyFont="1" applyFill="1" applyBorder="1" applyAlignment="1">
      <alignment horizontal="center" vertical="center" wrapText="1"/>
    </xf>
    <xf numFmtId="0" fontId="5" fillId="0" borderId="9" xfId="0" quotePrefix="1" applyFont="1" applyFill="1" applyBorder="1" applyAlignment="1">
      <alignment horizontal="center" vertical="center" wrapText="1"/>
    </xf>
    <xf numFmtId="0" fontId="5" fillId="0" borderId="8" xfId="0" quotePrefix="1" applyFont="1" applyFill="1" applyBorder="1" applyAlignment="1">
      <alignment horizontal="center" vertical="center"/>
    </xf>
    <xf numFmtId="0" fontId="5" fillId="0" borderId="10" xfId="0" quotePrefix="1"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7" borderId="10" xfId="0" applyFont="1" applyFill="1" applyBorder="1" applyAlignment="1">
      <alignment horizontal="center" vertical="center" wrapText="1"/>
    </xf>
    <xf numFmtId="43" fontId="5" fillId="0" borderId="8" xfId="1" quotePrefix="1" applyFont="1" applyFill="1" applyBorder="1" applyAlignment="1">
      <alignment horizontal="center" vertical="center" wrapText="1"/>
    </xf>
    <xf numFmtId="0" fontId="5" fillId="0" borderId="10" xfId="0" applyFont="1" applyFill="1" applyBorder="1" applyAlignment="1">
      <alignment horizontal="center" vertical="center"/>
    </xf>
    <xf numFmtId="0" fontId="5" fillId="0" borderId="10" xfId="0" applyFont="1" applyFill="1" applyBorder="1" applyAlignment="1">
      <alignment horizontal="center" vertical="center" wrapText="1"/>
    </xf>
    <xf numFmtId="0" fontId="17" fillId="0" borderId="9" xfId="0" applyFont="1" applyFill="1" applyBorder="1" applyAlignment="1">
      <alignment horizontal="center" vertical="center" wrapText="1"/>
    </xf>
    <xf numFmtId="0" fontId="17" fillId="0" borderId="10" xfId="0" applyFont="1" applyFill="1" applyBorder="1" applyAlignment="1">
      <alignment horizontal="center" vertical="center" wrapText="1"/>
    </xf>
    <xf numFmtId="0" fontId="5" fillId="7" borderId="9" xfId="0" applyFont="1" applyFill="1" applyBorder="1" applyAlignment="1">
      <alignment horizontal="center" vertical="center" wrapText="1"/>
    </xf>
    <xf numFmtId="0" fontId="5" fillId="7" borderId="14"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17" fillId="0" borderId="10" xfId="0" applyFont="1" applyFill="1" applyBorder="1" applyAlignment="1">
      <alignment vertical="center" wrapText="1"/>
    </xf>
    <xf numFmtId="0" fontId="17" fillId="0" borderId="8" xfId="0" applyFont="1" applyFill="1" applyBorder="1" applyAlignment="1">
      <alignment vertical="center" wrapText="1"/>
    </xf>
    <xf numFmtId="0" fontId="17" fillId="0" borderId="8"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8" xfId="0" applyFont="1" applyFill="1" applyBorder="1" applyAlignment="1">
      <alignment horizontal="center" vertical="center" wrapText="1"/>
    </xf>
    <xf numFmtId="43" fontId="5" fillId="0" borderId="14" xfId="1" applyFont="1" applyFill="1" applyBorder="1" applyAlignment="1">
      <alignment horizontal="center" vertical="center" wrapText="1"/>
    </xf>
    <xf numFmtId="43" fontId="17" fillId="0" borderId="1" xfId="1" applyFont="1" applyFill="1" applyBorder="1" applyAlignment="1">
      <alignment vertical="center"/>
    </xf>
    <xf numFmtId="0" fontId="5" fillId="0" borderId="10" xfId="0" applyFont="1" applyFill="1" applyBorder="1" applyAlignment="1">
      <alignment horizontal="center" vertical="center" wrapText="1"/>
    </xf>
    <xf numFmtId="0" fontId="5" fillId="0" borderId="10" xfId="0" applyFont="1" applyFill="1" applyBorder="1" applyAlignment="1">
      <alignment horizontal="center" vertical="center" wrapText="1"/>
    </xf>
    <xf numFmtId="14" fontId="2" fillId="0" borderId="9" xfId="0" applyNumberFormat="1" applyFont="1" applyFill="1" applyBorder="1" applyAlignment="1">
      <alignment horizontal="center" vertical="center"/>
    </xf>
    <xf numFmtId="14" fontId="2" fillId="0" borderId="14" xfId="0" applyNumberFormat="1" applyFont="1" applyFill="1" applyBorder="1" applyAlignment="1">
      <alignment horizontal="center" vertical="center"/>
    </xf>
    <xf numFmtId="14" fontId="2" fillId="0" borderId="10" xfId="0" applyNumberFormat="1" applyFont="1" applyFill="1" applyBorder="1" applyAlignment="1">
      <alignment horizontal="center" vertical="center"/>
    </xf>
    <xf numFmtId="14" fontId="2" fillId="5" borderId="9" xfId="0" applyNumberFormat="1" applyFont="1" applyFill="1" applyBorder="1" applyAlignment="1">
      <alignment horizontal="center" vertical="center"/>
    </xf>
    <xf numFmtId="14" fontId="2" fillId="5" borderId="10" xfId="0" applyNumberFormat="1" applyFont="1" applyFill="1" applyBorder="1" applyAlignment="1">
      <alignment horizontal="center" vertical="center"/>
    </xf>
    <xf numFmtId="0" fontId="2" fillId="5" borderId="14" xfId="0" applyFont="1" applyFill="1" applyBorder="1" applyAlignment="1">
      <alignment horizontal="center" vertical="center"/>
    </xf>
    <xf numFmtId="0" fontId="2" fillId="5" borderId="10"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4"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 xfId="0" applyFont="1" applyFill="1" applyBorder="1" applyAlignment="1">
      <alignment horizont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4" xfId="0" applyFont="1" applyFill="1" applyBorder="1" applyAlignment="1">
      <alignment horizontal="center"/>
    </xf>
    <xf numFmtId="0" fontId="2" fillId="0" borderId="0" xfId="0" applyFont="1" applyFill="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7" xfId="0" applyFont="1" applyFill="1" applyBorder="1" applyAlignment="1">
      <alignment horizontal="center"/>
    </xf>
    <xf numFmtId="0" fontId="2" fillId="0" borderId="11" xfId="0" applyFont="1" applyFill="1" applyBorder="1" applyAlignment="1">
      <alignment horizontal="center" vertical="center"/>
    </xf>
    <xf numFmtId="0" fontId="2" fillId="0" borderId="12" xfId="0" applyFont="1" applyFill="1" applyBorder="1" applyAlignment="1">
      <alignment horizontal="center" vertical="center"/>
    </xf>
    <xf numFmtId="0" fontId="2" fillId="0" borderId="13" xfId="0" applyFont="1" applyFill="1" applyBorder="1" applyAlignment="1">
      <alignment horizontal="center" vertical="center"/>
    </xf>
    <xf numFmtId="0" fontId="2" fillId="0" borderId="9"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2" fillId="0" borderId="12" xfId="0" applyFont="1" applyFill="1" applyBorder="1" applyAlignment="1">
      <alignment horizontal="center" vertical="center" wrapText="1"/>
    </xf>
    <xf numFmtId="0" fontId="2" fillId="5" borderId="9" xfId="0" applyFont="1" applyFill="1" applyBorder="1" applyAlignment="1">
      <alignment horizontal="center" vertical="center"/>
    </xf>
    <xf numFmtId="0" fontId="2" fillId="0" borderId="9" xfId="0" quotePrefix="1" applyFont="1" applyFill="1" applyBorder="1" applyAlignment="1">
      <alignment horizontal="center" vertical="center"/>
    </xf>
    <xf numFmtId="0" fontId="2" fillId="5" borderId="9" xfId="0" quotePrefix="1" applyFont="1" applyFill="1" applyBorder="1" applyAlignment="1">
      <alignment horizontal="center" vertical="center" wrapText="1"/>
    </xf>
    <xf numFmtId="0" fontId="2" fillId="5" borderId="14"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5" borderId="9" xfId="0" applyFont="1" applyFill="1" applyBorder="1" applyAlignment="1">
      <alignment horizontal="center" vertical="center" wrapText="1"/>
    </xf>
    <xf numFmtId="43" fontId="2" fillId="5" borderId="9" xfId="0" applyNumberFormat="1" applyFont="1" applyFill="1" applyBorder="1" applyAlignment="1">
      <alignment horizontal="center" vertical="center"/>
    </xf>
    <xf numFmtId="164" fontId="2" fillId="0" borderId="9" xfId="1" applyNumberFormat="1" applyFont="1" applyFill="1" applyBorder="1" applyAlignment="1">
      <alignment horizontal="center" vertical="center"/>
    </xf>
    <xf numFmtId="164" fontId="2" fillId="0" borderId="14" xfId="1" applyNumberFormat="1" applyFont="1" applyFill="1" applyBorder="1" applyAlignment="1">
      <alignment horizontal="center" vertical="center"/>
    </xf>
    <xf numFmtId="164" fontId="2" fillId="0" borderId="10" xfId="1" applyNumberFormat="1" applyFont="1" applyFill="1" applyBorder="1" applyAlignment="1">
      <alignment horizontal="center" vertical="center"/>
    </xf>
    <xf numFmtId="14" fontId="2" fillId="0" borderId="9" xfId="0" applyNumberFormat="1" applyFont="1" applyFill="1" applyBorder="1" applyAlignment="1">
      <alignment horizontal="center" vertical="center" wrapText="1"/>
    </xf>
    <xf numFmtId="0" fontId="4" fillId="0" borderId="9" xfId="0" applyFont="1" applyFill="1" applyBorder="1" applyAlignment="1">
      <alignment horizontal="center" vertical="center"/>
    </xf>
    <xf numFmtId="0" fontId="4" fillId="0" borderId="14" xfId="0" applyFont="1" applyFill="1" applyBorder="1" applyAlignment="1">
      <alignment horizontal="center" vertical="center"/>
    </xf>
    <xf numFmtId="0" fontId="4" fillId="0" borderId="10" xfId="0" applyFont="1" applyFill="1" applyBorder="1" applyAlignment="1">
      <alignment horizontal="center" vertical="center"/>
    </xf>
    <xf numFmtId="0" fontId="2" fillId="0" borderId="9" xfId="0" quotePrefix="1" applyFont="1" applyFill="1" applyBorder="1" applyAlignment="1">
      <alignment horizontal="center" vertical="center" wrapText="1"/>
    </xf>
    <xf numFmtId="0" fontId="2" fillId="0" borderId="9"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2" fillId="0" borderId="10" xfId="0" applyFont="1" applyFill="1" applyBorder="1" applyAlignment="1">
      <alignment horizontal="left" vertical="center" wrapText="1"/>
    </xf>
    <xf numFmtId="14" fontId="2" fillId="5" borderId="14" xfId="0" applyNumberFormat="1" applyFont="1" applyFill="1" applyBorder="1" applyAlignment="1">
      <alignment horizontal="center" vertical="center"/>
    </xf>
    <xf numFmtId="0" fontId="2" fillId="5" borderId="9" xfId="0" applyFont="1" applyFill="1" applyBorder="1" applyAlignment="1">
      <alignment horizontal="left" vertical="center" wrapText="1"/>
    </xf>
    <xf numFmtId="0" fontId="2" fillId="5" borderId="10" xfId="0" applyFont="1" applyFill="1" applyBorder="1" applyAlignment="1">
      <alignment horizontal="left" vertical="center" wrapText="1"/>
    </xf>
    <xf numFmtId="0" fontId="2" fillId="5" borderId="14"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4" xfId="0" applyFont="1" applyFill="1" applyBorder="1" applyAlignment="1">
      <alignment horizontal="left" vertical="center" wrapText="1"/>
    </xf>
    <xf numFmtId="0" fontId="7" fillId="0" borderId="10" xfId="0" applyFont="1" applyFill="1" applyBorder="1" applyAlignment="1">
      <alignment horizontal="left" vertical="center" wrapText="1"/>
    </xf>
    <xf numFmtId="43" fontId="2" fillId="0" borderId="9" xfId="1" applyFont="1" applyFill="1" applyBorder="1" applyAlignment="1">
      <alignment horizontal="center" vertical="center"/>
    </xf>
    <xf numFmtId="43" fontId="2" fillId="0" borderId="14" xfId="1" applyFont="1" applyFill="1" applyBorder="1" applyAlignment="1">
      <alignment horizontal="center" vertical="center"/>
    </xf>
    <xf numFmtId="43" fontId="2" fillId="0" borderId="10" xfId="1" applyFont="1" applyFill="1" applyBorder="1" applyAlignment="1">
      <alignment horizontal="center" vertical="center"/>
    </xf>
    <xf numFmtId="0" fontId="4" fillId="0" borderId="9" xfId="0" quotePrefix="1" applyFont="1" applyFill="1" applyBorder="1" applyAlignment="1">
      <alignment horizontal="center" vertical="center"/>
    </xf>
    <xf numFmtId="0" fontId="5" fillId="0" borderId="9"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14" xfId="0" applyFont="1" applyFill="1" applyBorder="1" applyAlignment="1">
      <alignment horizontal="center" vertical="center"/>
    </xf>
    <xf numFmtId="14" fontId="5" fillId="6" borderId="9" xfId="0" applyNumberFormat="1" applyFont="1" applyFill="1" applyBorder="1" applyAlignment="1">
      <alignment horizontal="center" vertical="center"/>
    </xf>
    <xf numFmtId="0" fontId="5" fillId="6" borderId="10" xfId="0" applyFont="1" applyFill="1" applyBorder="1" applyAlignment="1">
      <alignment horizontal="center" vertical="center"/>
    </xf>
    <xf numFmtId="0" fontId="5" fillId="0" borderId="10" xfId="0" applyFont="1" applyFill="1" applyBorder="1" applyAlignment="1">
      <alignment horizontal="center" vertical="center" wrapText="1"/>
    </xf>
    <xf numFmtId="0" fontId="5" fillId="0" borderId="10" xfId="0" applyFont="1" applyFill="1" applyBorder="1" applyAlignment="1">
      <alignment horizontal="center" vertical="center"/>
    </xf>
    <xf numFmtId="14" fontId="5" fillId="0" borderId="9" xfId="0" applyNumberFormat="1" applyFont="1" applyFill="1" applyBorder="1" applyAlignment="1">
      <alignment horizontal="center" vertical="center"/>
    </xf>
    <xf numFmtId="14" fontId="5" fillId="0" borderId="10" xfId="0" applyNumberFormat="1" applyFont="1" applyFill="1" applyBorder="1" applyAlignment="1">
      <alignment horizontal="center" vertical="center"/>
    </xf>
    <xf numFmtId="164" fontId="5" fillId="0" borderId="9" xfId="1" applyNumberFormat="1" applyFont="1" applyFill="1" applyBorder="1" applyAlignment="1">
      <alignment horizontal="center" vertical="center"/>
    </xf>
    <xf numFmtId="164" fontId="5" fillId="0" borderId="14" xfId="1" applyNumberFormat="1" applyFont="1" applyFill="1" applyBorder="1" applyAlignment="1">
      <alignment horizontal="center" vertical="center"/>
    </xf>
    <xf numFmtId="164" fontId="5" fillId="0" borderId="10" xfId="1" applyNumberFormat="1" applyFont="1" applyFill="1" applyBorder="1" applyAlignment="1">
      <alignment horizontal="center" vertical="center"/>
    </xf>
    <xf numFmtId="164" fontId="17" fillId="0" borderId="9" xfId="1" quotePrefix="1" applyNumberFormat="1" applyFont="1" applyFill="1" applyBorder="1" applyAlignment="1">
      <alignment horizontal="center" vertical="center"/>
    </xf>
    <xf numFmtId="164" fontId="17" fillId="0" borderId="14" xfId="1" applyNumberFormat="1" applyFont="1" applyFill="1" applyBorder="1" applyAlignment="1">
      <alignment horizontal="center" vertical="center"/>
    </xf>
    <xf numFmtId="164" fontId="17" fillId="0" borderId="10" xfId="1" applyNumberFormat="1" applyFont="1" applyFill="1" applyBorder="1" applyAlignment="1">
      <alignment horizontal="center" vertical="center"/>
    </xf>
    <xf numFmtId="14" fontId="5" fillId="0" borderId="14" xfId="0" applyNumberFormat="1" applyFont="1" applyFill="1" applyBorder="1" applyAlignment="1">
      <alignment horizontal="center" vertical="center"/>
    </xf>
    <xf numFmtId="14" fontId="5" fillId="0" borderId="9" xfId="1" applyNumberFormat="1" applyFont="1" applyFill="1" applyBorder="1" applyAlignment="1">
      <alignment horizontal="center" vertical="center"/>
    </xf>
    <xf numFmtId="14" fontId="5" fillId="0" borderId="14" xfId="1" applyNumberFormat="1" applyFont="1" applyFill="1" applyBorder="1" applyAlignment="1">
      <alignment horizontal="center" vertical="center"/>
    </xf>
    <xf numFmtId="14" fontId="5" fillId="0" borderId="10" xfId="1" applyNumberFormat="1" applyFont="1" applyFill="1" applyBorder="1" applyAlignment="1">
      <alignment horizontal="center" vertical="center"/>
    </xf>
    <xf numFmtId="14" fontId="5" fillId="6" borderId="9" xfId="1" applyNumberFormat="1" applyFont="1" applyFill="1" applyBorder="1" applyAlignment="1">
      <alignment horizontal="center" vertical="center"/>
    </xf>
    <xf numFmtId="14" fontId="5" fillId="6" borderId="14" xfId="1" applyNumberFormat="1" applyFont="1" applyFill="1" applyBorder="1" applyAlignment="1">
      <alignment horizontal="center" vertical="center"/>
    </xf>
    <xf numFmtId="14" fontId="5" fillId="6" borderId="10" xfId="1" applyNumberFormat="1" applyFont="1" applyFill="1" applyBorder="1" applyAlignment="1">
      <alignment horizontal="center" vertical="center"/>
    </xf>
    <xf numFmtId="14" fontId="5" fillId="6" borderId="14" xfId="0" applyNumberFormat="1" applyFont="1" applyFill="1" applyBorder="1" applyAlignment="1">
      <alignment horizontal="center" vertical="center"/>
    </xf>
    <xf numFmtId="14" fontId="5" fillId="6" borderId="10" xfId="0" applyNumberFormat="1" applyFont="1" applyFill="1" applyBorder="1" applyAlignment="1">
      <alignment horizontal="center" vertical="center"/>
    </xf>
    <xf numFmtId="164" fontId="17" fillId="0" borderId="9" xfId="1" applyNumberFormat="1" applyFont="1" applyFill="1" applyBorder="1" applyAlignment="1">
      <alignment horizontal="center" vertical="center"/>
    </xf>
    <xf numFmtId="14" fontId="5" fillId="0" borderId="9" xfId="0" applyNumberFormat="1" applyFont="1" applyFill="1" applyBorder="1" applyAlignment="1">
      <alignment horizontal="center" vertical="center" wrapText="1"/>
    </xf>
    <xf numFmtId="14" fontId="5" fillId="0" borderId="10" xfId="0" applyNumberFormat="1" applyFont="1" applyFill="1" applyBorder="1" applyAlignment="1">
      <alignment horizontal="center" vertical="center" wrapText="1"/>
    </xf>
    <xf numFmtId="14" fontId="5" fillId="0" borderId="9" xfId="0" applyNumberFormat="1" applyFont="1" applyFill="1" applyBorder="1" applyAlignment="1">
      <alignment vertical="center"/>
    </xf>
    <xf numFmtId="0" fontId="5" fillId="0" borderId="10" xfId="0" applyFont="1" applyFill="1" applyBorder="1" applyAlignment="1">
      <alignment vertical="center"/>
    </xf>
    <xf numFmtId="0" fontId="5" fillId="0" borderId="14" xfId="0" applyFont="1" applyFill="1" applyBorder="1" applyAlignment="1">
      <alignment vertical="center"/>
    </xf>
    <xf numFmtId="43" fontId="5" fillId="0" borderId="9" xfId="1" applyFont="1" applyFill="1" applyBorder="1" applyAlignment="1">
      <alignment horizontal="center" vertical="center" wrapText="1"/>
    </xf>
    <xf numFmtId="43" fontId="5" fillId="0" borderId="10" xfId="1" applyFont="1" applyFill="1" applyBorder="1" applyAlignment="1">
      <alignment horizontal="center" vertical="center" wrapText="1"/>
    </xf>
    <xf numFmtId="0" fontId="5" fillId="0" borderId="9" xfId="0" quotePrefix="1" applyFont="1" applyFill="1" applyBorder="1" applyAlignment="1">
      <alignment horizontal="center" vertical="center" wrapText="1"/>
    </xf>
    <xf numFmtId="14" fontId="5" fillId="0" borderId="14" xfId="0" applyNumberFormat="1" applyFont="1" applyFill="1" applyBorder="1" applyAlignment="1">
      <alignment horizontal="center" vertical="center" wrapText="1"/>
    </xf>
    <xf numFmtId="0" fontId="5" fillId="0" borderId="10" xfId="0" quotePrefix="1" applyFont="1" applyFill="1" applyBorder="1" applyAlignment="1">
      <alignment horizontal="center" vertical="center" wrapText="1"/>
    </xf>
    <xf numFmtId="0" fontId="5" fillId="0" borderId="9" xfId="0" quotePrefix="1" applyFont="1" applyFill="1" applyBorder="1" applyAlignment="1">
      <alignment horizontal="center" vertical="center"/>
    </xf>
    <xf numFmtId="14" fontId="5" fillId="0" borderId="9" xfId="0" quotePrefix="1" applyNumberFormat="1" applyFont="1" applyFill="1" applyBorder="1" applyAlignment="1">
      <alignment horizontal="center" vertical="center" wrapText="1"/>
    </xf>
    <xf numFmtId="0" fontId="5" fillId="0" borderId="14" xfId="0" quotePrefix="1" applyFont="1" applyFill="1" applyBorder="1" applyAlignment="1">
      <alignment horizontal="center" vertical="center" wrapText="1"/>
    </xf>
    <xf numFmtId="43" fontId="5" fillId="0" borderId="9" xfId="1" applyFont="1" applyFill="1" applyBorder="1" applyAlignment="1">
      <alignment horizontal="center" vertical="center"/>
    </xf>
    <xf numFmtId="43" fontId="5" fillId="0" borderId="10" xfId="1" applyFont="1" applyFill="1" applyBorder="1" applyAlignment="1">
      <alignment horizontal="center" vertical="center"/>
    </xf>
    <xf numFmtId="0" fontId="5" fillId="0" borderId="9" xfId="0" applyFont="1" applyFill="1" applyBorder="1" applyAlignment="1">
      <alignment horizontal="center" wrapText="1"/>
    </xf>
    <xf numFmtId="0" fontId="5" fillId="0" borderId="10" xfId="0" applyFont="1" applyFill="1" applyBorder="1" applyAlignment="1">
      <alignment horizontal="center" wrapText="1"/>
    </xf>
    <xf numFmtId="0" fontId="17" fillId="0" borderId="9" xfId="0" quotePrefix="1" applyFont="1" applyFill="1" applyBorder="1" applyAlignment="1">
      <alignment horizontal="center" vertical="center"/>
    </xf>
    <xf numFmtId="0" fontId="17" fillId="0" borderId="10" xfId="0" applyFont="1" applyFill="1" applyBorder="1" applyAlignment="1">
      <alignment horizontal="center" vertical="center"/>
    </xf>
    <xf numFmtId="0" fontId="5" fillId="0" borderId="1" xfId="0" applyFont="1" applyFill="1" applyBorder="1" applyAlignment="1">
      <alignment horizontal="center"/>
    </xf>
    <xf numFmtId="0" fontId="5" fillId="0" borderId="5" xfId="0" applyFont="1" applyFill="1" applyBorder="1" applyAlignment="1">
      <alignment horizontal="center"/>
    </xf>
    <xf numFmtId="0" fontId="5" fillId="0" borderId="10" xfId="0" quotePrefix="1" applyFont="1" applyFill="1" applyBorder="1" applyAlignment="1">
      <alignment horizontal="center" vertical="center"/>
    </xf>
    <xf numFmtId="14" fontId="5" fillId="0" borderId="9" xfId="0" quotePrefix="1" applyNumberFormat="1" applyFont="1" applyFill="1" applyBorder="1" applyAlignment="1">
      <alignment horizontal="center" vertical="center"/>
    </xf>
    <xf numFmtId="14" fontId="5" fillId="0" borderId="14" xfId="0" quotePrefix="1" applyNumberFormat="1" applyFont="1" applyFill="1" applyBorder="1" applyAlignment="1">
      <alignment horizontal="center" vertical="center"/>
    </xf>
    <xf numFmtId="14" fontId="5" fillId="0" borderId="10" xfId="0" quotePrefix="1" applyNumberFormat="1" applyFont="1" applyFill="1" applyBorder="1" applyAlignment="1">
      <alignment horizontal="center" vertical="center"/>
    </xf>
    <xf numFmtId="0" fontId="5" fillId="0" borderId="11"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5" fillId="0" borderId="14" xfId="0" applyFont="1" applyFill="1" applyBorder="1" applyAlignment="1">
      <alignment horizontal="left" vertical="center" wrapText="1"/>
    </xf>
    <xf numFmtId="0" fontId="5" fillId="0" borderId="10" xfId="0" applyFont="1" applyFill="1" applyBorder="1" applyAlignment="1">
      <alignment horizontal="left" vertical="center" wrapText="1"/>
    </xf>
    <xf numFmtId="0" fontId="18" fillId="0" borderId="14" xfId="0" applyFont="1" applyBorder="1" applyAlignment="1">
      <alignment horizontal="center" vertical="center"/>
    </xf>
    <xf numFmtId="0" fontId="18" fillId="0" borderId="10" xfId="0" applyFont="1" applyBorder="1" applyAlignment="1">
      <alignment horizontal="center" vertical="center"/>
    </xf>
    <xf numFmtId="0" fontId="5" fillId="0" borderId="9" xfId="0" applyFont="1" applyFill="1" applyBorder="1" applyAlignment="1">
      <alignment horizontal="left" vertical="center" wrapText="1"/>
    </xf>
    <xf numFmtId="0" fontId="5" fillId="0" borderId="8" xfId="0" applyFont="1" applyFill="1" applyBorder="1" applyAlignment="1">
      <alignment horizontal="center" vertical="center" wrapText="1"/>
    </xf>
    <xf numFmtId="14" fontId="5" fillId="0" borderId="8" xfId="0" applyNumberFormat="1" applyFont="1" applyFill="1" applyBorder="1" applyAlignment="1">
      <alignment horizontal="center" vertical="center"/>
    </xf>
    <xf numFmtId="0" fontId="5" fillId="0" borderId="8" xfId="0" applyFont="1" applyFill="1" applyBorder="1" applyAlignment="1">
      <alignment horizontal="center" vertical="center"/>
    </xf>
    <xf numFmtId="164" fontId="5" fillId="0" borderId="8" xfId="1" applyNumberFormat="1" applyFont="1" applyFill="1" applyBorder="1" applyAlignment="1">
      <alignment horizontal="center" vertical="center"/>
    </xf>
    <xf numFmtId="0" fontId="18" fillId="0" borderId="8" xfId="0" applyFont="1" applyBorder="1" applyAlignment="1">
      <alignment horizontal="center" vertical="center"/>
    </xf>
    <xf numFmtId="0" fontId="5" fillId="0" borderId="2" xfId="0" applyFont="1" applyFill="1" applyBorder="1" applyAlignment="1">
      <alignment horizontal="center"/>
    </xf>
    <xf numFmtId="0" fontId="5" fillId="0" borderId="3" xfId="0" applyFont="1" applyFill="1" applyBorder="1" applyAlignment="1">
      <alignment horizontal="center"/>
    </xf>
    <xf numFmtId="0" fontId="5" fillId="0" borderId="4" xfId="0" applyFont="1" applyFill="1" applyBorder="1" applyAlignment="1">
      <alignment horizontal="center"/>
    </xf>
    <xf numFmtId="0" fontId="5" fillId="0" borderId="0" xfId="0" applyFont="1" applyFill="1" applyAlignment="1">
      <alignment horizontal="center"/>
    </xf>
    <xf numFmtId="0" fontId="5" fillId="0" borderId="6" xfId="0" applyFont="1" applyFill="1" applyBorder="1" applyAlignment="1">
      <alignment horizontal="center"/>
    </xf>
    <xf numFmtId="0" fontId="5" fillId="0" borderId="7" xfId="0" applyFont="1" applyFill="1" applyBorder="1" applyAlignment="1">
      <alignment horizontal="center"/>
    </xf>
    <xf numFmtId="0" fontId="5" fillId="0" borderId="8" xfId="0" applyFont="1" applyFill="1" applyBorder="1" applyAlignment="1">
      <alignment horizontal="center"/>
    </xf>
    <xf numFmtId="0" fontId="5" fillId="0" borderId="11" xfId="0" applyFont="1" applyFill="1" applyBorder="1" applyAlignment="1">
      <alignment horizontal="center" vertical="center"/>
    </xf>
    <xf numFmtId="0" fontId="5" fillId="0" borderId="13" xfId="0" applyFont="1" applyFill="1" applyBorder="1" applyAlignment="1">
      <alignment horizontal="center" vertical="center"/>
    </xf>
    <xf numFmtId="0" fontId="5" fillId="0" borderId="12" xfId="0" applyFont="1" applyFill="1" applyBorder="1" applyAlignment="1">
      <alignment horizontal="center" vertical="center"/>
    </xf>
    <xf numFmtId="0" fontId="17" fillId="0" borderId="9" xfId="0" applyFont="1" applyFill="1" applyBorder="1" applyAlignment="1">
      <alignment horizontal="center" vertical="center" wrapText="1"/>
    </xf>
    <xf numFmtId="0" fontId="18" fillId="0" borderId="9" xfId="0" applyFont="1" applyFill="1" applyBorder="1" applyAlignment="1">
      <alignment horizontal="left" vertical="center" wrapText="1"/>
    </xf>
    <xf numFmtId="0" fontId="20" fillId="0" borderId="14" xfId="0" applyFont="1" applyFill="1" applyBorder="1" applyAlignment="1">
      <alignment horizontal="left"/>
    </xf>
    <xf numFmtId="0" fontId="20" fillId="0" borderId="10" xfId="0" applyFont="1" applyFill="1" applyBorder="1" applyAlignment="1">
      <alignment horizontal="left"/>
    </xf>
    <xf numFmtId="0" fontId="17" fillId="0" borderId="10" xfId="0" applyFont="1" applyFill="1" applyBorder="1" applyAlignment="1">
      <alignment horizontal="center" vertical="center" wrapText="1"/>
    </xf>
    <xf numFmtId="164" fontId="17" fillId="0" borderId="14" xfId="1" quotePrefix="1" applyNumberFormat="1" applyFont="1" applyFill="1" applyBorder="1" applyAlignment="1">
      <alignment horizontal="center" vertical="center"/>
    </xf>
    <xf numFmtId="164" fontId="17" fillId="0" borderId="10" xfId="1" quotePrefix="1" applyNumberFormat="1" applyFont="1" applyFill="1" applyBorder="1" applyAlignment="1">
      <alignment horizontal="center" vertical="center"/>
    </xf>
    <xf numFmtId="43" fontId="5" fillId="0" borderId="14" xfId="1" applyFont="1" applyFill="1" applyBorder="1" applyAlignment="1">
      <alignment horizontal="center" vertical="center"/>
    </xf>
    <xf numFmtId="0" fontId="19" fillId="0" borderId="9" xfId="0" applyFont="1" applyFill="1" applyBorder="1" applyAlignment="1">
      <alignment horizontal="left" vertical="center" wrapText="1"/>
    </xf>
    <xf numFmtId="0" fontId="19" fillId="0" borderId="14" xfId="0" applyFont="1" applyFill="1" applyBorder="1" applyAlignment="1">
      <alignment horizontal="left" vertical="center" wrapText="1"/>
    </xf>
    <xf numFmtId="0" fontId="19" fillId="0" borderId="10" xfId="0" applyFont="1" applyFill="1" applyBorder="1" applyAlignment="1">
      <alignment horizontal="left" vertical="center" wrapText="1"/>
    </xf>
    <xf numFmtId="0" fontId="5" fillId="14" borderId="9" xfId="0" applyFont="1" applyFill="1" applyBorder="1" applyAlignment="1">
      <alignment horizontal="center" vertical="center"/>
    </xf>
    <xf numFmtId="0" fontId="5" fillId="14" borderId="14" xfId="0" applyFont="1" applyFill="1" applyBorder="1" applyAlignment="1">
      <alignment horizontal="center" vertical="center"/>
    </xf>
    <xf numFmtId="0" fontId="5" fillId="14" borderId="10" xfId="0" applyFont="1" applyFill="1" applyBorder="1" applyAlignment="1">
      <alignment horizontal="center" vertical="center"/>
    </xf>
    <xf numFmtId="167" fontId="5" fillId="0" borderId="9" xfId="1" applyNumberFormat="1" applyFont="1" applyFill="1" applyBorder="1" applyAlignment="1">
      <alignment horizontal="center" vertical="center" wrapText="1"/>
    </xf>
    <xf numFmtId="167" fontId="5" fillId="0" borderId="14" xfId="1" applyNumberFormat="1" applyFont="1" applyFill="1" applyBorder="1" applyAlignment="1">
      <alignment horizontal="center" vertical="center" wrapText="1"/>
    </xf>
    <xf numFmtId="167" fontId="5" fillId="0" borderId="10" xfId="1" applyNumberFormat="1" applyFont="1" applyFill="1" applyBorder="1" applyAlignment="1">
      <alignment horizontal="center" vertical="center" wrapText="1"/>
    </xf>
    <xf numFmtId="43" fontId="5" fillId="0" borderId="14" xfId="1" applyFont="1" applyFill="1" applyBorder="1" applyAlignment="1">
      <alignment horizontal="center" vertical="center" wrapText="1"/>
    </xf>
    <xf numFmtId="0" fontId="5" fillId="0" borderId="8" xfId="0" quotePrefix="1" applyFont="1" applyFill="1" applyBorder="1" applyAlignment="1">
      <alignment horizontal="center" vertical="center"/>
    </xf>
    <xf numFmtId="0" fontId="18" fillId="0" borderId="9" xfId="0" applyFont="1" applyBorder="1" applyAlignment="1">
      <alignment horizontal="center" vertical="center"/>
    </xf>
    <xf numFmtId="43" fontId="5" fillId="0" borderId="10" xfId="0" applyNumberFormat="1" applyFont="1" applyFill="1" applyBorder="1" applyAlignment="1">
      <alignment horizontal="center" vertical="center"/>
    </xf>
    <xf numFmtId="9" fontId="12" fillId="0" borderId="9" xfId="0" applyNumberFormat="1" applyFont="1" applyFill="1" applyBorder="1" applyAlignment="1">
      <alignment horizontal="center" vertical="center"/>
    </xf>
    <xf numFmtId="9" fontId="12" fillId="0" borderId="10" xfId="0" applyNumberFormat="1" applyFont="1" applyFill="1" applyBorder="1" applyAlignment="1">
      <alignment horizontal="center" vertical="center"/>
    </xf>
    <xf numFmtId="0" fontId="12" fillId="0" borderId="10" xfId="0" applyFont="1" applyFill="1" applyBorder="1" applyAlignment="1">
      <alignment horizontal="center" vertical="center"/>
    </xf>
    <xf numFmtId="0" fontId="9" fillId="0" borderId="9" xfId="0" applyFont="1" applyFill="1" applyBorder="1" applyAlignment="1">
      <alignment horizontal="center"/>
    </xf>
    <xf numFmtId="0" fontId="9" fillId="0" borderId="10" xfId="0" applyFont="1" applyFill="1" applyBorder="1" applyAlignment="1">
      <alignment horizontal="center"/>
    </xf>
    <xf numFmtId="0" fontId="12" fillId="0" borderId="14" xfId="0" applyFont="1" applyFill="1" applyBorder="1" applyAlignment="1">
      <alignment horizontal="center" vertical="center"/>
    </xf>
    <xf numFmtId="0" fontId="9" fillId="0" borderId="9"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4" xfId="0" applyFont="1" applyFill="1" applyBorder="1" applyAlignment="1">
      <alignment horizontal="center"/>
    </xf>
    <xf numFmtId="0" fontId="9" fillId="0" borderId="0" xfId="0" applyFont="1" applyFill="1" applyBorder="1" applyAlignment="1">
      <alignment horizontal="center"/>
    </xf>
    <xf numFmtId="0" fontId="9" fillId="0" borderId="9" xfId="0" applyFont="1" applyFill="1" applyBorder="1" applyAlignment="1">
      <alignment horizontal="center" vertical="center"/>
    </xf>
    <xf numFmtId="0" fontId="9" fillId="0" borderId="10" xfId="0" applyFont="1" applyFill="1" applyBorder="1" applyAlignment="1">
      <alignment horizontal="center" vertical="center"/>
    </xf>
    <xf numFmtId="0" fontId="9" fillId="0" borderId="1" xfId="0" applyFont="1" applyFill="1" applyBorder="1" applyAlignment="1">
      <alignment horizontal="center" vertical="center" wrapText="1"/>
    </xf>
    <xf numFmtId="0" fontId="9" fillId="0" borderId="5" xfId="0" applyFont="1" applyFill="1" applyBorder="1" applyAlignment="1">
      <alignment horizontal="center" vertical="center" wrapText="1"/>
    </xf>
    <xf numFmtId="9" fontId="12" fillId="0" borderId="14" xfId="0" applyNumberFormat="1" applyFont="1" applyFill="1" applyBorder="1" applyAlignment="1">
      <alignment horizontal="center" vertical="center"/>
    </xf>
    <xf numFmtId="0" fontId="9" fillId="0" borderId="9" xfId="0" applyFont="1" applyFill="1" applyBorder="1" applyAlignment="1">
      <alignment horizontal="left" vertical="center" wrapText="1"/>
    </xf>
    <xf numFmtId="0" fontId="9" fillId="0" borderId="10" xfId="0" applyFont="1" applyFill="1" applyBorder="1" applyAlignment="1">
      <alignment horizontal="left" vertical="center" wrapText="1"/>
    </xf>
    <xf numFmtId="14" fontId="9" fillId="0" borderId="9" xfId="0" applyNumberFormat="1" applyFont="1" applyFill="1" applyBorder="1" applyAlignment="1">
      <alignment horizontal="center" vertical="center"/>
    </xf>
    <xf numFmtId="14" fontId="9" fillId="0" borderId="10" xfId="0" applyNumberFormat="1" applyFont="1" applyFill="1" applyBorder="1" applyAlignment="1">
      <alignment horizontal="center" vertical="center"/>
    </xf>
    <xf numFmtId="164" fontId="9" fillId="0" borderId="9" xfId="1" applyNumberFormat="1" applyFont="1" applyFill="1" applyBorder="1" applyAlignment="1">
      <alignment horizontal="center" vertical="center"/>
    </xf>
    <xf numFmtId="164" fontId="9" fillId="0" borderId="10" xfId="1" applyNumberFormat="1" applyFont="1" applyFill="1" applyBorder="1" applyAlignment="1">
      <alignment horizontal="center" vertical="center"/>
    </xf>
    <xf numFmtId="14" fontId="9" fillId="6" borderId="9" xfId="0" applyNumberFormat="1" applyFont="1" applyFill="1" applyBorder="1" applyAlignment="1">
      <alignment horizontal="center" vertical="center"/>
    </xf>
    <xf numFmtId="14" fontId="9" fillId="6" borderId="14" xfId="0" applyNumberFormat="1" applyFont="1" applyFill="1" applyBorder="1" applyAlignment="1">
      <alignment horizontal="center" vertical="center"/>
    </xf>
    <xf numFmtId="14" fontId="9" fillId="6" borderId="10" xfId="0" applyNumberFormat="1" applyFont="1" applyFill="1" applyBorder="1" applyAlignment="1">
      <alignment horizontal="center" vertical="center"/>
    </xf>
    <xf numFmtId="0" fontId="9" fillId="6" borderId="9"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0" xfId="0" applyFont="1" applyFill="1" applyBorder="1" applyAlignment="1">
      <alignment horizontal="center" vertical="center"/>
    </xf>
    <xf numFmtId="164" fontId="9" fillId="6" borderId="9" xfId="1" applyNumberFormat="1" applyFont="1" applyFill="1" applyBorder="1" applyAlignment="1">
      <alignment horizontal="center" vertical="center"/>
    </xf>
    <xf numFmtId="164" fontId="9" fillId="6" borderId="14" xfId="1" applyNumberFormat="1" applyFont="1" applyFill="1" applyBorder="1" applyAlignment="1">
      <alignment horizontal="center" vertical="center"/>
    </xf>
    <xf numFmtId="164" fontId="9" fillId="6" borderId="10" xfId="1" applyNumberFormat="1" applyFont="1" applyFill="1" applyBorder="1" applyAlignment="1">
      <alignment horizontal="center" vertical="center"/>
    </xf>
    <xf numFmtId="0" fontId="9" fillId="6" borderId="9" xfId="0" applyFont="1" applyFill="1" applyBorder="1" applyAlignment="1">
      <alignment horizontal="center" vertical="center" wrapText="1"/>
    </xf>
    <xf numFmtId="0" fontId="9" fillId="6" borderId="14" xfId="0" applyFont="1" applyFill="1" applyBorder="1" applyAlignment="1">
      <alignment horizontal="center" vertical="center" wrapText="1"/>
    </xf>
    <xf numFmtId="0" fontId="9" fillId="6" borderId="10" xfId="0" applyFont="1" applyFill="1" applyBorder="1" applyAlignment="1">
      <alignment horizontal="center" vertical="center" wrapText="1"/>
    </xf>
    <xf numFmtId="0" fontId="9" fillId="6" borderId="9" xfId="0" applyFont="1" applyFill="1" applyBorder="1" applyAlignment="1">
      <alignment horizontal="left" wrapText="1"/>
    </xf>
    <xf numFmtId="0" fontId="9" fillId="6" borderId="14" xfId="0" applyFont="1" applyFill="1" applyBorder="1" applyAlignment="1">
      <alignment horizontal="left" wrapText="1"/>
    </xf>
    <xf numFmtId="0" fontId="9" fillId="6" borderId="10" xfId="0" applyFont="1" applyFill="1" applyBorder="1" applyAlignment="1">
      <alignment horizontal="left" wrapText="1"/>
    </xf>
    <xf numFmtId="0" fontId="9" fillId="6" borderId="9" xfId="0" applyFont="1" applyFill="1" applyBorder="1" applyAlignment="1">
      <alignment horizontal="left" vertical="center" wrapText="1"/>
    </xf>
    <xf numFmtId="0" fontId="9" fillId="6" borderId="10" xfId="0" applyFont="1" applyFill="1" applyBorder="1" applyAlignment="1">
      <alignment horizontal="left" vertical="center" wrapText="1"/>
    </xf>
    <xf numFmtId="0" fontId="12" fillId="6" borderId="9" xfId="0" applyFont="1" applyFill="1" applyBorder="1" applyAlignment="1">
      <alignment horizontal="center" vertical="center" wrapText="1"/>
    </xf>
    <xf numFmtId="14" fontId="9" fillId="0" borderId="14" xfId="0" applyNumberFormat="1" applyFont="1" applyFill="1" applyBorder="1" applyAlignment="1">
      <alignment horizontal="center" vertical="center"/>
    </xf>
    <xf numFmtId="0" fontId="9" fillId="0" borderId="14" xfId="0" applyFont="1" applyFill="1" applyBorder="1" applyAlignment="1">
      <alignment horizontal="center" vertical="center"/>
    </xf>
    <xf numFmtId="164" fontId="9" fillId="0" borderId="14" xfId="1" applyNumberFormat="1" applyFont="1" applyFill="1" applyBorder="1" applyAlignment="1">
      <alignment horizontal="center" vertical="center"/>
    </xf>
    <xf numFmtId="0" fontId="9" fillId="0" borderId="14" xfId="0" applyFont="1" applyFill="1" applyBorder="1" applyAlignment="1">
      <alignment horizontal="center" vertical="center" wrapText="1"/>
    </xf>
    <xf numFmtId="0" fontId="9" fillId="0" borderId="14" xfId="0" applyFont="1" applyFill="1" applyBorder="1" applyAlignment="1">
      <alignment horizontal="center"/>
    </xf>
    <xf numFmtId="0" fontId="10" fillId="0" borderId="9" xfId="0" applyFont="1" applyFill="1" applyBorder="1" applyAlignment="1">
      <alignment horizontal="left" vertical="center" wrapText="1"/>
    </xf>
    <xf numFmtId="0" fontId="11" fillId="0" borderId="14" xfId="0" applyFont="1" applyFill="1" applyBorder="1"/>
    <xf numFmtId="0" fontId="11" fillId="0" borderId="10" xfId="0" applyFont="1" applyFill="1" applyBorder="1"/>
    <xf numFmtId="167" fontId="9" fillId="0" borderId="9" xfId="1" applyNumberFormat="1" applyFont="1" applyFill="1" applyBorder="1" applyAlignment="1">
      <alignment horizontal="center" vertical="center" wrapText="1"/>
    </xf>
    <xf numFmtId="167" fontId="9" fillId="0" borderId="14" xfId="1" applyNumberFormat="1" applyFont="1" applyFill="1" applyBorder="1" applyAlignment="1">
      <alignment horizontal="center" vertical="center" wrapText="1"/>
    </xf>
    <xf numFmtId="167" fontId="9" fillId="0" borderId="10" xfId="1" applyNumberFormat="1" applyFont="1" applyFill="1" applyBorder="1" applyAlignment="1">
      <alignment horizontal="center" vertical="center" wrapText="1"/>
    </xf>
    <xf numFmtId="14" fontId="9" fillId="0" borderId="9" xfId="0" applyNumberFormat="1" applyFont="1" applyFill="1" applyBorder="1" applyAlignment="1">
      <alignment vertical="center"/>
    </xf>
    <xf numFmtId="0" fontId="9" fillId="0" borderId="14" xfId="0" applyFont="1" applyFill="1" applyBorder="1" applyAlignment="1">
      <alignment vertical="center"/>
    </xf>
    <xf numFmtId="0" fontId="9" fillId="0" borderId="10" xfId="0" applyFont="1" applyFill="1" applyBorder="1" applyAlignment="1">
      <alignment vertical="center"/>
    </xf>
    <xf numFmtId="43" fontId="9" fillId="0" borderId="9" xfId="1" applyFont="1" applyFill="1" applyBorder="1" applyAlignment="1">
      <alignment horizontal="center" vertical="center" wrapText="1"/>
    </xf>
    <xf numFmtId="43" fontId="9" fillId="0" borderId="14" xfId="1" applyFont="1" applyFill="1" applyBorder="1" applyAlignment="1">
      <alignment horizontal="center" vertical="center" wrapText="1"/>
    </xf>
    <xf numFmtId="43" fontId="9" fillId="0" borderId="10" xfId="1" applyFont="1" applyFill="1" applyBorder="1" applyAlignment="1">
      <alignment horizontal="center" vertical="center" wrapText="1"/>
    </xf>
    <xf numFmtId="0" fontId="9" fillId="0" borderId="13" xfId="0" applyFont="1" applyFill="1" applyBorder="1" applyAlignment="1">
      <alignment horizontal="center" vertical="center"/>
    </xf>
    <xf numFmtId="0" fontId="9" fillId="0" borderId="12" xfId="0" applyFont="1" applyFill="1" applyBorder="1" applyAlignment="1">
      <alignment horizontal="center" vertical="center"/>
    </xf>
    <xf numFmtId="0" fontId="9" fillId="0" borderId="9" xfId="0" applyFont="1" applyFill="1" applyBorder="1" applyAlignment="1">
      <alignment horizontal="left" wrapText="1"/>
    </xf>
    <xf numFmtId="0" fontId="9" fillId="0" borderId="10" xfId="0" applyFont="1" applyFill="1" applyBorder="1" applyAlignment="1">
      <alignment horizontal="left" wrapText="1"/>
    </xf>
    <xf numFmtId="0" fontId="9" fillId="0" borderId="5" xfId="0" applyFont="1" applyFill="1" applyBorder="1" applyAlignment="1">
      <alignment horizontal="center"/>
    </xf>
    <xf numFmtId="0" fontId="9" fillId="0" borderId="6" xfId="0" applyFont="1" applyFill="1" applyBorder="1" applyAlignment="1">
      <alignment horizontal="center"/>
    </xf>
    <xf numFmtId="0" fontId="9" fillId="0" borderId="7" xfId="0" applyFont="1" applyFill="1" applyBorder="1" applyAlignment="1">
      <alignment horizontal="center"/>
    </xf>
    <xf numFmtId="0" fontId="9" fillId="0" borderId="8" xfId="0" applyFont="1" applyFill="1" applyBorder="1" applyAlignment="1">
      <alignment horizontal="center"/>
    </xf>
    <xf numFmtId="0" fontId="9" fillId="0" borderId="11" xfId="0" applyFont="1" applyFill="1" applyBorder="1" applyAlignment="1">
      <alignment horizontal="center"/>
    </xf>
    <xf numFmtId="0" fontId="9" fillId="0" borderId="13" xfId="0" applyFont="1" applyFill="1" applyBorder="1" applyAlignment="1">
      <alignment horizontal="center"/>
    </xf>
    <xf numFmtId="0" fontId="9" fillId="0" borderId="12" xfId="0" applyFont="1" applyFill="1" applyBorder="1" applyAlignment="1">
      <alignment horizontal="center"/>
    </xf>
    <xf numFmtId="0" fontId="9" fillId="0" borderId="8" xfId="0" applyFont="1" applyFill="1" applyBorder="1" applyAlignment="1">
      <alignment horizontal="center" vertical="center" wrapText="1"/>
    </xf>
    <xf numFmtId="0" fontId="9" fillId="0" borderId="11" xfId="0" applyFont="1" applyFill="1" applyBorder="1" applyAlignment="1">
      <alignment horizontal="center" vertical="center" wrapText="1"/>
    </xf>
    <xf numFmtId="0" fontId="9" fillId="0" borderId="13" xfId="0" applyFont="1" applyFill="1" applyBorder="1" applyAlignment="1">
      <alignment horizontal="center" vertical="center" wrapText="1"/>
    </xf>
    <xf numFmtId="0" fontId="9" fillId="0" borderId="12" xfId="0" applyFont="1" applyFill="1" applyBorder="1" applyAlignment="1">
      <alignment horizontal="center" vertical="center" wrapText="1"/>
    </xf>
    <xf numFmtId="0" fontId="9" fillId="0" borderId="11" xfId="0" applyFont="1" applyFill="1" applyBorder="1" applyAlignment="1">
      <alignment horizontal="center" vertical="center"/>
    </xf>
    <xf numFmtId="0" fontId="10" fillId="0" borderId="14" xfId="0" applyFont="1" applyBorder="1" applyAlignment="1">
      <alignment horizontal="center" vertical="center"/>
    </xf>
    <xf numFmtId="0" fontId="10" fillId="0" borderId="10" xfId="0" applyFont="1" applyBorder="1" applyAlignment="1">
      <alignment horizontal="center" vertical="center"/>
    </xf>
    <xf numFmtId="9" fontId="10" fillId="0" borderId="9" xfId="0" applyNumberFormat="1" applyFont="1" applyBorder="1" applyAlignment="1">
      <alignment horizontal="center" vertical="center"/>
    </xf>
    <xf numFmtId="0" fontId="9" fillId="0" borderId="1" xfId="0" applyFont="1" applyFill="1" applyBorder="1" applyAlignment="1">
      <alignment horizontal="center"/>
    </xf>
    <xf numFmtId="0" fontId="9" fillId="0" borderId="2" xfId="0" applyFont="1" applyFill="1" applyBorder="1" applyAlignment="1">
      <alignment horizontal="center"/>
    </xf>
    <xf numFmtId="0" fontId="9" fillId="0" borderId="3" xfId="0" applyFont="1" applyFill="1" applyBorder="1" applyAlignment="1">
      <alignment horizontal="center"/>
    </xf>
    <xf numFmtId="0" fontId="11" fillId="0" borderId="9" xfId="0" applyFont="1" applyBorder="1" applyAlignment="1">
      <alignment horizontal="center" vertical="center" wrapText="1"/>
    </xf>
    <xf numFmtId="0" fontId="11" fillId="0" borderId="14" xfId="0" applyFont="1" applyBorder="1" applyAlignment="1">
      <alignment horizontal="center" vertical="center" wrapText="1"/>
    </xf>
    <xf numFmtId="0" fontId="11" fillId="0" borderId="10"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0" xfId="0" applyFont="1" applyBorder="1" applyAlignment="1">
      <alignment horizontal="center" vertical="center" wrapText="1"/>
    </xf>
    <xf numFmtId="0" fontId="9" fillId="0" borderId="14" xfId="0" applyFont="1" applyFill="1" applyBorder="1" applyAlignment="1">
      <alignment horizontal="left" vertical="center" wrapText="1"/>
    </xf>
    <xf numFmtId="0" fontId="10" fillId="0" borderId="9" xfId="0" applyFont="1" applyBorder="1" applyAlignment="1">
      <alignment horizontal="center" vertical="center" wrapText="1"/>
    </xf>
    <xf numFmtId="9" fontId="10" fillId="0" borderId="14" xfId="0" applyNumberFormat="1" applyFont="1" applyBorder="1" applyAlignment="1">
      <alignment horizontal="center" vertical="center"/>
    </xf>
    <xf numFmtId="9" fontId="10" fillId="0" borderId="10" xfId="0" applyNumberFormat="1" applyFont="1" applyBorder="1" applyAlignment="1">
      <alignment horizontal="center" vertical="center"/>
    </xf>
    <xf numFmtId="14" fontId="9" fillId="0" borderId="9" xfId="0" applyNumberFormat="1" applyFont="1" applyFill="1" applyBorder="1" applyAlignment="1">
      <alignment horizontal="center" vertical="center" wrapText="1"/>
    </xf>
    <xf numFmtId="14" fontId="9" fillId="0" borderId="14" xfId="0" applyNumberFormat="1" applyFont="1" applyFill="1" applyBorder="1" applyAlignment="1">
      <alignment horizontal="center" vertical="center" wrapText="1"/>
    </xf>
    <xf numFmtId="14" fontId="9" fillId="0" borderId="10" xfId="0" applyNumberFormat="1" applyFont="1" applyFill="1" applyBorder="1" applyAlignment="1">
      <alignment horizontal="center" vertical="center" wrapText="1"/>
    </xf>
    <xf numFmtId="14" fontId="12" fillId="0" borderId="9" xfId="0" applyNumberFormat="1" applyFont="1" applyFill="1" applyBorder="1" applyAlignment="1">
      <alignment horizontal="center" vertical="center"/>
    </xf>
    <xf numFmtId="0" fontId="9" fillId="0" borderId="9" xfId="0" quotePrefix="1" applyFont="1" applyFill="1" applyBorder="1" applyAlignment="1">
      <alignment horizontal="center" vertical="center"/>
    </xf>
    <xf numFmtId="0" fontId="9" fillId="0" borderId="14" xfId="0" quotePrefix="1" applyFont="1" applyFill="1" applyBorder="1" applyAlignment="1">
      <alignment horizontal="center" vertical="center"/>
    </xf>
    <xf numFmtId="0" fontId="9" fillId="0" borderId="10" xfId="0" quotePrefix="1" applyFont="1" applyFill="1" applyBorder="1" applyAlignment="1">
      <alignment horizontal="center" vertical="center"/>
    </xf>
    <xf numFmtId="0" fontId="12" fillId="0" borderId="14" xfId="0" applyFont="1" applyFill="1" applyBorder="1"/>
    <xf numFmtId="0" fontId="12" fillId="0" borderId="10" xfId="0" applyFont="1" applyFill="1" applyBorder="1"/>
    <xf numFmtId="164" fontId="9" fillId="0" borderId="9" xfId="1" applyNumberFormat="1" applyFont="1" applyFill="1" applyBorder="1" applyAlignment="1">
      <alignment horizontal="center" vertical="center" wrapText="1"/>
    </xf>
    <xf numFmtId="164" fontId="9" fillId="0" borderId="14" xfId="1" applyNumberFormat="1" applyFont="1" applyFill="1" applyBorder="1" applyAlignment="1">
      <alignment horizontal="center" vertical="center" wrapText="1"/>
    </xf>
    <xf numFmtId="164" fontId="9" fillId="0" borderId="10" xfId="1" applyNumberFormat="1" applyFont="1" applyFill="1" applyBorder="1" applyAlignment="1">
      <alignment horizontal="center" vertical="center" wrapText="1"/>
    </xf>
    <xf numFmtId="0" fontId="9" fillId="0" borderId="9" xfId="0" quotePrefix="1" applyFont="1" applyFill="1" applyBorder="1" applyAlignment="1">
      <alignment horizontal="center" vertical="center" wrapText="1"/>
    </xf>
    <xf numFmtId="0" fontId="9" fillId="0" borderId="14" xfId="0" quotePrefix="1" applyFont="1" applyFill="1" applyBorder="1" applyAlignment="1">
      <alignment horizontal="center" vertical="center" wrapText="1"/>
    </xf>
    <xf numFmtId="0" fontId="9" fillId="0" borderId="10" xfId="0" quotePrefix="1" applyFont="1" applyFill="1" applyBorder="1" applyAlignment="1">
      <alignment horizontal="center" vertical="center" wrapText="1"/>
    </xf>
    <xf numFmtId="43" fontId="9" fillId="0" borderId="9" xfId="1" applyNumberFormat="1" applyFont="1" applyFill="1" applyBorder="1" applyAlignment="1">
      <alignment horizontal="center"/>
    </xf>
    <xf numFmtId="43" fontId="9" fillId="0" borderId="14" xfId="1" applyNumberFormat="1" applyFont="1" applyFill="1" applyBorder="1" applyAlignment="1">
      <alignment horizontal="center"/>
    </xf>
    <xf numFmtId="9" fontId="9" fillId="0" borderId="1" xfId="0" applyNumberFormat="1" applyFont="1" applyFill="1" applyBorder="1" applyAlignment="1">
      <alignment horizontal="center" vertical="center"/>
    </xf>
    <xf numFmtId="0" fontId="9" fillId="0" borderId="4" xfId="0" applyFont="1" applyFill="1" applyBorder="1" applyAlignment="1">
      <alignment horizontal="center" vertical="center"/>
    </xf>
    <xf numFmtId="0" fontId="9" fillId="0" borderId="5" xfId="0" applyFont="1" applyFill="1" applyBorder="1" applyAlignment="1">
      <alignment horizontal="center" vertical="center"/>
    </xf>
    <xf numFmtId="164" fontId="9" fillId="0" borderId="8" xfId="1" applyNumberFormat="1" applyFont="1" applyFill="1" applyBorder="1" applyAlignment="1">
      <alignment horizontal="center" vertical="center" wrapText="1"/>
    </xf>
    <xf numFmtId="43" fontId="9" fillId="0" borderId="10" xfId="1" applyNumberFormat="1" applyFont="1" applyFill="1" applyBorder="1" applyAlignment="1">
      <alignment horizontal="center"/>
    </xf>
    <xf numFmtId="14" fontId="9" fillId="0" borderId="9" xfId="0" quotePrefix="1" applyNumberFormat="1" applyFont="1" applyFill="1" applyBorder="1" applyAlignment="1">
      <alignment horizontal="center" vertical="center" wrapText="1"/>
    </xf>
    <xf numFmtId="14" fontId="9" fillId="0" borderId="14" xfId="0" quotePrefix="1" applyNumberFormat="1" applyFont="1" applyFill="1" applyBorder="1" applyAlignment="1">
      <alignment horizontal="center" vertical="center" wrapText="1"/>
    </xf>
    <xf numFmtId="14" fontId="9" fillId="0" borderId="9" xfId="1" applyNumberFormat="1" applyFont="1" applyFill="1" applyBorder="1" applyAlignment="1">
      <alignment horizontal="center" vertical="center"/>
    </xf>
    <xf numFmtId="43" fontId="9" fillId="0" borderId="14" xfId="1" applyNumberFormat="1" applyFont="1" applyFill="1" applyBorder="1" applyAlignment="1">
      <alignment horizontal="center" vertical="center"/>
    </xf>
    <xf numFmtId="43" fontId="9" fillId="0" borderId="10" xfId="1" applyNumberFormat="1" applyFont="1" applyFill="1" applyBorder="1" applyAlignment="1">
      <alignment horizontal="center" vertical="center"/>
    </xf>
    <xf numFmtId="14" fontId="9" fillId="0" borderId="10" xfId="0" quotePrefix="1" applyNumberFormat="1" applyFont="1" applyFill="1" applyBorder="1" applyAlignment="1">
      <alignment horizontal="center" vertical="center" wrapText="1"/>
    </xf>
    <xf numFmtId="0" fontId="10" fillId="0" borderId="9" xfId="0" applyFont="1" applyFill="1" applyBorder="1" applyAlignment="1">
      <alignment horizontal="center" vertical="center" wrapText="1"/>
    </xf>
    <xf numFmtId="0" fontId="10" fillId="0" borderId="14" xfId="0" applyFont="1" applyFill="1" applyBorder="1" applyAlignment="1">
      <alignment horizontal="center" vertical="center" wrapText="1"/>
    </xf>
    <xf numFmtId="0" fontId="10" fillId="0" borderId="10" xfId="0" applyFont="1" applyFill="1" applyBorder="1" applyAlignment="1">
      <alignment horizontal="center" vertical="center" wrapText="1"/>
    </xf>
    <xf numFmtId="14" fontId="10" fillId="0" borderId="9" xfId="0" applyNumberFormat="1" applyFont="1" applyFill="1" applyBorder="1" applyAlignment="1">
      <alignment horizontal="center" vertical="center" wrapText="1"/>
    </xf>
    <xf numFmtId="169" fontId="9" fillId="0" borderId="9" xfId="1" applyNumberFormat="1" applyFont="1" applyFill="1" applyBorder="1" applyAlignment="1">
      <alignment horizontal="center" vertical="center" wrapText="1"/>
    </xf>
    <xf numFmtId="169" fontId="9" fillId="0" borderId="14" xfId="1" applyNumberFormat="1" applyFont="1" applyFill="1" applyBorder="1" applyAlignment="1">
      <alignment horizontal="center" vertical="center" wrapText="1"/>
    </xf>
    <xf numFmtId="169" fontId="9" fillId="0" borderId="10" xfId="1" applyNumberFormat="1" applyFont="1" applyFill="1" applyBorder="1" applyAlignment="1">
      <alignment horizontal="center" vertical="center" wrapText="1"/>
    </xf>
    <xf numFmtId="0" fontId="9" fillId="4" borderId="1" xfId="0" applyFont="1" applyFill="1" applyBorder="1" applyAlignment="1">
      <alignment horizontal="center" vertical="center"/>
    </xf>
    <xf numFmtId="0" fontId="9" fillId="4" borderId="4" xfId="0" applyFont="1" applyFill="1" applyBorder="1" applyAlignment="1">
      <alignment horizontal="center" vertical="center"/>
    </xf>
    <xf numFmtId="0" fontId="9" fillId="4" borderId="5" xfId="0" applyFont="1" applyFill="1" applyBorder="1" applyAlignment="1">
      <alignment horizontal="center" vertical="center"/>
    </xf>
    <xf numFmtId="0" fontId="9" fillId="0" borderId="10" xfId="0" applyFont="1" applyFill="1" applyBorder="1"/>
    <xf numFmtId="0" fontId="9" fillId="0" borderId="8" xfId="0" applyFont="1" applyFill="1" applyBorder="1" applyAlignment="1">
      <alignment horizontal="center" vertical="center"/>
    </xf>
    <xf numFmtId="164" fontId="9" fillId="0" borderId="9" xfId="1" quotePrefix="1" applyNumberFormat="1" applyFont="1" applyFill="1" applyBorder="1" applyAlignment="1">
      <alignment horizontal="center" vertical="center"/>
    </xf>
    <xf numFmtId="0" fontId="9" fillId="0" borderId="0" xfId="0" applyFont="1" applyFill="1" applyAlignment="1">
      <alignment horizontal="center"/>
    </xf>
    <xf numFmtId="0" fontId="2" fillId="0" borderId="8" xfId="0" applyFont="1" applyFill="1" applyBorder="1" applyAlignment="1">
      <alignment horizontal="center"/>
    </xf>
    <xf numFmtId="0" fontId="2" fillId="0" borderId="11" xfId="0" applyFont="1" applyFill="1" applyBorder="1" applyAlignment="1">
      <alignment horizontal="center"/>
    </xf>
    <xf numFmtId="0" fontId="2" fillId="0" borderId="13" xfId="0" applyFont="1" applyFill="1" applyBorder="1" applyAlignment="1">
      <alignment horizontal="center"/>
    </xf>
    <xf numFmtId="0" fontId="2" fillId="0" borderId="12" xfId="0" applyFont="1" applyFill="1" applyBorder="1" applyAlignment="1">
      <alignment horizontal="center"/>
    </xf>
    <xf numFmtId="0" fontId="12" fillId="0" borderId="9" xfId="0" applyFont="1" applyFill="1" applyBorder="1" applyAlignment="1">
      <alignment horizontal="center" vertical="center" wrapText="1"/>
    </xf>
    <xf numFmtId="0" fontId="12" fillId="0" borderId="10" xfId="0" applyFont="1" applyFill="1" applyBorder="1" applyAlignment="1">
      <alignment horizontal="center" vertical="center" wrapText="1"/>
    </xf>
    <xf numFmtId="14" fontId="12" fillId="0" borderId="9" xfId="0" applyNumberFormat="1" applyFont="1" applyFill="1" applyBorder="1" applyAlignment="1">
      <alignment horizontal="right" vertical="center"/>
    </xf>
    <xf numFmtId="0" fontId="12" fillId="0" borderId="10" xfId="0" applyFont="1" applyFill="1" applyBorder="1" applyAlignment="1">
      <alignment horizontal="right" vertical="center"/>
    </xf>
    <xf numFmtId="0" fontId="23" fillId="0" borderId="8" xfId="0" applyFont="1" applyBorder="1" applyAlignment="1">
      <alignment horizontal="center" vertical="center"/>
    </xf>
    <xf numFmtId="0" fontId="12" fillId="0" borderId="14" xfId="0" applyFont="1" applyFill="1" applyBorder="1" applyAlignment="1">
      <alignment horizontal="right" vertical="center"/>
    </xf>
    <xf numFmtId="0" fontId="11" fillId="0" borderId="9" xfId="0" applyFont="1" applyBorder="1" applyAlignment="1">
      <alignment horizontal="left" vertical="center" wrapText="1"/>
    </xf>
    <xf numFmtId="0" fontId="11" fillId="0" borderId="10" xfId="0" applyFont="1" applyBorder="1" applyAlignment="1">
      <alignment horizontal="left" vertical="center" wrapText="1"/>
    </xf>
    <xf numFmtId="0" fontId="11" fillId="0" borderId="9" xfId="0" applyFont="1" applyBorder="1" applyAlignment="1">
      <alignment horizontal="center" wrapText="1"/>
    </xf>
    <xf numFmtId="0" fontId="11" fillId="0" borderId="14" xfId="0" applyFont="1" applyBorder="1" applyAlignment="1">
      <alignment horizontal="center" wrapText="1"/>
    </xf>
    <xf numFmtId="0" fontId="11" fillId="0" borderId="10" xfId="0" applyFont="1" applyBorder="1" applyAlignment="1">
      <alignment horizontal="center" wrapText="1"/>
    </xf>
    <xf numFmtId="0" fontId="11" fillId="0" borderId="9" xfId="0" applyFont="1" applyFill="1" applyBorder="1" applyAlignment="1">
      <alignment horizontal="center"/>
    </xf>
    <xf numFmtId="0" fontId="11" fillId="0" borderId="14" xfId="0" applyFont="1" applyFill="1" applyBorder="1" applyAlignment="1">
      <alignment horizontal="center"/>
    </xf>
    <xf numFmtId="0" fontId="11" fillId="0" borderId="10" xfId="0" applyFont="1" applyFill="1" applyBorder="1" applyAlignment="1">
      <alignment horizontal="center"/>
    </xf>
    <xf numFmtId="0" fontId="11" fillId="0" borderId="9" xfId="0" applyFont="1" applyBorder="1" applyAlignment="1">
      <alignment horizontal="center"/>
    </xf>
    <xf numFmtId="0" fontId="11" fillId="0" borderId="10" xfId="0" applyFont="1" applyBorder="1" applyAlignment="1">
      <alignment horizontal="center"/>
    </xf>
    <xf numFmtId="0" fontId="12" fillId="0" borderId="8" xfId="0" applyFont="1" applyFill="1" applyBorder="1" applyAlignment="1">
      <alignment horizontal="center" vertical="center" wrapText="1"/>
    </xf>
    <xf numFmtId="14" fontId="12" fillId="0" borderId="14" xfId="0" applyNumberFormat="1" applyFont="1" applyFill="1" applyBorder="1" applyAlignment="1">
      <alignment horizontal="right" vertical="center"/>
    </xf>
    <xf numFmtId="14" fontId="12" fillId="0" borderId="10" xfId="0" applyNumberFormat="1" applyFont="1" applyFill="1" applyBorder="1" applyAlignment="1">
      <alignment horizontal="right" vertical="center"/>
    </xf>
    <xf numFmtId="0" fontId="12" fillId="0" borderId="9" xfId="0" applyFont="1" applyFill="1" applyBorder="1" applyAlignment="1">
      <alignment horizontal="left" vertical="center" wrapText="1"/>
    </xf>
    <xf numFmtId="0" fontId="9" fillId="0" borderId="8" xfId="0" applyFont="1" applyFill="1" applyBorder="1" applyAlignment="1">
      <alignment horizontal="left" vertical="center" wrapText="1"/>
    </xf>
    <xf numFmtId="0" fontId="12" fillId="0" borderId="14" xfId="0" applyFont="1" applyFill="1" applyBorder="1" applyAlignment="1">
      <alignment horizontal="center" vertical="center" wrapText="1"/>
    </xf>
    <xf numFmtId="14" fontId="12" fillId="0" borderId="14" xfId="0" applyNumberFormat="1" applyFont="1" applyFill="1" applyBorder="1" applyAlignment="1">
      <alignment horizontal="center" vertical="center"/>
    </xf>
    <xf numFmtId="14" fontId="12" fillId="0" borderId="10" xfId="0" applyNumberFormat="1" applyFont="1" applyFill="1" applyBorder="1" applyAlignment="1">
      <alignment horizontal="center" vertical="center"/>
    </xf>
    <xf numFmtId="0" fontId="22" fillId="0" borderId="9" xfId="0" applyFont="1" applyBorder="1" applyAlignment="1">
      <alignment horizontal="center" vertical="center"/>
    </xf>
    <xf numFmtId="0" fontId="22" fillId="0" borderId="14" xfId="0" applyFont="1" applyBorder="1" applyAlignment="1">
      <alignment horizontal="center" vertical="center"/>
    </xf>
    <xf numFmtId="0" fontId="22" fillId="0" borderId="10" xfId="0" applyFont="1" applyBorder="1" applyAlignment="1">
      <alignment horizontal="center" vertical="center"/>
    </xf>
    <xf numFmtId="0" fontId="5" fillId="0" borderId="9" xfId="0" applyFont="1" applyFill="1" applyBorder="1" applyAlignment="1">
      <alignment horizontal="center"/>
    </xf>
    <xf numFmtId="0" fontId="5" fillId="0" borderId="10" xfId="0" applyFont="1" applyFill="1" applyBorder="1" applyAlignment="1">
      <alignment horizontal="center"/>
    </xf>
    <xf numFmtId="0" fontId="5" fillId="6" borderId="14" xfId="0" applyFont="1" applyFill="1" applyBorder="1" applyAlignment="1">
      <alignment horizontal="center" vertical="center"/>
    </xf>
    <xf numFmtId="0" fontId="5" fillId="6" borderId="9" xfId="0" applyFont="1" applyFill="1" applyBorder="1" applyAlignment="1">
      <alignment horizontal="center" vertical="center"/>
    </xf>
    <xf numFmtId="164" fontId="5" fillId="6" borderId="9" xfId="1" applyNumberFormat="1" applyFont="1" applyFill="1" applyBorder="1" applyAlignment="1">
      <alignment horizontal="center" vertical="center"/>
    </xf>
    <xf numFmtId="164" fontId="5" fillId="6" borderId="10" xfId="1" applyNumberFormat="1" applyFont="1" applyFill="1" applyBorder="1" applyAlignment="1">
      <alignment horizontal="center" vertical="center"/>
    </xf>
    <xf numFmtId="0" fontId="5" fillId="6" borderId="9" xfId="0" applyFont="1" applyFill="1" applyBorder="1" applyAlignment="1">
      <alignment horizontal="center" vertical="center" wrapText="1"/>
    </xf>
    <xf numFmtId="0" fontId="5" fillId="6" borderId="10" xfId="0" applyFont="1" applyFill="1" applyBorder="1" applyAlignment="1">
      <alignment horizontal="center" vertical="center" wrapText="1"/>
    </xf>
    <xf numFmtId="0" fontId="5" fillId="7" borderId="9" xfId="0" applyFont="1" applyFill="1" applyBorder="1" applyAlignment="1">
      <alignment horizontal="center" vertical="center" wrapText="1"/>
    </xf>
    <xf numFmtId="0" fontId="5" fillId="7" borderId="14"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18" fillId="7" borderId="9" xfId="0" applyFont="1" applyFill="1" applyBorder="1" applyAlignment="1">
      <alignment horizontal="left" vertical="center" wrapText="1"/>
    </xf>
    <xf numFmtId="0" fontId="20" fillId="7" borderId="14" xfId="0" applyFont="1" applyFill="1" applyBorder="1"/>
    <xf numFmtId="0" fontId="20" fillId="7" borderId="10" xfId="0" applyFont="1" applyFill="1" applyBorder="1"/>
    <xf numFmtId="0" fontId="5" fillId="7" borderId="9" xfId="0" applyFont="1" applyFill="1" applyBorder="1" applyAlignment="1">
      <alignment horizontal="center" vertical="center"/>
    </xf>
    <xf numFmtId="0" fontId="5" fillId="7" borderId="14" xfId="0" applyFont="1" applyFill="1" applyBorder="1" applyAlignment="1">
      <alignment horizontal="center" vertical="center"/>
    </xf>
    <xf numFmtId="0" fontId="5" fillId="7" borderId="10" xfId="0" applyFont="1" applyFill="1" applyBorder="1" applyAlignment="1">
      <alignment horizontal="center" vertical="center"/>
    </xf>
    <xf numFmtId="14" fontId="5" fillId="7" borderId="9" xfId="0" applyNumberFormat="1" applyFont="1" applyFill="1" applyBorder="1" applyAlignment="1">
      <alignment horizontal="center" vertical="center"/>
    </xf>
    <xf numFmtId="14" fontId="5" fillId="7" borderId="14" xfId="0" applyNumberFormat="1" applyFont="1" applyFill="1" applyBorder="1" applyAlignment="1">
      <alignment horizontal="center" vertical="center"/>
    </xf>
    <xf numFmtId="14" fontId="5" fillId="7" borderId="10" xfId="0" applyNumberFormat="1" applyFont="1" applyFill="1" applyBorder="1" applyAlignment="1">
      <alignment horizontal="center" vertical="center"/>
    </xf>
    <xf numFmtId="164" fontId="5" fillId="7" borderId="9" xfId="1" applyNumberFormat="1" applyFont="1" applyFill="1" applyBorder="1" applyAlignment="1">
      <alignment horizontal="center" vertical="center"/>
    </xf>
    <xf numFmtId="164" fontId="5" fillId="7" borderId="14" xfId="1" applyNumberFormat="1" applyFont="1" applyFill="1" applyBorder="1" applyAlignment="1">
      <alignment horizontal="center" vertical="center"/>
    </xf>
    <xf numFmtId="164" fontId="5" fillId="7" borderId="10" xfId="1" applyNumberFormat="1" applyFont="1" applyFill="1" applyBorder="1" applyAlignment="1">
      <alignment horizontal="center" vertical="center"/>
    </xf>
    <xf numFmtId="14" fontId="5" fillId="8" borderId="9" xfId="0" applyNumberFormat="1" applyFont="1" applyFill="1" applyBorder="1" applyAlignment="1">
      <alignment horizontal="center" vertical="center"/>
    </xf>
    <xf numFmtId="14" fontId="5" fillId="8" borderId="10" xfId="0" applyNumberFormat="1" applyFont="1" applyFill="1" applyBorder="1" applyAlignment="1">
      <alignment horizontal="center" vertical="center"/>
    </xf>
    <xf numFmtId="0" fontId="5" fillId="8" borderId="10" xfId="0" applyFont="1" applyFill="1" applyBorder="1" applyAlignment="1">
      <alignment horizontal="center" vertical="center"/>
    </xf>
    <xf numFmtId="0" fontId="5" fillId="8" borderId="9" xfId="0" applyFont="1" applyFill="1" applyBorder="1" applyAlignment="1">
      <alignment horizontal="center" vertical="center"/>
    </xf>
    <xf numFmtId="164" fontId="5" fillId="8" borderId="9" xfId="1" applyNumberFormat="1" applyFont="1" applyFill="1" applyBorder="1" applyAlignment="1">
      <alignment horizontal="center" vertical="center"/>
    </xf>
    <xf numFmtId="164" fontId="5" fillId="8" borderId="10" xfId="1" applyNumberFormat="1" applyFont="1" applyFill="1" applyBorder="1" applyAlignment="1">
      <alignment horizontal="center" vertical="center"/>
    </xf>
    <xf numFmtId="0" fontId="5" fillId="8" borderId="9"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17" fillId="8" borderId="9" xfId="0" quotePrefix="1" applyFont="1" applyFill="1" applyBorder="1" applyAlignment="1">
      <alignment horizontal="center" vertical="center"/>
    </xf>
    <xf numFmtId="0" fontId="17" fillId="8" borderId="10" xfId="0" applyFont="1" applyFill="1" applyBorder="1" applyAlignment="1">
      <alignment horizontal="center" vertical="center"/>
    </xf>
    <xf numFmtId="14" fontId="5" fillId="9" borderId="9" xfId="0" applyNumberFormat="1" applyFont="1" applyFill="1" applyBorder="1" applyAlignment="1">
      <alignment horizontal="center" vertical="center"/>
    </xf>
    <xf numFmtId="14" fontId="5" fillId="9" borderId="10" xfId="0" applyNumberFormat="1" applyFont="1" applyFill="1" applyBorder="1" applyAlignment="1">
      <alignment horizontal="center" vertical="center"/>
    </xf>
    <xf numFmtId="0" fontId="5" fillId="9" borderId="9" xfId="0" applyFont="1" applyFill="1" applyBorder="1" applyAlignment="1">
      <alignment horizontal="center" vertical="center"/>
    </xf>
    <xf numFmtId="0" fontId="5" fillId="9" borderId="10" xfId="0" applyFont="1" applyFill="1" applyBorder="1" applyAlignment="1">
      <alignment horizontal="center" vertical="center"/>
    </xf>
    <xf numFmtId="0" fontId="5" fillId="9" borderId="9" xfId="0" applyFont="1" applyFill="1" applyBorder="1" applyAlignment="1">
      <alignment horizontal="center" vertical="center" wrapText="1"/>
    </xf>
    <xf numFmtId="0" fontId="5" fillId="9" borderId="10" xfId="0" applyFont="1" applyFill="1" applyBorder="1" applyAlignment="1">
      <alignment horizontal="center" vertical="center" wrapText="1"/>
    </xf>
    <xf numFmtId="0" fontId="5" fillId="10" borderId="9" xfId="0" applyFont="1" applyFill="1" applyBorder="1" applyAlignment="1">
      <alignment horizontal="left" vertical="center" wrapText="1"/>
    </xf>
    <xf numFmtId="0" fontId="5" fillId="10" borderId="10" xfId="0" applyFont="1" applyFill="1" applyBorder="1" applyAlignment="1">
      <alignment horizontal="left" vertical="center" wrapText="1"/>
    </xf>
    <xf numFmtId="0" fontId="5" fillId="10" borderId="9" xfId="0" applyFont="1" applyFill="1" applyBorder="1" applyAlignment="1">
      <alignment horizontal="center" vertical="center" wrapText="1"/>
    </xf>
    <xf numFmtId="0" fontId="5" fillId="10" borderId="10" xfId="0" applyFont="1" applyFill="1" applyBorder="1" applyAlignment="1">
      <alignment horizontal="center" vertical="center" wrapText="1"/>
    </xf>
    <xf numFmtId="0" fontId="5" fillId="10" borderId="9" xfId="0" applyFont="1" applyFill="1" applyBorder="1" applyAlignment="1">
      <alignment horizontal="center" vertical="center"/>
    </xf>
    <xf numFmtId="0" fontId="5" fillId="10" borderId="10" xfId="0" applyFont="1" applyFill="1" applyBorder="1" applyAlignment="1">
      <alignment horizontal="center" vertical="center"/>
    </xf>
    <xf numFmtId="0" fontId="26" fillId="6" borderId="4" xfId="0" applyFont="1" applyFill="1" applyBorder="1" applyAlignment="1">
      <alignment horizontal="center" vertical="center"/>
    </xf>
    <xf numFmtId="14" fontId="5" fillId="10" borderId="9" xfId="0" applyNumberFormat="1" applyFont="1" applyFill="1" applyBorder="1" applyAlignment="1">
      <alignment horizontal="center" vertical="center"/>
    </xf>
    <xf numFmtId="14" fontId="5" fillId="10" borderId="10" xfId="0" applyNumberFormat="1" applyFont="1" applyFill="1" applyBorder="1" applyAlignment="1">
      <alignment horizontal="center" vertical="center"/>
    </xf>
    <xf numFmtId="0" fontId="5" fillId="0" borderId="1" xfId="0" applyFont="1" applyFill="1" applyBorder="1" applyAlignment="1">
      <alignment horizontal="left" vertical="center" wrapText="1"/>
    </xf>
    <xf numFmtId="0" fontId="5" fillId="0" borderId="3" xfId="0"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7" xfId="0" applyFont="1" applyFill="1" applyBorder="1" applyAlignment="1">
      <alignment horizontal="left" vertical="center" wrapText="1"/>
    </xf>
    <xf numFmtId="164" fontId="5" fillId="9" borderId="9" xfId="1" applyNumberFormat="1" applyFont="1" applyFill="1" applyBorder="1" applyAlignment="1">
      <alignment horizontal="center" vertical="center"/>
    </xf>
    <xf numFmtId="164" fontId="5" fillId="9" borderId="10" xfId="1" applyNumberFormat="1" applyFont="1" applyFill="1" applyBorder="1" applyAlignment="1">
      <alignment horizontal="center" vertical="center"/>
    </xf>
    <xf numFmtId="0" fontId="5" fillId="9" borderId="9" xfId="0" applyFont="1" applyFill="1" applyBorder="1" applyAlignment="1">
      <alignment horizontal="center"/>
    </xf>
    <xf numFmtId="0" fontId="5" fillId="9" borderId="10" xfId="0" applyFont="1" applyFill="1" applyBorder="1" applyAlignment="1">
      <alignment horizontal="center"/>
    </xf>
    <xf numFmtId="0" fontId="17" fillId="0" borderId="14" xfId="0" applyFont="1" applyFill="1" applyBorder="1" applyAlignment="1">
      <alignment horizontal="center" vertical="center" wrapText="1"/>
    </xf>
    <xf numFmtId="0" fontId="5" fillId="0" borderId="11" xfId="0" applyFont="1" applyFill="1" applyBorder="1" applyAlignment="1">
      <alignment horizontal="left" vertical="top" wrapText="1"/>
    </xf>
    <xf numFmtId="0" fontId="5" fillId="0" borderId="13" xfId="0" applyFont="1" applyFill="1" applyBorder="1" applyAlignment="1">
      <alignment horizontal="left" vertical="top" wrapText="1"/>
    </xf>
    <xf numFmtId="0" fontId="5" fillId="0" borderId="13" xfId="0" applyFont="1" applyBorder="1" applyAlignment="1">
      <alignment horizontal="left"/>
    </xf>
    <xf numFmtId="0" fontId="5" fillId="0" borderId="11" xfId="0" applyFont="1" applyFill="1" applyBorder="1" applyAlignment="1">
      <alignment horizontal="left" vertical="top"/>
    </xf>
    <xf numFmtId="0" fontId="5" fillId="0" borderId="13" xfId="0" applyFont="1" applyFill="1" applyBorder="1" applyAlignment="1">
      <alignment horizontal="left" vertical="top"/>
    </xf>
    <xf numFmtId="0" fontId="5" fillId="0" borderId="12" xfId="0" applyFont="1" applyFill="1" applyBorder="1" applyAlignment="1">
      <alignment horizontal="left" vertical="top"/>
    </xf>
    <xf numFmtId="0" fontId="5" fillId="0" borderId="8" xfId="0" applyFont="1" applyFill="1" applyBorder="1" applyAlignment="1">
      <alignment horizontal="left" vertical="top" wrapText="1"/>
    </xf>
    <xf numFmtId="0" fontId="5" fillId="0" borderId="8" xfId="0" applyFont="1" applyFill="1" applyBorder="1" applyAlignment="1">
      <alignment horizontal="left" vertical="top"/>
    </xf>
    <xf numFmtId="0" fontId="5" fillId="0" borderId="12" xfId="0" applyFont="1" applyFill="1" applyBorder="1" applyAlignment="1">
      <alignment horizontal="left" vertical="top" wrapText="1"/>
    </xf>
    <xf numFmtId="0" fontId="5" fillId="0" borderId="6"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5" xfId="0" applyFont="1" applyFill="1" applyBorder="1" applyAlignment="1">
      <alignment horizontal="center" vertical="center"/>
    </xf>
    <xf numFmtId="0" fontId="17" fillId="0" borderId="9" xfId="0" applyFont="1" applyFill="1" applyBorder="1" applyAlignment="1">
      <alignment horizontal="left" vertical="center" wrapText="1"/>
    </xf>
    <xf numFmtId="0" fontId="5" fillId="0" borderId="9" xfId="1" applyNumberFormat="1" applyFont="1" applyFill="1" applyBorder="1" applyAlignment="1">
      <alignment horizontal="left" vertical="center" wrapText="1"/>
    </xf>
    <xf numFmtId="0" fontId="5" fillId="0" borderId="14" xfId="1" applyNumberFormat="1" applyFont="1" applyFill="1" applyBorder="1" applyAlignment="1">
      <alignment horizontal="left" vertical="center" wrapText="1"/>
    </xf>
    <xf numFmtId="0" fontId="5" fillId="0" borderId="10" xfId="1" applyNumberFormat="1" applyFont="1" applyFill="1" applyBorder="1" applyAlignment="1">
      <alignment horizontal="left" vertical="center" wrapText="1"/>
    </xf>
    <xf numFmtId="43" fontId="5" fillId="0" borderId="9" xfId="1" quotePrefix="1" applyFont="1" applyFill="1" applyBorder="1" applyAlignment="1">
      <alignment horizontal="center" vertical="center"/>
    </xf>
    <xf numFmtId="43" fontId="5" fillId="0" borderId="14" xfId="1" quotePrefix="1" applyFont="1" applyFill="1" applyBorder="1" applyAlignment="1">
      <alignment horizontal="center" vertical="center"/>
    </xf>
    <xf numFmtId="43" fontId="5" fillId="0" borderId="10" xfId="1" quotePrefix="1" applyFont="1" applyFill="1" applyBorder="1" applyAlignment="1">
      <alignment horizontal="center" vertical="center"/>
    </xf>
  </cellXfs>
  <cellStyles count="2">
    <cellStyle name="Millares" xfId="1" builtinId="3"/>
    <cellStyle name="Normal" xfId="0" builtinId="0"/>
  </cellStyles>
  <dxfs count="0"/>
  <tableStyles count="0" defaultTableStyle="TableStyleMedium9" defaultPivotStyle="PivotStyleLight16"/>
  <colors>
    <mruColors>
      <color rgb="FFFFCCFF"/>
      <color rgb="FFCC66FF"/>
      <color rgb="FFCC00CC"/>
      <color rgb="FF66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I80"/>
  <sheetViews>
    <sheetView zoomScale="80" zoomScaleNormal="80" workbookViewId="0">
      <pane xSplit="5" ySplit="4" topLeftCell="P32" activePane="bottomRight" state="frozen"/>
      <selection pane="topRight" activeCell="F1" sqref="F1"/>
      <selection pane="bottomLeft" activeCell="A5" sqref="A5"/>
      <selection pane="bottomRight" activeCell="V21" sqref="V21"/>
    </sheetView>
  </sheetViews>
  <sheetFormatPr baseColWidth="10" defaultRowHeight="12" x14ac:dyDescent="0.2"/>
  <cols>
    <col min="1" max="1" width="11.42578125" style="10"/>
    <col min="2" max="2" width="20" style="10" customWidth="1"/>
    <col min="3" max="7" width="11.42578125" style="10"/>
    <col min="8" max="8" width="16.7109375" style="10" bestFit="1" customWidth="1"/>
    <col min="9" max="11" width="11.42578125" style="10"/>
    <col min="12" max="12" width="16.85546875" style="10" bestFit="1" customWidth="1"/>
    <col min="13" max="13" width="0" style="10" hidden="1" customWidth="1"/>
    <col min="14" max="17" width="11.42578125" style="10"/>
    <col min="18" max="18" width="16" style="10" bestFit="1" customWidth="1"/>
    <col min="19" max="20" width="13.140625" style="10" customWidth="1"/>
    <col min="21" max="23" width="11.42578125" style="10"/>
    <col min="24" max="24" width="15.7109375" style="10" customWidth="1"/>
    <col min="25" max="25" width="11.42578125" style="10"/>
    <col min="26" max="26" width="12.5703125" style="10" bestFit="1" customWidth="1"/>
    <col min="27" max="29" width="11.42578125" style="10"/>
    <col min="30" max="30" width="14.28515625" style="10" bestFit="1" customWidth="1"/>
    <col min="31" max="34" width="11.42578125" style="10"/>
    <col min="35" max="35" width="13.5703125" style="10" bestFit="1" customWidth="1"/>
    <col min="36" max="16384" width="11.42578125" style="10"/>
  </cols>
  <sheetData>
    <row r="1" spans="1:35" x14ac:dyDescent="0.2">
      <c r="A1" s="1124" t="s">
        <v>0</v>
      </c>
      <c r="B1" s="1125"/>
      <c r="C1" s="1125"/>
      <c r="D1" s="1125"/>
      <c r="E1" s="1125"/>
      <c r="F1" s="1125"/>
      <c r="G1" s="1125"/>
      <c r="H1" s="1125"/>
      <c r="I1" s="1125"/>
      <c r="J1" s="1125"/>
      <c r="K1" s="1125"/>
      <c r="L1" s="1125"/>
      <c r="M1" s="1126"/>
      <c r="N1" s="1127" t="s">
        <v>0</v>
      </c>
      <c r="O1" s="1128"/>
      <c r="P1" s="1128"/>
      <c r="Q1" s="1128"/>
      <c r="R1" s="1128"/>
      <c r="S1" s="1128"/>
      <c r="T1" s="1128"/>
      <c r="U1" s="1128"/>
      <c r="V1" s="1128"/>
      <c r="W1" s="1128"/>
      <c r="X1" s="1128"/>
      <c r="Y1" s="1128"/>
      <c r="Z1" s="1128"/>
      <c r="AA1" s="1128"/>
      <c r="AB1" s="1128"/>
      <c r="AC1" s="1128"/>
      <c r="AD1" s="1128"/>
      <c r="AE1" s="1128"/>
      <c r="AF1" s="1128"/>
      <c r="AG1" s="1128"/>
      <c r="AH1" s="1128"/>
      <c r="AI1" s="1128"/>
    </row>
    <row r="2" spans="1:35" x14ac:dyDescent="0.2">
      <c r="A2" s="1129" t="s">
        <v>38</v>
      </c>
      <c r="B2" s="1130"/>
      <c r="C2" s="1130"/>
      <c r="D2" s="1130"/>
      <c r="E2" s="1130"/>
      <c r="F2" s="1130"/>
      <c r="G2" s="1130"/>
      <c r="H2" s="1130"/>
      <c r="I2" s="1130"/>
      <c r="J2" s="1130"/>
      <c r="K2" s="1130"/>
      <c r="L2" s="1130"/>
      <c r="M2" s="1131"/>
      <c r="N2" s="1129" t="s">
        <v>1</v>
      </c>
      <c r="O2" s="1130"/>
      <c r="P2" s="1130"/>
      <c r="Q2" s="1130"/>
      <c r="R2" s="1130"/>
      <c r="S2" s="1130"/>
      <c r="T2" s="1130"/>
      <c r="U2" s="1130"/>
      <c r="V2" s="1130"/>
      <c r="W2" s="1130"/>
      <c r="X2" s="1130"/>
      <c r="Y2" s="1130"/>
      <c r="Z2" s="1130"/>
      <c r="AA2" s="1130"/>
      <c r="AB2" s="1130"/>
      <c r="AC2" s="1130"/>
      <c r="AD2" s="1130"/>
      <c r="AE2" s="1130"/>
      <c r="AF2" s="1130"/>
      <c r="AG2" s="1130"/>
      <c r="AH2" s="1130"/>
      <c r="AI2" s="1130"/>
    </row>
    <row r="3" spans="1:35" ht="57" customHeight="1" x14ac:dyDescent="0.2">
      <c r="A3" s="13" t="s">
        <v>2</v>
      </c>
      <c r="B3" s="13" t="s">
        <v>3</v>
      </c>
      <c r="C3" s="34" t="s">
        <v>4</v>
      </c>
      <c r="D3" s="1132" t="s">
        <v>5</v>
      </c>
      <c r="E3" s="1133"/>
      <c r="F3" s="1132" t="s">
        <v>6</v>
      </c>
      <c r="G3" s="1134"/>
      <c r="H3" s="1133"/>
      <c r="I3" s="1135" t="s">
        <v>7</v>
      </c>
      <c r="J3" s="1132" t="s">
        <v>8</v>
      </c>
      <c r="K3" s="1134"/>
      <c r="L3" s="1133"/>
      <c r="M3" s="1135" t="s">
        <v>9</v>
      </c>
      <c r="N3" s="1137" t="s">
        <v>10</v>
      </c>
      <c r="O3" s="1137" t="s">
        <v>11</v>
      </c>
      <c r="P3" s="1138" t="s">
        <v>1018</v>
      </c>
      <c r="Q3" s="1138" t="s">
        <v>8</v>
      </c>
      <c r="R3" s="1135" t="s">
        <v>75</v>
      </c>
      <c r="S3" s="1137" t="s">
        <v>33</v>
      </c>
      <c r="T3" s="2" t="s">
        <v>13</v>
      </c>
      <c r="U3" s="2" t="s">
        <v>14</v>
      </c>
      <c r="V3" s="13" t="s">
        <v>15</v>
      </c>
      <c r="W3" s="13" t="s">
        <v>39</v>
      </c>
      <c r="X3" s="1132" t="s">
        <v>16</v>
      </c>
      <c r="Y3" s="1134"/>
      <c r="Z3" s="1134"/>
      <c r="AA3" s="1134"/>
      <c r="AB3" s="1134"/>
      <c r="AC3" s="1134"/>
      <c r="AD3" s="1134"/>
      <c r="AE3" s="1134"/>
      <c r="AF3" s="1134"/>
      <c r="AG3" s="14"/>
      <c r="AH3" s="14" t="s">
        <v>17</v>
      </c>
      <c r="AI3" s="14"/>
    </row>
    <row r="4" spans="1:35" ht="24" x14ac:dyDescent="0.2">
      <c r="A4" s="14"/>
      <c r="B4" s="14"/>
      <c r="C4" s="14"/>
      <c r="D4" s="14" t="s">
        <v>18</v>
      </c>
      <c r="E4" s="14" t="s">
        <v>19</v>
      </c>
      <c r="F4" s="14" t="s">
        <v>20</v>
      </c>
      <c r="G4" s="14" t="s">
        <v>21</v>
      </c>
      <c r="H4" s="14" t="s">
        <v>22</v>
      </c>
      <c r="I4" s="1136"/>
      <c r="J4" s="14" t="s">
        <v>23</v>
      </c>
      <c r="K4" s="14" t="s">
        <v>21</v>
      </c>
      <c r="L4" s="14" t="s">
        <v>24</v>
      </c>
      <c r="M4" s="1136"/>
      <c r="N4" s="1137"/>
      <c r="O4" s="1137"/>
      <c r="P4" s="1139"/>
      <c r="Q4" s="1139"/>
      <c r="R4" s="1136"/>
      <c r="S4" s="1137"/>
      <c r="T4" s="14" t="s">
        <v>25</v>
      </c>
      <c r="U4" s="14" t="s">
        <v>26</v>
      </c>
      <c r="V4" s="14"/>
      <c r="W4" s="14"/>
      <c r="X4" s="14" t="s">
        <v>27</v>
      </c>
      <c r="Y4" s="14" t="s">
        <v>21</v>
      </c>
      <c r="Z4" s="23" t="s">
        <v>40</v>
      </c>
      <c r="AA4" s="14" t="s">
        <v>28</v>
      </c>
      <c r="AB4" s="14" t="s">
        <v>21</v>
      </c>
      <c r="AC4" s="23" t="s">
        <v>743</v>
      </c>
      <c r="AD4" s="294" t="s">
        <v>29</v>
      </c>
      <c r="AE4" s="294" t="s">
        <v>21</v>
      </c>
      <c r="AF4" s="23" t="s">
        <v>743</v>
      </c>
      <c r="AG4" s="14" t="s">
        <v>21</v>
      </c>
      <c r="AH4" s="14"/>
      <c r="AI4" s="14"/>
    </row>
    <row r="5" spans="1:35" ht="128.25" hidden="1" customHeight="1" x14ac:dyDescent="0.2">
      <c r="A5" s="2" t="s">
        <v>30</v>
      </c>
      <c r="B5" s="27" t="s">
        <v>31</v>
      </c>
      <c r="C5" s="2" t="s">
        <v>32</v>
      </c>
      <c r="D5" s="2" t="s">
        <v>33</v>
      </c>
      <c r="E5" s="4" t="s">
        <v>34</v>
      </c>
      <c r="F5" s="5" t="s">
        <v>35</v>
      </c>
      <c r="G5" s="6">
        <v>40934</v>
      </c>
      <c r="H5" s="20">
        <v>75000000</v>
      </c>
      <c r="I5" s="7">
        <v>40994</v>
      </c>
      <c r="J5" s="18" t="s">
        <v>36</v>
      </c>
      <c r="K5" s="6">
        <v>40994</v>
      </c>
      <c r="L5" s="20">
        <v>75000000</v>
      </c>
      <c r="M5" s="2"/>
      <c r="N5" s="7">
        <v>41022</v>
      </c>
      <c r="O5" s="2" t="s">
        <v>37</v>
      </c>
      <c r="P5" s="587"/>
      <c r="Q5" s="587"/>
      <c r="R5" s="19">
        <v>75000000</v>
      </c>
      <c r="S5" s="19">
        <v>3750000</v>
      </c>
      <c r="T5" s="19"/>
      <c r="U5" s="7">
        <v>41257</v>
      </c>
      <c r="V5" s="95" t="s">
        <v>76</v>
      </c>
      <c r="W5" s="299" t="s">
        <v>766</v>
      </c>
      <c r="X5" s="19">
        <v>37500000</v>
      </c>
      <c r="Y5" s="7">
        <v>41019</v>
      </c>
      <c r="Z5" s="24" t="s">
        <v>41</v>
      </c>
      <c r="AA5" s="2">
        <v>0</v>
      </c>
      <c r="AB5" s="3">
        <v>0</v>
      </c>
      <c r="AC5" s="293">
        <v>0</v>
      </c>
      <c r="AD5" s="293"/>
      <c r="AE5" s="293"/>
      <c r="AF5" s="293"/>
      <c r="AG5" s="1"/>
      <c r="AH5" s="28" t="s">
        <v>767</v>
      </c>
      <c r="AI5" s="33">
        <v>75000000</v>
      </c>
    </row>
    <row r="6" spans="1:35" ht="138" customHeight="1" x14ac:dyDescent="0.2">
      <c r="A6" s="22" t="s">
        <v>42</v>
      </c>
      <c r="B6" s="28" t="s">
        <v>43</v>
      </c>
      <c r="C6" s="15" t="s">
        <v>32</v>
      </c>
      <c r="D6" s="21" t="s">
        <v>33</v>
      </c>
      <c r="E6" s="13" t="s">
        <v>34</v>
      </c>
      <c r="F6" s="17" t="s">
        <v>44</v>
      </c>
      <c r="G6" s="12">
        <v>41029</v>
      </c>
      <c r="H6" s="11">
        <v>100000000</v>
      </c>
      <c r="I6" s="12">
        <v>41047</v>
      </c>
      <c r="J6" s="17" t="s">
        <v>45</v>
      </c>
      <c r="K6" s="12">
        <v>41047</v>
      </c>
      <c r="L6" s="9">
        <v>100000000</v>
      </c>
      <c r="M6" s="96"/>
      <c r="N6" s="12">
        <v>41061</v>
      </c>
      <c r="O6" s="21" t="s">
        <v>46</v>
      </c>
      <c r="P6" s="588">
        <v>0</v>
      </c>
      <c r="Q6" s="588">
        <v>0</v>
      </c>
      <c r="R6" s="11">
        <v>100000000</v>
      </c>
      <c r="S6" s="11"/>
      <c r="T6" s="11"/>
      <c r="U6" s="32">
        <v>41079</v>
      </c>
      <c r="V6" s="13" t="s">
        <v>76</v>
      </c>
      <c r="W6" s="28" t="s">
        <v>77</v>
      </c>
      <c r="X6" s="33">
        <v>50000000</v>
      </c>
      <c r="Y6" s="12">
        <v>41061</v>
      </c>
      <c r="Z6" s="17" t="s">
        <v>78</v>
      </c>
      <c r="AA6" s="15">
        <v>0</v>
      </c>
      <c r="AB6" s="3">
        <v>0</v>
      </c>
      <c r="AC6" s="293">
        <v>0</v>
      </c>
      <c r="AD6" s="80">
        <v>49918000</v>
      </c>
      <c r="AE6" s="99">
        <v>41082</v>
      </c>
      <c r="AF6" s="412" t="s">
        <v>916</v>
      </c>
      <c r="AG6" s="1132" t="s">
        <v>79</v>
      </c>
      <c r="AH6" s="1134"/>
      <c r="AI6" s="1133"/>
    </row>
    <row r="7" spans="1:35" ht="180" x14ac:dyDescent="0.2">
      <c r="A7" s="29" t="s">
        <v>67</v>
      </c>
      <c r="B7" s="28" t="s">
        <v>68</v>
      </c>
      <c r="C7" s="15" t="s">
        <v>32</v>
      </c>
      <c r="D7" s="30" t="s">
        <v>33</v>
      </c>
      <c r="E7" s="52" t="s">
        <v>34</v>
      </c>
      <c r="F7" s="17" t="s">
        <v>69</v>
      </c>
      <c r="G7" s="12">
        <v>41059</v>
      </c>
      <c r="H7" s="11">
        <v>48355784</v>
      </c>
      <c r="I7" s="12">
        <v>41066</v>
      </c>
      <c r="J7" s="17" t="s">
        <v>104</v>
      </c>
      <c r="K7" s="12">
        <v>41066</v>
      </c>
      <c r="L7" s="9">
        <v>48355784</v>
      </c>
      <c r="M7" s="12"/>
      <c r="N7" s="608">
        <v>41082</v>
      </c>
      <c r="O7" s="15">
        <v>6</v>
      </c>
      <c r="P7" s="595" t="s">
        <v>1021</v>
      </c>
      <c r="Q7" s="595" t="s">
        <v>1022</v>
      </c>
      <c r="R7" s="11">
        <v>48355784</v>
      </c>
      <c r="S7" s="11"/>
      <c r="T7" s="37">
        <v>41274</v>
      </c>
      <c r="U7" s="32">
        <v>41351</v>
      </c>
      <c r="V7" s="28" t="s">
        <v>51</v>
      </c>
      <c r="W7" s="28" t="s">
        <v>289</v>
      </c>
      <c r="X7" s="33">
        <f>R7/2</f>
        <v>24177892</v>
      </c>
      <c r="Y7" s="608">
        <v>41082</v>
      </c>
      <c r="Z7" s="17" t="s">
        <v>1057</v>
      </c>
      <c r="AA7" s="15">
        <v>0</v>
      </c>
      <c r="AB7" s="3">
        <v>0</v>
      </c>
      <c r="AC7" s="293">
        <v>0</v>
      </c>
      <c r="AD7" s="80">
        <v>24177892</v>
      </c>
      <c r="AE7" s="99">
        <v>41387</v>
      </c>
      <c r="AF7" s="412" t="s">
        <v>1073</v>
      </c>
      <c r="AG7" s="8">
        <v>962.75</v>
      </c>
      <c r="AH7" s="1"/>
      <c r="AI7" s="1"/>
    </row>
    <row r="8" spans="1:35" ht="162" customHeight="1" x14ac:dyDescent="0.2">
      <c r="A8" s="85" t="s">
        <v>285</v>
      </c>
      <c r="B8" s="41" t="s">
        <v>286</v>
      </c>
      <c r="C8" s="90" t="s">
        <v>32</v>
      </c>
      <c r="D8" s="86" t="s">
        <v>33</v>
      </c>
      <c r="E8" s="91" t="s">
        <v>34</v>
      </c>
      <c r="F8" s="17" t="s">
        <v>287</v>
      </c>
      <c r="G8" s="89">
        <v>41127</v>
      </c>
      <c r="H8" s="93">
        <v>176816912</v>
      </c>
      <c r="I8" s="88">
        <v>41135</v>
      </c>
      <c r="J8" s="17" t="s">
        <v>288</v>
      </c>
      <c r="K8" s="89">
        <v>41135</v>
      </c>
      <c r="L8" s="9">
        <v>176816912</v>
      </c>
      <c r="M8" s="88"/>
      <c r="N8" s="88">
        <v>41137</v>
      </c>
      <c r="O8" s="90">
        <v>60</v>
      </c>
      <c r="P8" s="590">
        <v>0</v>
      </c>
      <c r="Q8" s="590">
        <v>0</v>
      </c>
      <c r="R8" s="92">
        <v>176816912</v>
      </c>
      <c r="S8" s="93"/>
      <c r="T8" s="32">
        <v>41222</v>
      </c>
      <c r="U8" s="32">
        <v>41228</v>
      </c>
      <c r="V8" s="41" t="s">
        <v>149</v>
      </c>
      <c r="W8" s="41" t="s">
        <v>290</v>
      </c>
      <c r="X8" s="59">
        <f>R8/2</f>
        <v>88408456</v>
      </c>
      <c r="Y8" s="88">
        <v>41137</v>
      </c>
      <c r="Z8" s="78" t="s">
        <v>291</v>
      </c>
      <c r="AA8" s="91">
        <v>0</v>
      </c>
      <c r="AB8" s="87">
        <v>0</v>
      </c>
      <c r="AC8" s="293"/>
      <c r="AD8" s="80">
        <v>88395835</v>
      </c>
      <c r="AE8" s="99">
        <v>41257</v>
      </c>
      <c r="AF8" s="412" t="s">
        <v>915</v>
      </c>
      <c r="AG8" s="1140" t="s">
        <v>724</v>
      </c>
      <c r="AH8" s="1141"/>
      <c r="AI8" s="1142"/>
    </row>
    <row r="9" spans="1:35" ht="66" customHeight="1" x14ac:dyDescent="0.2">
      <c r="A9" s="1135" t="s">
        <v>198</v>
      </c>
      <c r="B9" s="1159" t="s">
        <v>199</v>
      </c>
      <c r="C9" s="1121" t="s">
        <v>32</v>
      </c>
      <c r="D9" s="1135" t="s">
        <v>33</v>
      </c>
      <c r="E9" s="1121" t="s">
        <v>34</v>
      </c>
      <c r="F9" s="17" t="s">
        <v>200</v>
      </c>
      <c r="G9" s="51">
        <v>41142</v>
      </c>
      <c r="H9" s="53">
        <v>121000000</v>
      </c>
      <c r="I9" s="1114">
        <v>41150</v>
      </c>
      <c r="J9" s="17" t="s">
        <v>203</v>
      </c>
      <c r="K9" s="51">
        <v>41150</v>
      </c>
      <c r="L9" s="9">
        <v>121000000</v>
      </c>
      <c r="M9" s="1114"/>
      <c r="N9" s="1114">
        <v>41172</v>
      </c>
      <c r="O9" s="1121">
        <v>90</v>
      </c>
      <c r="P9" s="1155">
        <v>0</v>
      </c>
      <c r="Q9" s="1155">
        <v>0</v>
      </c>
      <c r="R9" s="1151">
        <v>268916577</v>
      </c>
      <c r="S9" s="53"/>
      <c r="T9" s="1151"/>
      <c r="U9" s="1114">
        <v>41262</v>
      </c>
      <c r="V9" s="1135" t="s">
        <v>206</v>
      </c>
      <c r="W9" s="1135" t="s">
        <v>77</v>
      </c>
      <c r="X9" s="59">
        <f>L9/2</f>
        <v>60500000</v>
      </c>
      <c r="Y9" s="1114">
        <v>41172</v>
      </c>
      <c r="Z9" s="1144" t="s">
        <v>283</v>
      </c>
      <c r="AA9" s="52"/>
      <c r="AB9" s="50"/>
      <c r="AC9" s="293"/>
      <c r="AD9" s="80">
        <v>60500000</v>
      </c>
      <c r="AE9" s="1154">
        <v>41267</v>
      </c>
      <c r="AF9" s="1158" t="s">
        <v>919</v>
      </c>
      <c r="AG9" s="1"/>
      <c r="AH9" s="1"/>
      <c r="AI9" s="1"/>
    </row>
    <row r="10" spans="1:35" ht="77.25" customHeight="1" x14ac:dyDescent="0.2">
      <c r="A10" s="1148"/>
      <c r="B10" s="1160"/>
      <c r="C10" s="1122"/>
      <c r="D10" s="1148"/>
      <c r="E10" s="1122"/>
      <c r="F10" s="17" t="s">
        <v>201</v>
      </c>
      <c r="G10" s="51">
        <v>41142</v>
      </c>
      <c r="H10" s="53">
        <v>5049336</v>
      </c>
      <c r="I10" s="1115"/>
      <c r="J10" s="17" t="s">
        <v>204</v>
      </c>
      <c r="K10" s="51">
        <v>41150</v>
      </c>
      <c r="L10" s="9">
        <v>5049336</v>
      </c>
      <c r="M10" s="1115"/>
      <c r="N10" s="1115"/>
      <c r="O10" s="1122"/>
      <c r="P10" s="1156"/>
      <c r="Q10" s="1156"/>
      <c r="R10" s="1152"/>
      <c r="S10" s="53"/>
      <c r="T10" s="1152"/>
      <c r="U10" s="1115"/>
      <c r="V10" s="1148"/>
      <c r="W10" s="1148"/>
      <c r="X10" s="59">
        <f>L10/2</f>
        <v>2524668</v>
      </c>
      <c r="Y10" s="1122"/>
      <c r="Z10" s="1122"/>
      <c r="AA10" s="52"/>
      <c r="AB10" s="50"/>
      <c r="AC10" s="293"/>
      <c r="AD10" s="414">
        <v>847643</v>
      </c>
      <c r="AE10" s="1136"/>
      <c r="AF10" s="1136"/>
      <c r="AG10" s="1"/>
      <c r="AH10" s="1"/>
      <c r="AI10" s="1"/>
    </row>
    <row r="11" spans="1:35" ht="72.75" customHeight="1" x14ac:dyDescent="0.2">
      <c r="A11" s="1136"/>
      <c r="B11" s="1161"/>
      <c r="C11" s="1122"/>
      <c r="D11" s="1148"/>
      <c r="E11" s="1122"/>
      <c r="F11" s="17" t="s">
        <v>202</v>
      </c>
      <c r="G11" s="47">
        <v>41142</v>
      </c>
      <c r="H11" s="49">
        <v>142867241</v>
      </c>
      <c r="I11" s="1116"/>
      <c r="J11" s="17" t="s">
        <v>205</v>
      </c>
      <c r="K11" s="47">
        <v>41150</v>
      </c>
      <c r="L11" s="9">
        <v>142867241</v>
      </c>
      <c r="M11" s="1116"/>
      <c r="N11" s="1115"/>
      <c r="O11" s="1123"/>
      <c r="P11" s="1156"/>
      <c r="Q11" s="1156"/>
      <c r="R11" s="1153"/>
      <c r="S11" s="49"/>
      <c r="T11" s="1152"/>
      <c r="U11" s="1115"/>
      <c r="V11" s="1136"/>
      <c r="W11" s="1148"/>
      <c r="X11" s="59">
        <f>L11/2</f>
        <v>71433620.5</v>
      </c>
      <c r="Y11" s="1123"/>
      <c r="Z11" s="1123"/>
      <c r="AA11" s="48"/>
      <c r="AB11" s="46"/>
      <c r="AC11" s="293"/>
      <c r="AD11" s="80">
        <v>71433620.5</v>
      </c>
      <c r="AE11" s="1154">
        <v>41267</v>
      </c>
      <c r="AF11" s="1158" t="s">
        <v>920</v>
      </c>
      <c r="AG11" s="1"/>
      <c r="AH11" s="1"/>
      <c r="AI11" s="1"/>
    </row>
    <row r="12" spans="1:35" ht="77.25" customHeight="1" x14ac:dyDescent="0.2">
      <c r="A12" s="1135" t="s">
        <v>893</v>
      </c>
      <c r="B12" s="1159" t="s">
        <v>199</v>
      </c>
      <c r="C12" s="1122"/>
      <c r="D12" s="1148"/>
      <c r="E12" s="1122"/>
      <c r="F12" s="17" t="s">
        <v>894</v>
      </c>
      <c r="G12" s="317">
        <v>41190</v>
      </c>
      <c r="H12" s="319">
        <v>30185324</v>
      </c>
      <c r="I12" s="1114">
        <v>41205</v>
      </c>
      <c r="J12" s="17" t="s">
        <v>896</v>
      </c>
      <c r="K12" s="318">
        <v>41205</v>
      </c>
      <c r="L12" s="9">
        <v>30185324</v>
      </c>
      <c r="M12" s="317"/>
      <c r="N12" s="1115"/>
      <c r="O12" s="1121"/>
      <c r="P12" s="1156"/>
      <c r="Q12" s="1156"/>
      <c r="R12" s="44">
        <f>L12</f>
        <v>30185324</v>
      </c>
      <c r="S12" s="319"/>
      <c r="T12" s="1152"/>
      <c r="U12" s="1115"/>
      <c r="V12" s="316" t="s">
        <v>116</v>
      </c>
      <c r="W12" s="1148"/>
      <c r="X12" s="59">
        <f>R12/2</f>
        <v>15092662</v>
      </c>
      <c r="Y12" s="6">
        <v>41226</v>
      </c>
      <c r="Z12" s="5" t="s">
        <v>918</v>
      </c>
      <c r="AA12" s="315">
        <v>0</v>
      </c>
      <c r="AB12" s="316">
        <v>0</v>
      </c>
      <c r="AC12" s="316">
        <v>0</v>
      </c>
      <c r="AD12" s="80">
        <v>15092662</v>
      </c>
      <c r="AE12" s="1148"/>
      <c r="AF12" s="1148"/>
      <c r="AG12" s="1"/>
      <c r="AH12" s="1"/>
      <c r="AI12" s="1"/>
    </row>
    <row r="13" spans="1:35" ht="137.25" customHeight="1" x14ac:dyDescent="0.2">
      <c r="A13" s="1136"/>
      <c r="B13" s="1161"/>
      <c r="C13" s="1123"/>
      <c r="D13" s="1136"/>
      <c r="E13" s="1123"/>
      <c r="F13" s="17" t="s">
        <v>895</v>
      </c>
      <c r="G13" s="317">
        <v>41190</v>
      </c>
      <c r="H13" s="319">
        <v>28812158</v>
      </c>
      <c r="I13" s="1116"/>
      <c r="J13" s="17" t="s">
        <v>897</v>
      </c>
      <c r="K13" s="318">
        <v>41205</v>
      </c>
      <c r="L13" s="9">
        <v>28812158</v>
      </c>
      <c r="M13" s="317"/>
      <c r="N13" s="1116"/>
      <c r="O13" s="1123"/>
      <c r="P13" s="1157"/>
      <c r="Q13" s="1157"/>
      <c r="R13" s="44">
        <f>L13</f>
        <v>28812158</v>
      </c>
      <c r="S13" s="319"/>
      <c r="T13" s="1153"/>
      <c r="U13" s="1116"/>
      <c r="V13" s="316" t="s">
        <v>91</v>
      </c>
      <c r="W13" s="1136"/>
      <c r="X13" s="59">
        <f>R13/2</f>
        <v>14406079</v>
      </c>
      <c r="Y13" s="6">
        <v>41226</v>
      </c>
      <c r="Z13" s="5" t="s">
        <v>917</v>
      </c>
      <c r="AA13" s="315"/>
      <c r="AB13" s="316"/>
      <c r="AC13" s="316"/>
      <c r="AD13" s="80">
        <v>14194959</v>
      </c>
      <c r="AE13" s="1136"/>
      <c r="AF13" s="1136"/>
      <c r="AG13" s="1"/>
      <c r="AH13" s="1"/>
      <c r="AI13" s="1"/>
    </row>
    <row r="14" spans="1:35" s="68" customFormat="1" ht="121.5" customHeight="1" x14ac:dyDescent="0.2">
      <c r="A14" s="1149" t="s">
        <v>207</v>
      </c>
      <c r="B14" s="1163" t="s">
        <v>218</v>
      </c>
      <c r="C14" s="1143" t="s">
        <v>32</v>
      </c>
      <c r="D14" s="1149" t="s">
        <v>33</v>
      </c>
      <c r="E14" s="1143" t="s">
        <v>34</v>
      </c>
      <c r="F14" s="60" t="s">
        <v>208</v>
      </c>
      <c r="G14" s="61">
        <v>41142</v>
      </c>
      <c r="H14" s="62">
        <v>93943525</v>
      </c>
      <c r="I14" s="1117">
        <v>41150</v>
      </c>
      <c r="J14" s="60" t="s">
        <v>226</v>
      </c>
      <c r="K14" s="1117">
        <v>41150</v>
      </c>
      <c r="L14" s="63">
        <v>93943525</v>
      </c>
      <c r="M14" s="61"/>
      <c r="N14" s="1117">
        <v>41177</v>
      </c>
      <c r="O14" s="1143">
        <v>90</v>
      </c>
      <c r="P14" s="592"/>
      <c r="Q14" s="592"/>
      <c r="R14" s="1150">
        <f>L14+L15+L16+L17+L18+L19+L20+L21+L22+L23+L24+L25</f>
        <v>1383153694</v>
      </c>
      <c r="S14" s="62"/>
      <c r="T14" s="411"/>
      <c r="U14" s="65"/>
      <c r="V14" s="66" t="s">
        <v>149</v>
      </c>
      <c r="W14" s="1149" t="s">
        <v>77</v>
      </c>
      <c r="X14" s="67">
        <f>L14/2</f>
        <v>46971762.5</v>
      </c>
      <c r="Y14" s="1117">
        <v>41177</v>
      </c>
      <c r="Z14" s="1145" t="s">
        <v>284</v>
      </c>
      <c r="AA14" s="64"/>
      <c r="AB14" s="66"/>
      <c r="AC14" s="292"/>
      <c r="AD14" s="292"/>
      <c r="AE14" s="292"/>
      <c r="AF14" s="292"/>
      <c r="AG14" s="65"/>
      <c r="AH14" s="65"/>
      <c r="AI14" s="65"/>
    </row>
    <row r="15" spans="1:35" s="68" customFormat="1" ht="125.25" customHeight="1" x14ac:dyDescent="0.2">
      <c r="A15" s="1146"/>
      <c r="B15" s="1164"/>
      <c r="C15" s="1119"/>
      <c r="D15" s="1146"/>
      <c r="E15" s="1119"/>
      <c r="F15" s="60" t="s">
        <v>209</v>
      </c>
      <c r="G15" s="61">
        <v>41142</v>
      </c>
      <c r="H15" s="62">
        <v>84395204</v>
      </c>
      <c r="I15" s="1118"/>
      <c r="J15" s="60" t="s">
        <v>227</v>
      </c>
      <c r="K15" s="1118"/>
      <c r="L15" s="63">
        <v>84395204</v>
      </c>
      <c r="M15" s="61"/>
      <c r="N15" s="1119"/>
      <c r="O15" s="1119"/>
      <c r="P15" s="593"/>
      <c r="Q15" s="593"/>
      <c r="R15" s="1119"/>
      <c r="S15" s="62"/>
      <c r="T15" s="62"/>
      <c r="U15" s="65"/>
      <c r="V15" s="66" t="s">
        <v>76</v>
      </c>
      <c r="W15" s="1146"/>
      <c r="X15" s="67">
        <f t="shared" ref="X15:X32" si="0">L15/2</f>
        <v>42197602</v>
      </c>
      <c r="Y15" s="1119"/>
      <c r="Z15" s="1146"/>
      <c r="AA15" s="64"/>
      <c r="AB15" s="66"/>
      <c r="AC15" s="292"/>
      <c r="AD15" s="292"/>
      <c r="AE15" s="292"/>
      <c r="AF15" s="292"/>
      <c r="AG15" s="65"/>
      <c r="AH15" s="65"/>
      <c r="AI15" s="65"/>
    </row>
    <row r="16" spans="1:35" s="68" customFormat="1" ht="219.75" customHeight="1" x14ac:dyDescent="0.2">
      <c r="A16" s="1146"/>
      <c r="B16" s="84" t="s">
        <v>217</v>
      </c>
      <c r="C16" s="1119"/>
      <c r="D16" s="1146"/>
      <c r="E16" s="1119"/>
      <c r="F16" s="60" t="s">
        <v>210</v>
      </c>
      <c r="G16" s="61">
        <v>41142</v>
      </c>
      <c r="H16" s="62">
        <v>33058305</v>
      </c>
      <c r="I16" s="61">
        <v>41150</v>
      </c>
      <c r="J16" s="60" t="s">
        <v>232</v>
      </c>
      <c r="K16" s="61">
        <v>41150</v>
      </c>
      <c r="L16" s="63">
        <v>33058305</v>
      </c>
      <c r="M16" s="61"/>
      <c r="N16" s="1119"/>
      <c r="O16" s="1119"/>
      <c r="P16" s="593"/>
      <c r="Q16" s="593"/>
      <c r="R16" s="1119"/>
      <c r="S16" s="62"/>
      <c r="T16" s="62"/>
      <c r="U16" s="65"/>
      <c r="V16" s="66" t="s">
        <v>149</v>
      </c>
      <c r="W16" s="1146"/>
      <c r="X16" s="67">
        <f t="shared" si="0"/>
        <v>16529152.5</v>
      </c>
      <c r="Y16" s="1119"/>
      <c r="Z16" s="1146"/>
      <c r="AA16" s="64"/>
      <c r="AB16" s="66"/>
      <c r="AC16" s="292"/>
      <c r="AD16" s="292"/>
      <c r="AE16" s="292"/>
      <c r="AF16" s="292"/>
      <c r="AG16" s="65"/>
      <c r="AH16" s="65"/>
      <c r="AI16" s="65"/>
    </row>
    <row r="17" spans="1:35" s="68" customFormat="1" ht="68.25" customHeight="1" x14ac:dyDescent="0.2">
      <c r="A17" s="1146"/>
      <c r="B17" s="1163" t="s">
        <v>215</v>
      </c>
      <c r="C17" s="1119"/>
      <c r="D17" s="1146"/>
      <c r="E17" s="1119"/>
      <c r="F17" s="60" t="s">
        <v>212</v>
      </c>
      <c r="G17" s="61">
        <v>41142</v>
      </c>
      <c r="H17" s="62">
        <v>50000000</v>
      </c>
      <c r="I17" s="1117">
        <v>41150</v>
      </c>
      <c r="J17" s="60" t="s">
        <v>230</v>
      </c>
      <c r="K17" s="61">
        <v>41150</v>
      </c>
      <c r="L17" s="63">
        <v>50000000</v>
      </c>
      <c r="M17" s="61"/>
      <c r="N17" s="1119"/>
      <c r="O17" s="1119"/>
      <c r="P17" s="593"/>
      <c r="Q17" s="593"/>
      <c r="R17" s="1119"/>
      <c r="S17" s="62"/>
      <c r="T17" s="62"/>
      <c r="U17" s="65"/>
      <c r="V17" s="66" t="s">
        <v>149</v>
      </c>
      <c r="W17" s="1146"/>
      <c r="X17" s="67">
        <f t="shared" si="0"/>
        <v>25000000</v>
      </c>
      <c r="Y17" s="1119"/>
      <c r="Z17" s="1146"/>
      <c r="AA17" s="64"/>
      <c r="AB17" s="66"/>
      <c r="AC17" s="292"/>
      <c r="AD17" s="292"/>
      <c r="AE17" s="292"/>
      <c r="AF17" s="292"/>
      <c r="AG17" s="65"/>
      <c r="AH17" s="65"/>
      <c r="AI17" s="65"/>
    </row>
    <row r="18" spans="1:35" s="68" customFormat="1" ht="92.25" customHeight="1" x14ac:dyDescent="0.2">
      <c r="A18" s="1146"/>
      <c r="B18" s="1164"/>
      <c r="C18" s="1119"/>
      <c r="D18" s="1146"/>
      <c r="E18" s="1119"/>
      <c r="F18" s="60" t="s">
        <v>213</v>
      </c>
      <c r="G18" s="61">
        <v>41142</v>
      </c>
      <c r="H18" s="62">
        <v>4999524</v>
      </c>
      <c r="I18" s="1118"/>
      <c r="J18" s="60" t="s">
        <v>231</v>
      </c>
      <c r="K18" s="61">
        <v>41150</v>
      </c>
      <c r="L18" s="63">
        <v>4999524</v>
      </c>
      <c r="M18" s="61"/>
      <c r="N18" s="1119"/>
      <c r="O18" s="1119"/>
      <c r="P18" s="593"/>
      <c r="Q18" s="593"/>
      <c r="R18" s="1119"/>
      <c r="S18" s="62"/>
      <c r="T18" s="62"/>
      <c r="U18" s="65"/>
      <c r="V18" s="66" t="s">
        <v>59</v>
      </c>
      <c r="W18" s="1146"/>
      <c r="X18" s="67">
        <f t="shared" si="0"/>
        <v>2499762</v>
      </c>
      <c r="Y18" s="1119"/>
      <c r="Z18" s="1146"/>
      <c r="AA18" s="64"/>
      <c r="AB18" s="66"/>
      <c r="AC18" s="292"/>
      <c r="AD18" s="292"/>
      <c r="AE18" s="292"/>
      <c r="AF18" s="292"/>
      <c r="AG18" s="65"/>
      <c r="AH18" s="65"/>
      <c r="AI18" s="65"/>
    </row>
    <row r="19" spans="1:35" s="68" customFormat="1" ht="94.5" customHeight="1" x14ac:dyDescent="0.2">
      <c r="A19" s="1146"/>
      <c r="B19" s="1163" t="s">
        <v>216</v>
      </c>
      <c r="C19" s="1119"/>
      <c r="D19" s="1146"/>
      <c r="E19" s="1119"/>
      <c r="F19" s="60" t="s">
        <v>211</v>
      </c>
      <c r="G19" s="61">
        <v>41142</v>
      </c>
      <c r="H19" s="62">
        <v>14999856</v>
      </c>
      <c r="I19" s="1117">
        <v>41150</v>
      </c>
      <c r="J19" s="60" t="s">
        <v>229</v>
      </c>
      <c r="K19" s="61">
        <v>41150</v>
      </c>
      <c r="L19" s="63">
        <v>14999856</v>
      </c>
      <c r="M19" s="61"/>
      <c r="N19" s="1119"/>
      <c r="O19" s="1119"/>
      <c r="P19" s="593"/>
      <c r="Q19" s="593"/>
      <c r="R19" s="1119"/>
      <c r="S19" s="62"/>
      <c r="T19" s="62"/>
      <c r="U19" s="65"/>
      <c r="V19" s="66" t="s">
        <v>59</v>
      </c>
      <c r="W19" s="1146"/>
      <c r="X19" s="67">
        <f t="shared" si="0"/>
        <v>7499928</v>
      </c>
      <c r="Y19" s="1119"/>
      <c r="Z19" s="1146"/>
      <c r="AA19" s="64"/>
      <c r="AB19" s="66"/>
      <c r="AC19" s="292"/>
      <c r="AD19" s="292"/>
      <c r="AE19" s="292"/>
      <c r="AF19" s="292"/>
      <c r="AG19" s="65"/>
      <c r="AH19" s="65"/>
      <c r="AI19" s="65"/>
    </row>
    <row r="20" spans="1:35" s="68" customFormat="1" ht="126.75" customHeight="1" x14ac:dyDescent="0.2">
      <c r="A20" s="1146"/>
      <c r="B20" s="1164"/>
      <c r="C20" s="1119"/>
      <c r="D20" s="1146"/>
      <c r="E20" s="1119"/>
      <c r="F20" s="60" t="s">
        <v>214</v>
      </c>
      <c r="G20" s="61">
        <v>41142</v>
      </c>
      <c r="H20" s="62">
        <v>40000000</v>
      </c>
      <c r="I20" s="1118"/>
      <c r="J20" s="60" t="s">
        <v>228</v>
      </c>
      <c r="K20" s="61">
        <v>41150</v>
      </c>
      <c r="L20" s="63">
        <v>40000000</v>
      </c>
      <c r="M20" s="61"/>
      <c r="N20" s="1119"/>
      <c r="O20" s="1119"/>
      <c r="P20" s="593"/>
      <c r="Q20" s="593"/>
      <c r="R20" s="1119"/>
      <c r="S20" s="62"/>
      <c r="T20" s="62"/>
      <c r="U20" s="65"/>
      <c r="V20" s="66" t="s">
        <v>238</v>
      </c>
      <c r="W20" s="1146"/>
      <c r="X20" s="67">
        <f t="shared" si="0"/>
        <v>20000000</v>
      </c>
      <c r="Y20" s="1119"/>
      <c r="Z20" s="1146"/>
      <c r="AA20" s="64"/>
      <c r="AB20" s="66"/>
      <c r="AC20" s="292"/>
      <c r="AD20" s="292"/>
      <c r="AE20" s="292"/>
      <c r="AF20" s="292"/>
      <c r="AG20" s="65"/>
      <c r="AH20" s="65"/>
      <c r="AI20" s="65"/>
    </row>
    <row r="21" spans="1:35" s="68" customFormat="1" ht="191.25" customHeight="1" x14ac:dyDescent="0.2">
      <c r="A21" s="1146"/>
      <c r="B21" s="84" t="s">
        <v>219</v>
      </c>
      <c r="C21" s="1119"/>
      <c r="D21" s="1146"/>
      <c r="E21" s="1119"/>
      <c r="F21" s="60" t="s">
        <v>220</v>
      </c>
      <c r="G21" s="61">
        <v>41142</v>
      </c>
      <c r="H21" s="62">
        <v>41998170</v>
      </c>
      <c r="I21" s="61">
        <v>41150</v>
      </c>
      <c r="J21" s="60" t="s">
        <v>233</v>
      </c>
      <c r="K21" s="61">
        <v>41150</v>
      </c>
      <c r="L21" s="63">
        <v>41998170</v>
      </c>
      <c r="M21" s="61"/>
      <c r="N21" s="1119"/>
      <c r="O21" s="1119"/>
      <c r="P21" s="593"/>
      <c r="Q21" s="593"/>
      <c r="R21" s="1119"/>
      <c r="S21" s="62"/>
      <c r="T21" s="62"/>
      <c r="U21" s="65"/>
      <c r="V21" s="66" t="s">
        <v>149</v>
      </c>
      <c r="W21" s="1146"/>
      <c r="X21" s="67">
        <f t="shared" si="0"/>
        <v>20999085</v>
      </c>
      <c r="Y21" s="1119"/>
      <c r="Z21" s="1146"/>
      <c r="AA21" s="64"/>
      <c r="AB21" s="66"/>
      <c r="AC21" s="292"/>
      <c r="AD21" s="292"/>
      <c r="AE21" s="292"/>
      <c r="AF21" s="292"/>
      <c r="AG21" s="65"/>
      <c r="AH21" s="65"/>
      <c r="AI21" s="65"/>
    </row>
    <row r="22" spans="1:35" s="68" customFormat="1" ht="44.25" customHeight="1" x14ac:dyDescent="0.2">
      <c r="A22" s="1146"/>
      <c r="B22" s="1163" t="s">
        <v>221</v>
      </c>
      <c r="C22" s="1119"/>
      <c r="D22" s="1146"/>
      <c r="E22" s="1119"/>
      <c r="F22" s="60" t="s">
        <v>222</v>
      </c>
      <c r="G22" s="61">
        <v>41142</v>
      </c>
      <c r="H22" s="62">
        <v>363674184</v>
      </c>
      <c r="I22" s="1117">
        <v>41150</v>
      </c>
      <c r="J22" s="60" t="s">
        <v>234</v>
      </c>
      <c r="K22" s="61">
        <v>41150</v>
      </c>
      <c r="L22" s="63">
        <v>363674184</v>
      </c>
      <c r="M22" s="61"/>
      <c r="N22" s="1119"/>
      <c r="O22" s="1119"/>
      <c r="P22" s="593"/>
      <c r="Q22" s="593"/>
      <c r="R22" s="1119"/>
      <c r="S22" s="62"/>
      <c r="T22" s="62"/>
      <c r="U22" s="65"/>
      <c r="V22" s="65" t="s">
        <v>76</v>
      </c>
      <c r="W22" s="1146"/>
      <c r="X22" s="67">
        <f t="shared" si="0"/>
        <v>181837092</v>
      </c>
      <c r="Y22" s="1119"/>
      <c r="Z22" s="1146"/>
      <c r="AA22" s="64"/>
      <c r="AB22" s="66"/>
      <c r="AC22" s="292"/>
      <c r="AD22" s="292"/>
      <c r="AE22" s="292"/>
      <c r="AF22" s="292"/>
      <c r="AG22" s="65"/>
      <c r="AH22" s="65"/>
      <c r="AI22" s="65"/>
    </row>
    <row r="23" spans="1:35" s="68" customFormat="1" ht="58.5" customHeight="1" x14ac:dyDescent="0.2">
      <c r="A23" s="1146"/>
      <c r="B23" s="1165"/>
      <c r="C23" s="1119"/>
      <c r="D23" s="1146"/>
      <c r="E23" s="1119"/>
      <c r="F23" s="60" t="s">
        <v>223</v>
      </c>
      <c r="G23" s="61">
        <v>41142</v>
      </c>
      <c r="H23" s="62">
        <v>352474112</v>
      </c>
      <c r="I23" s="1162"/>
      <c r="J23" s="60" t="s">
        <v>235</v>
      </c>
      <c r="K23" s="61">
        <v>41150</v>
      </c>
      <c r="L23" s="63">
        <v>352474112</v>
      </c>
      <c r="M23" s="61"/>
      <c r="N23" s="1119"/>
      <c r="O23" s="1119"/>
      <c r="P23" s="593"/>
      <c r="Q23" s="593"/>
      <c r="R23" s="1119"/>
      <c r="S23" s="62"/>
      <c r="T23" s="62"/>
      <c r="U23" s="65"/>
      <c r="V23" s="69" t="s">
        <v>149</v>
      </c>
      <c r="W23" s="1146"/>
      <c r="X23" s="67">
        <f t="shared" si="0"/>
        <v>176237056</v>
      </c>
      <c r="Y23" s="1119"/>
      <c r="Z23" s="1146"/>
      <c r="AA23" s="64"/>
      <c r="AB23" s="66"/>
      <c r="AC23" s="292"/>
      <c r="AD23" s="292"/>
      <c r="AE23" s="292"/>
      <c r="AF23" s="292"/>
      <c r="AG23" s="65"/>
      <c r="AH23" s="65"/>
      <c r="AI23" s="65"/>
    </row>
    <row r="24" spans="1:35" s="68" customFormat="1" ht="82.5" customHeight="1" x14ac:dyDescent="0.2">
      <c r="A24" s="1146"/>
      <c r="B24" s="1165"/>
      <c r="C24" s="1119"/>
      <c r="D24" s="1146"/>
      <c r="E24" s="1119"/>
      <c r="F24" s="60" t="s">
        <v>224</v>
      </c>
      <c r="G24" s="61">
        <v>41142</v>
      </c>
      <c r="H24" s="62">
        <v>298942286</v>
      </c>
      <c r="I24" s="1162"/>
      <c r="J24" s="60" t="s">
        <v>236</v>
      </c>
      <c r="K24" s="61">
        <v>41150</v>
      </c>
      <c r="L24" s="63">
        <v>298942286</v>
      </c>
      <c r="M24" s="61"/>
      <c r="N24" s="1119"/>
      <c r="O24" s="1119"/>
      <c r="P24" s="593"/>
      <c r="Q24" s="593"/>
      <c r="R24" s="1119"/>
      <c r="S24" s="62"/>
      <c r="T24" s="62"/>
      <c r="U24" s="65"/>
      <c r="V24" s="69" t="s">
        <v>238</v>
      </c>
      <c r="W24" s="1146"/>
      <c r="X24" s="67">
        <f t="shared" si="0"/>
        <v>149471143</v>
      </c>
      <c r="Y24" s="1119"/>
      <c r="Z24" s="1146"/>
      <c r="AA24" s="64"/>
      <c r="AB24" s="66"/>
      <c r="AC24" s="292"/>
      <c r="AD24" s="292"/>
      <c r="AE24" s="292"/>
      <c r="AF24" s="292"/>
      <c r="AG24" s="65"/>
      <c r="AH24" s="65"/>
      <c r="AI24" s="65"/>
    </row>
    <row r="25" spans="1:35" s="68" customFormat="1" ht="81.75" customHeight="1" x14ac:dyDescent="0.2">
      <c r="A25" s="1147"/>
      <c r="B25" s="1164"/>
      <c r="C25" s="1120"/>
      <c r="D25" s="1147"/>
      <c r="E25" s="1120"/>
      <c r="F25" s="60" t="s">
        <v>225</v>
      </c>
      <c r="G25" s="61">
        <v>41142</v>
      </c>
      <c r="H25" s="62">
        <v>4668528</v>
      </c>
      <c r="I25" s="1118"/>
      <c r="J25" s="60" t="s">
        <v>237</v>
      </c>
      <c r="K25" s="61">
        <v>41150</v>
      </c>
      <c r="L25" s="63">
        <v>4668528</v>
      </c>
      <c r="M25" s="61"/>
      <c r="N25" s="1120"/>
      <c r="O25" s="1120"/>
      <c r="P25" s="594"/>
      <c r="Q25" s="594"/>
      <c r="R25" s="1120"/>
      <c r="S25" s="62"/>
      <c r="T25" s="62"/>
      <c r="U25" s="65"/>
      <c r="V25" s="69" t="s">
        <v>239</v>
      </c>
      <c r="W25" s="1147"/>
      <c r="X25" s="67">
        <f t="shared" si="0"/>
        <v>2334264</v>
      </c>
      <c r="Y25" s="1120"/>
      <c r="Z25" s="1147"/>
      <c r="AA25" s="64"/>
      <c r="AB25" s="66"/>
      <c r="AC25" s="292"/>
      <c r="AD25" s="292"/>
      <c r="AE25" s="292"/>
      <c r="AF25" s="292"/>
      <c r="AG25" s="65"/>
      <c r="AH25" s="65"/>
      <c r="AI25" s="65"/>
    </row>
    <row r="26" spans="1:35" s="68" customFormat="1" ht="145.5" customHeight="1" x14ac:dyDescent="0.2">
      <c r="A26" s="661" t="s">
        <v>761</v>
      </c>
      <c r="B26" s="662" t="s">
        <v>762</v>
      </c>
      <c r="C26" s="663" t="s">
        <v>32</v>
      </c>
      <c r="D26" s="661" t="s">
        <v>33</v>
      </c>
      <c r="E26" s="663" t="s">
        <v>34</v>
      </c>
      <c r="F26" s="60" t="s">
        <v>763</v>
      </c>
      <c r="G26" s="297">
        <v>41229</v>
      </c>
      <c r="H26" s="62">
        <v>168055538</v>
      </c>
      <c r="I26" s="296">
        <v>41229</v>
      </c>
      <c r="J26" s="17" t="s">
        <v>765</v>
      </c>
      <c r="K26" s="297">
        <v>41229</v>
      </c>
      <c r="L26" s="63">
        <v>168055538</v>
      </c>
      <c r="M26" s="297"/>
      <c r="N26" s="298"/>
      <c r="O26" s="298"/>
      <c r="P26" s="594"/>
      <c r="Q26" s="594"/>
      <c r="R26" s="298"/>
      <c r="S26" s="62"/>
      <c r="T26" s="62"/>
      <c r="U26" s="65"/>
      <c r="V26" s="69" t="s">
        <v>764</v>
      </c>
      <c r="W26" s="295"/>
      <c r="X26" s="67">
        <f t="shared" si="0"/>
        <v>84027769</v>
      </c>
      <c r="Y26" s="657">
        <v>41267</v>
      </c>
      <c r="Z26" s="673" t="s">
        <v>1088</v>
      </c>
      <c r="AA26" s="298"/>
      <c r="AB26" s="295"/>
      <c r="AC26" s="295"/>
      <c r="AD26" s="295"/>
      <c r="AE26" s="295"/>
      <c r="AF26" s="295"/>
      <c r="AG26" s="65"/>
      <c r="AH26" s="65"/>
      <c r="AI26" s="65"/>
    </row>
    <row r="27" spans="1:35" s="68" customFormat="1" ht="145.5" customHeight="1" x14ac:dyDescent="0.2">
      <c r="A27" s="661" t="s">
        <v>761</v>
      </c>
      <c r="B27" s="991"/>
      <c r="C27" s="986"/>
      <c r="D27" s="988"/>
      <c r="E27" s="986"/>
      <c r="F27" s="60"/>
      <c r="G27" s="985"/>
      <c r="H27" s="62"/>
      <c r="I27" s="990"/>
      <c r="J27" s="17"/>
      <c r="K27" s="985"/>
      <c r="L27" s="63">
        <v>182499089</v>
      </c>
      <c r="M27" s="985"/>
      <c r="N27" s="986"/>
      <c r="O27" s="987"/>
      <c r="P27" s="593"/>
      <c r="Q27" s="593"/>
      <c r="R27" s="986"/>
      <c r="S27" s="62"/>
      <c r="T27" s="62"/>
      <c r="U27" s="65"/>
      <c r="V27" s="69"/>
      <c r="W27" s="989"/>
      <c r="X27" s="67">
        <f t="shared" si="0"/>
        <v>91249544.5</v>
      </c>
      <c r="Y27" s="990"/>
      <c r="Z27" s="673"/>
      <c r="AA27" s="987"/>
      <c r="AB27" s="989"/>
      <c r="AC27" s="989"/>
      <c r="AD27" s="989"/>
      <c r="AE27" s="989"/>
      <c r="AF27" s="989"/>
      <c r="AG27" s="65"/>
      <c r="AH27" s="65"/>
      <c r="AI27" s="992"/>
    </row>
    <row r="28" spans="1:35" s="68" customFormat="1" ht="14.25" customHeight="1" x14ac:dyDescent="0.2">
      <c r="A28" s="664"/>
      <c r="B28" s="665"/>
      <c r="C28" s="666"/>
      <c r="D28" s="664"/>
      <c r="E28" s="666"/>
      <c r="F28" s="40"/>
      <c r="G28" s="36"/>
      <c r="H28" s="254"/>
      <c r="I28" s="103"/>
      <c r="J28" s="40"/>
      <c r="K28" s="36"/>
      <c r="L28" s="257"/>
      <c r="M28" s="36"/>
      <c r="N28" s="666"/>
      <c r="O28" s="667"/>
      <c r="P28" s="668"/>
      <c r="Q28" s="668"/>
      <c r="R28" s="666"/>
      <c r="S28" s="254"/>
      <c r="T28" s="254"/>
      <c r="U28" s="39"/>
      <c r="V28" s="669"/>
      <c r="W28" s="670"/>
      <c r="X28" s="671"/>
      <c r="Y28" s="666"/>
      <c r="Z28" s="670"/>
      <c r="AA28" s="667"/>
      <c r="AB28" s="670"/>
      <c r="AC28" s="670"/>
      <c r="AD28" s="670"/>
      <c r="AE28" s="670"/>
      <c r="AF28" s="670"/>
      <c r="AG28" s="39"/>
      <c r="AH28" s="39"/>
      <c r="AI28" s="672"/>
    </row>
    <row r="29" spans="1:35" ht="95.25" customHeight="1" x14ac:dyDescent="0.2">
      <c r="A29" s="1135" t="s">
        <v>832</v>
      </c>
      <c r="B29" s="1135" t="s">
        <v>326</v>
      </c>
      <c r="C29" s="1121" t="s">
        <v>32</v>
      </c>
      <c r="D29" s="1135" t="s">
        <v>33</v>
      </c>
      <c r="E29" s="1121" t="s">
        <v>34</v>
      </c>
      <c r="F29" s="17" t="s">
        <v>327</v>
      </c>
      <c r="G29" s="47">
        <v>41170</v>
      </c>
      <c r="H29" s="49">
        <v>355301449</v>
      </c>
      <c r="I29" s="1114">
        <v>41190</v>
      </c>
      <c r="J29" s="17" t="s">
        <v>331</v>
      </c>
      <c r="K29" s="47">
        <v>41190</v>
      </c>
      <c r="L29" s="9">
        <v>355301449</v>
      </c>
      <c r="M29" s="47"/>
      <c r="N29" s="1121"/>
      <c r="O29" s="48"/>
      <c r="P29" s="1172" t="s">
        <v>1023</v>
      </c>
      <c r="Q29" s="1172" t="s">
        <v>1024</v>
      </c>
      <c r="R29" s="1151">
        <f>L29+L30+L31</f>
        <v>1066028163</v>
      </c>
      <c r="S29" s="49"/>
      <c r="T29" s="49"/>
      <c r="U29" s="1"/>
      <c r="V29" s="1"/>
      <c r="W29" s="1"/>
      <c r="X29" s="59">
        <f t="shared" si="0"/>
        <v>177650724.5</v>
      </c>
      <c r="Y29" s="1114">
        <v>41226</v>
      </c>
      <c r="Z29" s="17" t="s">
        <v>973</v>
      </c>
      <c r="AA29" s="48"/>
      <c r="AB29" s="46"/>
      <c r="AC29" s="293"/>
      <c r="AD29" s="293"/>
      <c r="AE29" s="293"/>
      <c r="AF29" s="293"/>
      <c r="AG29" s="1"/>
      <c r="AH29" s="1"/>
      <c r="AI29" s="1135" t="s">
        <v>975</v>
      </c>
    </row>
    <row r="30" spans="1:35" ht="57" customHeight="1" x14ac:dyDescent="0.2">
      <c r="A30" s="1148"/>
      <c r="B30" s="1148"/>
      <c r="C30" s="1122"/>
      <c r="D30" s="1148"/>
      <c r="E30" s="1122"/>
      <c r="F30" s="17" t="s">
        <v>328</v>
      </c>
      <c r="G30" s="47">
        <v>41170</v>
      </c>
      <c r="H30" s="49">
        <v>531512002</v>
      </c>
      <c r="I30" s="1115"/>
      <c r="J30" s="17" t="s">
        <v>332</v>
      </c>
      <c r="K30" s="47">
        <v>41190</v>
      </c>
      <c r="L30" s="9">
        <v>531512002</v>
      </c>
      <c r="M30" s="47"/>
      <c r="N30" s="1122"/>
      <c r="O30" s="48"/>
      <c r="P30" s="1156"/>
      <c r="Q30" s="1156"/>
      <c r="R30" s="1152"/>
      <c r="S30" s="49"/>
      <c r="T30" s="49"/>
      <c r="U30" s="1"/>
      <c r="V30" s="1"/>
      <c r="W30" s="1"/>
      <c r="X30" s="33">
        <f t="shared" si="0"/>
        <v>265756001</v>
      </c>
      <c r="Y30" s="1122"/>
      <c r="Z30" s="1144" t="s">
        <v>974</v>
      </c>
      <c r="AA30" s="48"/>
      <c r="AB30" s="46"/>
      <c r="AC30" s="293"/>
      <c r="AD30" s="293"/>
      <c r="AE30" s="293"/>
      <c r="AF30" s="293"/>
      <c r="AG30" s="1"/>
      <c r="AH30" s="1"/>
      <c r="AI30" s="1148"/>
    </row>
    <row r="31" spans="1:35" ht="79.5" customHeight="1" x14ac:dyDescent="0.2">
      <c r="A31" s="1136"/>
      <c r="B31" s="1148"/>
      <c r="C31" s="1122"/>
      <c r="D31" s="1148"/>
      <c r="E31" s="1122"/>
      <c r="F31" s="17" t="s">
        <v>329</v>
      </c>
      <c r="G31" s="47">
        <v>41170</v>
      </c>
      <c r="H31" s="49">
        <v>179214712</v>
      </c>
      <c r="I31" s="1116"/>
      <c r="J31" s="17" t="s">
        <v>330</v>
      </c>
      <c r="K31" s="47">
        <v>41190</v>
      </c>
      <c r="L31" s="9">
        <v>179214712</v>
      </c>
      <c r="M31" s="47"/>
      <c r="N31" s="1123"/>
      <c r="O31" s="48"/>
      <c r="P31" s="1157"/>
      <c r="Q31" s="1157"/>
      <c r="R31" s="1153"/>
      <c r="S31" s="49"/>
      <c r="T31" s="49"/>
      <c r="U31" s="1"/>
      <c r="V31" s="1"/>
      <c r="W31" s="1"/>
      <c r="X31" s="33">
        <f t="shared" si="0"/>
        <v>89607356</v>
      </c>
      <c r="Y31" s="1123"/>
      <c r="Z31" s="1123"/>
      <c r="AA31" s="48"/>
      <c r="AB31" s="46"/>
      <c r="AC31" s="293"/>
      <c r="AD31" s="293"/>
      <c r="AE31" s="293"/>
      <c r="AF31" s="293"/>
      <c r="AG31" s="1"/>
      <c r="AH31" s="1"/>
      <c r="AI31" s="1136"/>
    </row>
    <row r="32" spans="1:35" ht="79.5" customHeight="1" x14ac:dyDescent="0.2">
      <c r="A32" s="1135" t="s">
        <v>1082</v>
      </c>
      <c r="B32" s="1148"/>
      <c r="C32" s="1122"/>
      <c r="D32" s="1148"/>
      <c r="E32" s="1122"/>
      <c r="F32" s="17" t="s">
        <v>1083</v>
      </c>
      <c r="G32" s="646">
        <v>41379</v>
      </c>
      <c r="H32" s="644">
        <v>90819360</v>
      </c>
      <c r="I32" s="645"/>
      <c r="J32" s="17" t="s">
        <v>1086</v>
      </c>
      <c r="K32" s="1114">
        <v>41400</v>
      </c>
      <c r="L32" s="9">
        <v>90819360</v>
      </c>
      <c r="M32" s="646"/>
      <c r="N32" s="642"/>
      <c r="O32" s="642"/>
      <c r="P32" s="647"/>
      <c r="Q32" s="647"/>
      <c r="R32" s="648"/>
      <c r="S32" s="644"/>
      <c r="T32" s="644"/>
      <c r="U32" s="1"/>
      <c r="V32" s="28" t="s">
        <v>1087</v>
      </c>
      <c r="W32" s="604"/>
      <c r="X32" s="33">
        <f t="shared" si="0"/>
        <v>45409680</v>
      </c>
      <c r="Y32" s="642"/>
      <c r="Z32" s="642"/>
      <c r="AA32" s="643"/>
      <c r="AB32" s="641"/>
      <c r="AC32" s="641"/>
      <c r="AD32" s="641"/>
      <c r="AE32" s="641"/>
      <c r="AF32" s="641"/>
      <c r="AG32" s="1"/>
      <c r="AH32" s="1"/>
      <c r="AI32" s="641"/>
    </row>
    <row r="33" spans="1:35" ht="56.25" customHeight="1" x14ac:dyDescent="0.2">
      <c r="A33" s="1136"/>
      <c r="B33" s="1136"/>
      <c r="C33" s="1123"/>
      <c r="D33" s="1136"/>
      <c r="E33" s="1123"/>
      <c r="F33" s="17" t="s">
        <v>1084</v>
      </c>
      <c r="G33" s="646">
        <v>41344</v>
      </c>
      <c r="H33" s="644">
        <v>24311214</v>
      </c>
      <c r="I33" s="645"/>
      <c r="J33" s="17" t="s">
        <v>1085</v>
      </c>
      <c r="K33" s="1115"/>
      <c r="L33" s="9">
        <v>24311214</v>
      </c>
      <c r="M33" s="646"/>
      <c r="N33" s="642"/>
      <c r="O33" s="642"/>
      <c r="P33" s="647"/>
      <c r="Q33" s="647"/>
      <c r="R33" s="648"/>
      <c r="S33" s="644"/>
      <c r="T33" s="644"/>
      <c r="U33" s="1"/>
      <c r="V33" s="28" t="s">
        <v>1087</v>
      </c>
      <c r="W33" s="604"/>
      <c r="X33" s="33"/>
      <c r="Y33" s="642"/>
      <c r="Z33" s="642"/>
      <c r="AA33" s="643"/>
      <c r="AB33" s="641"/>
      <c r="AC33" s="641"/>
      <c r="AD33" s="641"/>
      <c r="AE33" s="641"/>
      <c r="AF33" s="641"/>
      <c r="AG33" s="1"/>
      <c r="AH33" s="1"/>
      <c r="AI33" s="641"/>
    </row>
    <row r="34" spans="1:35" ht="15" customHeight="1" x14ac:dyDescent="0.2">
      <c r="A34" s="664"/>
      <c r="B34" s="665"/>
      <c r="C34" s="666"/>
      <c r="D34" s="664"/>
      <c r="E34" s="666"/>
      <c r="F34" s="40"/>
      <c r="G34" s="36"/>
      <c r="H34" s="254"/>
      <c r="I34" s="103"/>
      <c r="J34" s="40"/>
      <c r="K34" s="103"/>
      <c r="L34" s="257"/>
      <c r="M34" s="36"/>
      <c r="N34" s="666"/>
      <c r="O34" s="666"/>
      <c r="P34" s="668"/>
      <c r="Q34" s="668"/>
      <c r="R34" s="284"/>
      <c r="S34" s="254"/>
      <c r="T34" s="254"/>
      <c r="U34" s="39"/>
      <c r="V34" s="39"/>
      <c r="W34" s="672"/>
      <c r="X34" s="98"/>
      <c r="Y34" s="666"/>
      <c r="Z34" s="666"/>
      <c r="AA34" s="667"/>
      <c r="AB34" s="670"/>
      <c r="AC34" s="670"/>
      <c r="AD34" s="670"/>
      <c r="AE34" s="670"/>
      <c r="AF34" s="670"/>
      <c r="AG34" s="39"/>
      <c r="AH34" s="39"/>
      <c r="AI34" s="670"/>
    </row>
    <row r="35" spans="1:35" ht="79.5" customHeight="1" x14ac:dyDescent="0.2">
      <c r="A35" s="1135" t="s">
        <v>791</v>
      </c>
      <c r="B35" s="1159" t="s">
        <v>807</v>
      </c>
      <c r="C35" s="1121" t="s">
        <v>32</v>
      </c>
      <c r="D35" s="1135" t="s">
        <v>33</v>
      </c>
      <c r="E35" s="1121" t="s">
        <v>34</v>
      </c>
      <c r="F35" s="17" t="s">
        <v>808</v>
      </c>
      <c r="G35" s="304">
        <v>41180</v>
      </c>
      <c r="H35" s="305">
        <v>130961197</v>
      </c>
      <c r="I35" s="1114">
        <v>41246</v>
      </c>
      <c r="J35" s="17" t="s">
        <v>811</v>
      </c>
      <c r="K35" s="1114">
        <v>41246</v>
      </c>
      <c r="L35" s="9">
        <v>130961197</v>
      </c>
      <c r="M35" s="47"/>
      <c r="N35" s="1114">
        <v>41263</v>
      </c>
      <c r="O35" s="1121">
        <v>60</v>
      </c>
      <c r="P35" s="1172" t="s">
        <v>1019</v>
      </c>
      <c r="Q35" s="1172" t="s">
        <v>1020</v>
      </c>
      <c r="R35" s="1151">
        <v>174816543</v>
      </c>
      <c r="S35" s="49"/>
      <c r="T35" s="49"/>
      <c r="U35" s="1"/>
      <c r="V35" s="27" t="s">
        <v>812</v>
      </c>
      <c r="W35" s="1135" t="s">
        <v>77</v>
      </c>
      <c r="X35" s="33">
        <v>65480598.5</v>
      </c>
      <c r="Y35" s="1114">
        <v>41263</v>
      </c>
      <c r="Z35" s="1144" t="s">
        <v>1034</v>
      </c>
      <c r="AA35" s="48">
        <v>61528876</v>
      </c>
      <c r="AB35" s="100">
        <v>41355</v>
      </c>
      <c r="AC35" s="412" t="s">
        <v>1175</v>
      </c>
      <c r="AD35" s="293"/>
      <c r="AE35" s="293"/>
      <c r="AF35" s="293"/>
      <c r="AG35" s="1"/>
      <c r="AH35" s="1"/>
      <c r="AI35" s="1"/>
    </row>
    <row r="36" spans="1:35" ht="83.25" customHeight="1" x14ac:dyDescent="0.2">
      <c r="A36" s="1136"/>
      <c r="B36" s="1161"/>
      <c r="C36" s="1122"/>
      <c r="D36" s="1148"/>
      <c r="E36" s="1122"/>
      <c r="F36" s="5" t="s">
        <v>809</v>
      </c>
      <c r="G36" s="32">
        <v>41180</v>
      </c>
      <c r="H36" s="33">
        <v>43855346</v>
      </c>
      <c r="I36" s="1116"/>
      <c r="J36" s="5" t="s">
        <v>810</v>
      </c>
      <c r="K36" s="1116"/>
      <c r="L36" s="33">
        <v>43855346</v>
      </c>
      <c r="M36" s="1"/>
      <c r="N36" s="1123"/>
      <c r="O36" s="1123"/>
      <c r="P36" s="1157"/>
      <c r="Q36" s="1157"/>
      <c r="R36" s="1153"/>
      <c r="S36" s="1"/>
      <c r="T36" s="1"/>
      <c r="U36" s="1"/>
      <c r="V36" s="28" t="s">
        <v>812</v>
      </c>
      <c r="W36" s="1148"/>
      <c r="X36" s="33">
        <v>21927673</v>
      </c>
      <c r="Y36" s="1123"/>
      <c r="Z36" s="1123"/>
      <c r="AA36" s="1"/>
      <c r="AB36" s="1"/>
      <c r="AC36" s="1"/>
      <c r="AD36" s="1"/>
      <c r="AE36" s="1"/>
      <c r="AF36" s="1"/>
      <c r="AG36" s="1"/>
      <c r="AH36" s="1"/>
      <c r="AI36" s="1"/>
    </row>
    <row r="37" spans="1:35" ht="83.25" customHeight="1" x14ac:dyDescent="0.2">
      <c r="A37" s="605" t="s">
        <v>1054</v>
      </c>
      <c r="B37" s="600"/>
      <c r="C37" s="1123"/>
      <c r="D37" s="1136"/>
      <c r="E37" s="1123"/>
      <c r="F37" s="5" t="s">
        <v>1055</v>
      </c>
      <c r="G37" s="32">
        <v>41344</v>
      </c>
      <c r="H37" s="33">
        <v>46353193</v>
      </c>
      <c r="I37" s="598">
        <v>41366</v>
      </c>
      <c r="J37" s="5" t="s">
        <v>1056</v>
      </c>
      <c r="K37" s="598">
        <v>41366</v>
      </c>
      <c r="L37" s="33">
        <v>46353193</v>
      </c>
      <c r="M37" s="1"/>
      <c r="N37" s="597"/>
      <c r="O37" s="599">
        <v>30</v>
      </c>
      <c r="P37" s="602"/>
      <c r="Q37" s="602"/>
      <c r="R37" s="601">
        <v>46353193</v>
      </c>
      <c r="S37" s="604"/>
      <c r="T37" s="1"/>
      <c r="U37" s="1"/>
      <c r="V37" s="28" t="s">
        <v>1174</v>
      </c>
      <c r="W37" s="1148"/>
      <c r="X37" s="33">
        <v>23176597</v>
      </c>
      <c r="Y37" s="961">
        <v>41387</v>
      </c>
      <c r="Z37" s="17" t="s">
        <v>1176</v>
      </c>
      <c r="AA37" s="1"/>
      <c r="AB37" s="1"/>
      <c r="AC37" s="1"/>
      <c r="AD37" s="1"/>
      <c r="AE37" s="1"/>
      <c r="AF37" s="1"/>
      <c r="AG37" s="1"/>
      <c r="AH37" s="1"/>
      <c r="AI37" s="1"/>
    </row>
    <row r="38" spans="1:35" s="976" customFormat="1" ht="12.75" customHeight="1" x14ac:dyDescent="0.2">
      <c r="A38" s="962"/>
      <c r="B38" s="963"/>
      <c r="C38" s="964"/>
      <c r="D38" s="965"/>
      <c r="E38" s="964"/>
      <c r="F38" s="966"/>
      <c r="G38" s="967"/>
      <c r="H38" s="968"/>
      <c r="I38" s="969"/>
      <c r="J38" s="966"/>
      <c r="K38" s="969"/>
      <c r="L38" s="968"/>
      <c r="M38" s="970"/>
      <c r="N38" s="971"/>
      <c r="O38" s="964"/>
      <c r="P38" s="972"/>
      <c r="Q38" s="972"/>
      <c r="R38" s="973"/>
      <c r="S38" s="974"/>
      <c r="T38" s="970"/>
      <c r="U38" s="970"/>
      <c r="V38" s="975"/>
      <c r="W38" s="965"/>
      <c r="X38" s="968"/>
      <c r="Y38" s="971"/>
      <c r="Z38" s="971"/>
      <c r="AA38" s="970"/>
      <c r="AB38" s="970"/>
      <c r="AC38" s="970"/>
      <c r="AD38" s="970"/>
      <c r="AE38" s="970"/>
      <c r="AF38" s="970"/>
      <c r="AG38" s="970"/>
      <c r="AH38" s="970"/>
      <c r="AI38" s="970"/>
    </row>
    <row r="39" spans="1:35" ht="139.5" customHeight="1" x14ac:dyDescent="0.2">
      <c r="A39" s="1166" t="s">
        <v>914</v>
      </c>
      <c r="B39" s="1159" t="s">
        <v>833</v>
      </c>
      <c r="C39" s="1121" t="s">
        <v>32</v>
      </c>
      <c r="D39" s="1121" t="s">
        <v>33</v>
      </c>
      <c r="E39" s="1121" t="s">
        <v>834</v>
      </c>
      <c r="F39" s="255" t="s">
        <v>835</v>
      </c>
      <c r="G39" s="32">
        <v>41246</v>
      </c>
      <c r="H39" s="33">
        <v>13400000</v>
      </c>
      <c r="I39" s="1114">
        <v>41255</v>
      </c>
      <c r="J39" s="5" t="s">
        <v>839</v>
      </c>
      <c r="K39" s="1114">
        <v>41255</v>
      </c>
      <c r="L39" s="33">
        <v>13400000</v>
      </c>
      <c r="M39" s="1"/>
      <c r="N39" s="1"/>
      <c r="O39" s="1121">
        <v>90</v>
      </c>
      <c r="P39" s="591"/>
      <c r="Q39" s="591"/>
      <c r="R39" s="1169">
        <f>L39+L40+L41+L42</f>
        <v>41400000</v>
      </c>
      <c r="S39" s="1121"/>
      <c r="T39" s="8"/>
      <c r="U39" s="8"/>
      <c r="V39" s="28" t="s">
        <v>812</v>
      </c>
      <c r="W39" s="1135" t="s">
        <v>77</v>
      </c>
      <c r="X39" s="8"/>
      <c r="Y39" s="1"/>
      <c r="Z39" s="1"/>
      <c r="AA39" s="1"/>
      <c r="AB39" s="1"/>
      <c r="AC39" s="1"/>
      <c r="AD39" s="1"/>
      <c r="AE39" s="1"/>
      <c r="AF39" s="1"/>
      <c r="AG39" s="1"/>
      <c r="AH39" s="1"/>
      <c r="AI39" s="1"/>
    </row>
    <row r="40" spans="1:35" ht="37.5" customHeight="1" x14ac:dyDescent="0.2">
      <c r="A40" s="1167"/>
      <c r="B40" s="1160"/>
      <c r="C40" s="1122"/>
      <c r="D40" s="1122"/>
      <c r="E40" s="1122"/>
      <c r="F40" s="255" t="s">
        <v>836</v>
      </c>
      <c r="G40" s="32">
        <v>41246</v>
      </c>
      <c r="H40" s="33">
        <v>11400000</v>
      </c>
      <c r="I40" s="1115"/>
      <c r="J40" s="5" t="s">
        <v>840</v>
      </c>
      <c r="K40" s="1115"/>
      <c r="L40" s="33">
        <v>11400000</v>
      </c>
      <c r="M40" s="1"/>
      <c r="N40" s="1"/>
      <c r="O40" s="1122"/>
      <c r="P40" s="590"/>
      <c r="Q40" s="590"/>
      <c r="R40" s="1170"/>
      <c r="S40" s="1122"/>
      <c r="T40" s="8"/>
      <c r="U40" s="8"/>
      <c r="V40" s="28" t="s">
        <v>843</v>
      </c>
      <c r="W40" s="1148"/>
      <c r="X40" s="8"/>
      <c r="Y40" s="1"/>
      <c r="Z40" s="1"/>
      <c r="AA40" s="1"/>
      <c r="AB40" s="1"/>
      <c r="AC40" s="1"/>
      <c r="AD40" s="1"/>
      <c r="AE40" s="1"/>
      <c r="AF40" s="1"/>
      <c r="AG40" s="1"/>
    </row>
    <row r="41" spans="1:35" ht="48" customHeight="1" x14ac:dyDescent="0.2">
      <c r="A41" s="1167"/>
      <c r="B41" s="1160"/>
      <c r="C41" s="1122"/>
      <c r="D41" s="1122"/>
      <c r="E41" s="1122"/>
      <c r="F41" s="255" t="s">
        <v>837</v>
      </c>
      <c r="G41" s="32">
        <v>41246</v>
      </c>
      <c r="H41" s="33">
        <v>2300000</v>
      </c>
      <c r="I41" s="1115"/>
      <c r="J41" s="5" t="s">
        <v>841</v>
      </c>
      <c r="K41" s="1115"/>
      <c r="L41" s="33">
        <v>2300000</v>
      </c>
      <c r="M41" s="1"/>
      <c r="N41" s="1"/>
      <c r="O41" s="1122"/>
      <c r="P41" s="590"/>
      <c r="Q41" s="590"/>
      <c r="R41" s="1170"/>
      <c r="S41" s="1122"/>
      <c r="T41" s="8"/>
      <c r="U41" s="8"/>
      <c r="V41" s="28" t="s">
        <v>844</v>
      </c>
      <c r="W41" s="1148"/>
      <c r="X41" s="8"/>
      <c r="Y41" s="1"/>
      <c r="Z41" s="1"/>
      <c r="AA41" s="1"/>
      <c r="AB41" s="1"/>
      <c r="AC41" s="1"/>
      <c r="AD41" s="1"/>
      <c r="AE41" s="1"/>
      <c r="AF41" s="1"/>
      <c r="AG41" s="1"/>
    </row>
    <row r="42" spans="1:35" ht="60.75" customHeight="1" x14ac:dyDescent="0.2">
      <c r="A42" s="1168"/>
      <c r="B42" s="1161"/>
      <c r="C42" s="1123"/>
      <c r="D42" s="1123"/>
      <c r="E42" s="1123"/>
      <c r="F42" s="255" t="s">
        <v>838</v>
      </c>
      <c r="G42" s="32">
        <v>41246</v>
      </c>
      <c r="H42" s="33">
        <v>14300000</v>
      </c>
      <c r="I42" s="1116"/>
      <c r="J42" s="5" t="s">
        <v>842</v>
      </c>
      <c r="K42" s="1116"/>
      <c r="L42" s="33">
        <v>14300000</v>
      </c>
      <c r="M42" s="1"/>
      <c r="N42" s="1"/>
      <c r="O42" s="1123"/>
      <c r="P42" s="589"/>
      <c r="Q42" s="589"/>
      <c r="R42" s="1171"/>
      <c r="S42" s="1123"/>
      <c r="T42" s="8"/>
      <c r="U42" s="8"/>
      <c r="V42" s="28" t="s">
        <v>844</v>
      </c>
      <c r="W42" s="1136"/>
      <c r="X42" s="8"/>
      <c r="Y42" s="1"/>
      <c r="Z42" s="1"/>
      <c r="AA42" s="1"/>
      <c r="AB42" s="1"/>
      <c r="AC42" s="1"/>
      <c r="AD42" s="1"/>
      <c r="AE42" s="1"/>
      <c r="AF42" s="1"/>
      <c r="AG42" s="1"/>
    </row>
    <row r="43" spans="1:35" x14ac:dyDescent="0.2">
      <c r="H43" s="35"/>
    </row>
    <row r="44" spans="1:35" x14ac:dyDescent="0.2">
      <c r="H44" s="35"/>
    </row>
    <row r="45" spans="1:35" x14ac:dyDescent="0.2">
      <c r="H45" s="35"/>
    </row>
    <row r="46" spans="1:35" x14ac:dyDescent="0.2">
      <c r="H46" s="35"/>
    </row>
    <row r="47" spans="1:35" x14ac:dyDescent="0.2">
      <c r="H47" s="35"/>
    </row>
    <row r="48" spans="1:35" x14ac:dyDescent="0.2">
      <c r="H48" s="35"/>
    </row>
    <row r="49" spans="8:8" x14ac:dyDescent="0.2">
      <c r="H49" s="35"/>
    </row>
    <row r="50" spans="8:8" x14ac:dyDescent="0.2">
      <c r="H50" s="35"/>
    </row>
    <row r="51" spans="8:8" x14ac:dyDescent="0.2">
      <c r="H51" s="35"/>
    </row>
    <row r="52" spans="8:8" x14ac:dyDescent="0.2">
      <c r="H52" s="35"/>
    </row>
    <row r="53" spans="8:8" x14ac:dyDescent="0.2">
      <c r="H53" s="35"/>
    </row>
    <row r="54" spans="8:8" x14ac:dyDescent="0.2">
      <c r="H54" s="35"/>
    </row>
    <row r="55" spans="8:8" x14ac:dyDescent="0.2">
      <c r="H55" s="35"/>
    </row>
    <row r="56" spans="8:8" x14ac:dyDescent="0.2">
      <c r="H56" s="35"/>
    </row>
    <row r="57" spans="8:8" x14ac:dyDescent="0.2">
      <c r="H57" s="35"/>
    </row>
    <row r="58" spans="8:8" x14ac:dyDescent="0.2">
      <c r="H58" s="35"/>
    </row>
    <row r="59" spans="8:8" x14ac:dyDescent="0.2">
      <c r="H59" s="35"/>
    </row>
    <row r="60" spans="8:8" x14ac:dyDescent="0.2">
      <c r="H60" s="35"/>
    </row>
    <row r="61" spans="8:8" x14ac:dyDescent="0.2">
      <c r="H61" s="35"/>
    </row>
    <row r="62" spans="8:8" x14ac:dyDescent="0.2">
      <c r="H62" s="35"/>
    </row>
    <row r="63" spans="8:8" x14ac:dyDescent="0.2">
      <c r="H63" s="35"/>
    </row>
    <row r="73" spans="18:18" x14ac:dyDescent="0.2">
      <c r="R73" s="35">
        <f>268916577/2</f>
        <v>134458288.5</v>
      </c>
    </row>
    <row r="74" spans="18:18" x14ac:dyDescent="0.2">
      <c r="R74" s="10">
        <v>58997482</v>
      </c>
    </row>
    <row r="75" spans="18:18" x14ac:dyDescent="0.2">
      <c r="R75" s="410">
        <f>SUM(R73:R74)</f>
        <v>193455770.5</v>
      </c>
    </row>
    <row r="77" spans="18:18" x14ac:dyDescent="0.2">
      <c r="R77" s="35"/>
    </row>
    <row r="78" spans="18:18" x14ac:dyDescent="0.2">
      <c r="R78" s="35"/>
    </row>
    <row r="79" spans="18:18" x14ac:dyDescent="0.2">
      <c r="R79" s="35">
        <v>162068884.5</v>
      </c>
    </row>
    <row r="80" spans="18:18" x14ac:dyDescent="0.2">
      <c r="R80" s="410">
        <f>R75-R79</f>
        <v>31386886</v>
      </c>
    </row>
  </sheetData>
  <mergeCells count="104">
    <mergeCell ref="C29:C33"/>
    <mergeCell ref="K32:K33"/>
    <mergeCell ref="R35:R36"/>
    <mergeCell ref="Y35:Y36"/>
    <mergeCell ref="Z35:Z36"/>
    <mergeCell ref="Z30:Z31"/>
    <mergeCell ref="Y29:Y31"/>
    <mergeCell ref="P35:P36"/>
    <mergeCell ref="B29:B33"/>
    <mergeCell ref="D29:D33"/>
    <mergeCell ref="E29:E33"/>
    <mergeCell ref="W35:W37"/>
    <mergeCell ref="AI29:AI31"/>
    <mergeCell ref="A39:A42"/>
    <mergeCell ref="I39:I42"/>
    <mergeCell ref="E39:E42"/>
    <mergeCell ref="D39:D42"/>
    <mergeCell ref="C39:C42"/>
    <mergeCell ref="B39:B42"/>
    <mergeCell ref="W39:W42"/>
    <mergeCell ref="S39:S42"/>
    <mergeCell ref="R39:R42"/>
    <mergeCell ref="O39:O42"/>
    <mergeCell ref="K39:K42"/>
    <mergeCell ref="A29:A31"/>
    <mergeCell ref="Q35:Q36"/>
    <mergeCell ref="P29:P31"/>
    <mergeCell ref="Q29:Q31"/>
    <mergeCell ref="B35:B36"/>
    <mergeCell ref="N35:N36"/>
    <mergeCell ref="R29:R31"/>
    <mergeCell ref="A35:A36"/>
    <mergeCell ref="C35:C37"/>
    <mergeCell ref="D35:D37"/>
    <mergeCell ref="E35:E37"/>
    <mergeCell ref="A32:A33"/>
    <mergeCell ref="A9:A11"/>
    <mergeCell ref="B9:B11"/>
    <mergeCell ref="I9:I11"/>
    <mergeCell ref="M9:M11"/>
    <mergeCell ref="D9:D13"/>
    <mergeCell ref="E9:E13"/>
    <mergeCell ref="I22:I25"/>
    <mergeCell ref="E14:E25"/>
    <mergeCell ref="I14:I15"/>
    <mergeCell ref="I17:I18"/>
    <mergeCell ref="A12:A13"/>
    <mergeCell ref="B12:B13"/>
    <mergeCell ref="B19:B20"/>
    <mergeCell ref="C14:C25"/>
    <mergeCell ref="A14:A25"/>
    <mergeCell ref="B22:B25"/>
    <mergeCell ref="D14:D25"/>
    <mergeCell ref="B14:B15"/>
    <mergeCell ref="B17:B18"/>
    <mergeCell ref="C9:C13"/>
    <mergeCell ref="I12:I13"/>
    <mergeCell ref="AG6:AI6"/>
    <mergeCell ref="AG8:AI8"/>
    <mergeCell ref="O14:O25"/>
    <mergeCell ref="Y9:Y11"/>
    <mergeCell ref="Z9:Z11"/>
    <mergeCell ref="Y14:Y25"/>
    <mergeCell ref="Z14:Z25"/>
    <mergeCell ref="V9:V11"/>
    <mergeCell ref="W14:W25"/>
    <mergeCell ref="R14:R25"/>
    <mergeCell ref="R9:R11"/>
    <mergeCell ref="W9:W13"/>
    <mergeCell ref="U9:U13"/>
    <mergeCell ref="T9:T13"/>
    <mergeCell ref="O12:O13"/>
    <mergeCell ref="AE9:AE10"/>
    <mergeCell ref="P9:P13"/>
    <mergeCell ref="AF9:AF10"/>
    <mergeCell ref="Q9:Q13"/>
    <mergeCell ref="AE11:AE13"/>
    <mergeCell ref="AF11:AF13"/>
    <mergeCell ref="A1:M1"/>
    <mergeCell ref="N1:AI1"/>
    <mergeCell ref="A2:M2"/>
    <mergeCell ref="N2:AI2"/>
    <mergeCell ref="D3:E3"/>
    <mergeCell ref="F3:H3"/>
    <mergeCell ref="I3:I4"/>
    <mergeCell ref="J3:L3"/>
    <mergeCell ref="X3:AF3"/>
    <mergeCell ref="M3:M4"/>
    <mergeCell ref="N3:N4"/>
    <mergeCell ref="O3:O4"/>
    <mergeCell ref="R3:R4"/>
    <mergeCell ref="P3:P4"/>
    <mergeCell ref="Q3:Q4"/>
    <mergeCell ref="S3:S4"/>
    <mergeCell ref="N9:N13"/>
    <mergeCell ref="K35:K36"/>
    <mergeCell ref="K14:K15"/>
    <mergeCell ref="N14:N25"/>
    <mergeCell ref="I19:I20"/>
    <mergeCell ref="I29:I31"/>
    <mergeCell ref="I35:I36"/>
    <mergeCell ref="O9:O11"/>
    <mergeCell ref="N29:N31"/>
    <mergeCell ref="O35:O36"/>
  </mergeCells>
  <pageMargins left="0.70866141732283472" right="0.70866141732283472" top="0.74803149606299213" bottom="0.74803149606299213" header="0.31496062992125984" footer="0.31496062992125984"/>
  <pageSetup scale="85"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AP107"/>
  <sheetViews>
    <sheetView tabSelected="1" zoomScale="80" zoomScaleNormal="80" workbookViewId="0">
      <pane xSplit="2" ySplit="4" topLeftCell="C100" activePane="bottomRight" state="frozen"/>
      <selection pane="topRight" activeCell="C1" sqref="C1"/>
      <selection pane="bottomLeft" activeCell="A5" sqref="A5"/>
      <selection pane="bottomRight" activeCell="G127" sqref="G127"/>
    </sheetView>
  </sheetViews>
  <sheetFormatPr baseColWidth="10" defaultRowHeight="11.25" x14ac:dyDescent="0.2"/>
  <cols>
    <col min="1" max="1" width="11.42578125" style="320"/>
    <col min="2" max="2" width="28.28515625" style="320" customWidth="1"/>
    <col min="3" max="4" width="11.42578125" style="320"/>
    <col min="5" max="5" width="12.85546875" style="320" customWidth="1"/>
    <col min="6" max="6" width="15.7109375" style="320" customWidth="1"/>
    <col min="7" max="7" width="15.28515625" style="396" customWidth="1"/>
    <col min="8" max="8" width="17.85546875" style="320" bestFit="1" customWidth="1"/>
    <col min="9" max="9" width="14.5703125" style="320" bestFit="1" customWidth="1"/>
    <col min="10" max="10" width="15" style="320" bestFit="1" customWidth="1"/>
    <col min="11" max="11" width="11.42578125" style="320"/>
    <col min="12" max="12" width="15.85546875" style="320" bestFit="1" customWidth="1"/>
    <col min="13" max="13" width="11.42578125" style="320"/>
    <col min="14" max="14" width="15.7109375" style="320" bestFit="1" customWidth="1"/>
    <col min="15" max="15" width="11.42578125" style="320"/>
    <col min="16" max="16" width="15.7109375" style="320" bestFit="1" customWidth="1"/>
    <col min="17" max="18" width="15.7109375" style="320" customWidth="1"/>
    <col min="19" max="19" width="19.5703125" style="320" bestFit="1" customWidth="1"/>
    <col min="20" max="20" width="13.140625" style="320" customWidth="1"/>
    <col min="21" max="23" width="11.42578125" style="320"/>
    <col min="24" max="24" width="14.5703125" style="320" bestFit="1" customWidth="1"/>
    <col min="25" max="25" width="12" style="320" bestFit="1" customWidth="1"/>
    <col min="26" max="26" width="11.42578125" style="320"/>
    <col min="27" max="27" width="16.85546875" style="320" customWidth="1"/>
    <col min="28" max="29" width="11.42578125" style="320"/>
    <col min="30" max="30" width="16.42578125" style="320" customWidth="1"/>
    <col min="31" max="31" width="9.5703125" style="320" customWidth="1"/>
    <col min="32" max="32" width="8.85546875" style="320" customWidth="1"/>
    <col min="33" max="33" width="11.28515625" style="320" customWidth="1"/>
    <col min="34" max="35" width="8.85546875" style="320" customWidth="1"/>
    <col min="36" max="36" width="13.85546875" style="320" bestFit="1" customWidth="1"/>
    <col min="37" max="37" width="13.140625" style="320" bestFit="1" customWidth="1"/>
    <col min="38" max="38" width="10.28515625" style="320" customWidth="1"/>
    <col min="39" max="39" width="12.28515625" style="320" bestFit="1" customWidth="1"/>
    <col min="40" max="40" width="5.85546875" style="320" customWidth="1"/>
    <col min="41" max="16384" width="11.42578125" style="320"/>
  </cols>
  <sheetData>
    <row r="1" spans="1:40" x14ac:dyDescent="0.2">
      <c r="A1" s="1218" t="s">
        <v>0</v>
      </c>
      <c r="B1" s="1236"/>
      <c r="C1" s="1236"/>
      <c r="D1" s="1236"/>
      <c r="E1" s="1236"/>
      <c r="F1" s="1236"/>
      <c r="G1" s="1236"/>
      <c r="H1" s="1236"/>
      <c r="I1" s="1236"/>
      <c r="J1" s="1236"/>
      <c r="K1" s="1236"/>
      <c r="L1" s="1236"/>
      <c r="M1" s="1237"/>
      <c r="N1" s="1238" t="s">
        <v>0</v>
      </c>
      <c r="O1" s="1239"/>
      <c r="P1" s="1239"/>
      <c r="Q1" s="1239"/>
      <c r="R1" s="1239"/>
      <c r="S1" s="1239"/>
      <c r="T1" s="1239"/>
      <c r="U1" s="1239"/>
      <c r="V1" s="1239"/>
      <c r="W1" s="1239"/>
      <c r="X1" s="1239"/>
      <c r="Y1" s="1239"/>
      <c r="Z1" s="1239"/>
      <c r="AA1" s="1239"/>
      <c r="AB1" s="1239"/>
      <c r="AC1" s="1239"/>
      <c r="AD1" s="1239"/>
      <c r="AE1" s="1239"/>
      <c r="AF1" s="1239"/>
      <c r="AG1" s="1239"/>
      <c r="AH1" s="1239"/>
      <c r="AI1" s="1239"/>
      <c r="AJ1" s="1239"/>
      <c r="AK1" s="1239"/>
      <c r="AL1" s="1239"/>
      <c r="AM1" s="1239"/>
      <c r="AN1" s="1239"/>
    </row>
    <row r="2" spans="1:40" x14ac:dyDescent="0.2">
      <c r="A2" s="1219" t="s">
        <v>38</v>
      </c>
      <c r="B2" s="1240"/>
      <c r="C2" s="1240"/>
      <c r="D2" s="1240"/>
      <c r="E2" s="1240"/>
      <c r="F2" s="1240"/>
      <c r="G2" s="1240"/>
      <c r="H2" s="1240"/>
      <c r="I2" s="1240"/>
      <c r="J2" s="1240"/>
      <c r="K2" s="1240"/>
      <c r="L2" s="1240"/>
      <c r="M2" s="1241"/>
      <c r="N2" s="1219" t="s">
        <v>1</v>
      </c>
      <c r="O2" s="1240"/>
      <c r="P2" s="1240"/>
      <c r="Q2" s="1240"/>
      <c r="R2" s="1240"/>
      <c r="S2" s="1240"/>
      <c r="T2" s="1240"/>
      <c r="U2" s="1240"/>
      <c r="V2" s="1240"/>
      <c r="W2" s="1240"/>
      <c r="X2" s="1240"/>
      <c r="Y2" s="1240"/>
      <c r="Z2" s="1240"/>
      <c r="AA2" s="1240"/>
      <c r="AB2" s="1240"/>
      <c r="AC2" s="1240"/>
      <c r="AD2" s="1240"/>
      <c r="AE2" s="1240"/>
      <c r="AF2" s="1240"/>
      <c r="AG2" s="1240"/>
      <c r="AH2" s="1240"/>
      <c r="AI2" s="1240"/>
      <c r="AJ2" s="1240"/>
      <c r="AK2" s="1240"/>
      <c r="AL2" s="1240"/>
      <c r="AM2" s="1240"/>
      <c r="AN2" s="1240"/>
    </row>
    <row r="3" spans="1:40" ht="36" customHeight="1" x14ac:dyDescent="0.2">
      <c r="A3" s="321" t="s">
        <v>2</v>
      </c>
      <c r="B3" s="321" t="s">
        <v>3</v>
      </c>
      <c r="C3" s="322" t="s">
        <v>4</v>
      </c>
      <c r="D3" s="1242" t="s">
        <v>5</v>
      </c>
      <c r="E3" s="1242"/>
      <c r="F3" s="1243" t="s">
        <v>72</v>
      </c>
      <c r="G3" s="1244"/>
      <c r="H3" s="1245"/>
      <c r="I3" s="1231" t="s">
        <v>7</v>
      </c>
      <c r="J3" s="1243" t="s">
        <v>8</v>
      </c>
      <c r="K3" s="1244"/>
      <c r="L3" s="1245"/>
      <c r="M3" s="1231" t="s">
        <v>9</v>
      </c>
      <c r="N3" s="1231" t="s">
        <v>10</v>
      </c>
      <c r="O3" s="1231" t="s">
        <v>11</v>
      </c>
      <c r="P3" s="1173" t="s">
        <v>12</v>
      </c>
      <c r="Q3" s="1246" t="s">
        <v>977</v>
      </c>
      <c r="R3" s="1246" t="s">
        <v>976</v>
      </c>
      <c r="S3" s="1231" t="s">
        <v>33</v>
      </c>
      <c r="T3" s="1173" t="s">
        <v>13</v>
      </c>
      <c r="U3" s="1173" t="s">
        <v>14</v>
      </c>
      <c r="V3" s="323" t="s">
        <v>15</v>
      </c>
      <c r="W3" s="324" t="s">
        <v>109</v>
      </c>
      <c r="X3" s="1244" t="s">
        <v>16</v>
      </c>
      <c r="Y3" s="1244"/>
      <c r="Z3" s="1244"/>
      <c r="AA3" s="1244"/>
      <c r="AB3" s="1244"/>
      <c r="AC3" s="1244"/>
      <c r="AD3" s="1244"/>
      <c r="AE3" s="1244"/>
      <c r="AF3" s="1244"/>
      <c r="AG3" s="1244"/>
      <c r="AH3" s="1244"/>
      <c r="AI3" s="1244"/>
      <c r="AJ3" s="1244"/>
      <c r="AK3" s="1244"/>
      <c r="AL3" s="1245"/>
      <c r="AM3" s="1243" t="s">
        <v>17</v>
      </c>
      <c r="AN3" s="1245"/>
    </row>
    <row r="4" spans="1:40" ht="22.5" x14ac:dyDescent="0.2">
      <c r="A4" s="321"/>
      <c r="B4" s="321"/>
      <c r="C4" s="321"/>
      <c r="D4" s="321" t="s">
        <v>18</v>
      </c>
      <c r="E4" s="321" t="s">
        <v>19</v>
      </c>
      <c r="F4" s="321" t="s">
        <v>20</v>
      </c>
      <c r="G4" s="323" t="s">
        <v>21</v>
      </c>
      <c r="H4" s="321" t="s">
        <v>22</v>
      </c>
      <c r="I4" s="1231"/>
      <c r="J4" s="321" t="s">
        <v>23</v>
      </c>
      <c r="K4" s="321" t="s">
        <v>21</v>
      </c>
      <c r="L4" s="321" t="s">
        <v>24</v>
      </c>
      <c r="M4" s="1231"/>
      <c r="N4" s="1231"/>
      <c r="O4" s="1231"/>
      <c r="P4" s="1179"/>
      <c r="Q4" s="1250"/>
      <c r="R4" s="1250"/>
      <c r="S4" s="1231"/>
      <c r="T4" s="1179"/>
      <c r="U4" s="1179"/>
      <c r="V4" s="321"/>
      <c r="W4" s="321"/>
      <c r="X4" s="321" t="s">
        <v>27</v>
      </c>
      <c r="Y4" s="321" t="s">
        <v>21</v>
      </c>
      <c r="Z4" s="322" t="s">
        <v>40</v>
      </c>
      <c r="AA4" s="321" t="s">
        <v>28</v>
      </c>
      <c r="AB4" s="321" t="s">
        <v>21</v>
      </c>
      <c r="AC4" s="322" t="s">
        <v>40</v>
      </c>
      <c r="AD4" s="321" t="s">
        <v>28</v>
      </c>
      <c r="AE4" s="321" t="s">
        <v>21</v>
      </c>
      <c r="AF4" s="322" t="s">
        <v>40</v>
      </c>
      <c r="AG4" s="322" t="s">
        <v>1189</v>
      </c>
      <c r="AH4" s="322" t="s">
        <v>21</v>
      </c>
      <c r="AI4" s="322" t="s">
        <v>40</v>
      </c>
      <c r="AJ4" s="321" t="s">
        <v>29</v>
      </c>
      <c r="AK4" s="321" t="s">
        <v>21</v>
      </c>
      <c r="AL4" s="322" t="s">
        <v>40</v>
      </c>
      <c r="AM4" s="321" t="s">
        <v>278</v>
      </c>
      <c r="AN4" s="321"/>
    </row>
    <row r="5" spans="1:40" ht="90.75" customHeight="1" x14ac:dyDescent="0.2">
      <c r="A5" s="307" t="s">
        <v>845</v>
      </c>
      <c r="B5" s="325" t="s">
        <v>47</v>
      </c>
      <c r="C5" s="307" t="s">
        <v>48</v>
      </c>
      <c r="D5" s="307" t="s">
        <v>49</v>
      </c>
      <c r="E5" s="323" t="s">
        <v>71</v>
      </c>
      <c r="F5" s="326" t="s">
        <v>50</v>
      </c>
      <c r="G5" s="327">
        <v>41001</v>
      </c>
      <c r="H5" s="328">
        <v>10000000</v>
      </c>
      <c r="I5" s="329">
        <v>41064</v>
      </c>
      <c r="J5" s="330" t="s">
        <v>73</v>
      </c>
      <c r="K5" s="327">
        <v>41064</v>
      </c>
      <c r="L5" s="328">
        <v>9948021</v>
      </c>
      <c r="M5" s="329">
        <v>41072</v>
      </c>
      <c r="N5" s="329">
        <v>41086</v>
      </c>
      <c r="O5" s="307">
        <v>4</v>
      </c>
      <c r="P5" s="331">
        <v>9948021</v>
      </c>
      <c r="Q5" s="586" t="s">
        <v>996</v>
      </c>
      <c r="R5" s="586" t="s">
        <v>997</v>
      </c>
      <c r="S5" s="331"/>
      <c r="T5" s="1017">
        <v>41261</v>
      </c>
      <c r="U5" s="329">
        <v>41345</v>
      </c>
      <c r="V5" s="307" t="s">
        <v>51</v>
      </c>
      <c r="W5" s="307" t="s">
        <v>52</v>
      </c>
      <c r="X5" s="331"/>
      <c r="Y5" s="329"/>
      <c r="Z5" s="332"/>
      <c r="AA5" s="307"/>
      <c r="AB5" s="313"/>
      <c r="AC5" s="313"/>
      <c r="AD5" s="313"/>
      <c r="AE5" s="313"/>
      <c r="AF5" s="313"/>
      <c r="AG5" s="1086"/>
      <c r="AH5" s="1086"/>
      <c r="AI5" s="1086"/>
      <c r="AJ5" s="313"/>
      <c r="AK5" s="333"/>
      <c r="AL5" s="333"/>
      <c r="AM5" s="333"/>
      <c r="AN5" s="333"/>
    </row>
    <row r="6" spans="1:40" ht="63.75" customHeight="1" x14ac:dyDescent="0.2">
      <c r="A6" s="307" t="s">
        <v>831</v>
      </c>
      <c r="B6" s="306" t="s">
        <v>55</v>
      </c>
      <c r="C6" s="313" t="s">
        <v>48</v>
      </c>
      <c r="D6" s="313" t="s">
        <v>56</v>
      </c>
      <c r="E6" s="323" t="s">
        <v>57</v>
      </c>
      <c r="F6" s="334" t="s">
        <v>58</v>
      </c>
      <c r="G6" s="335">
        <v>41001</v>
      </c>
      <c r="H6" s="309">
        <v>8441539</v>
      </c>
      <c r="I6" s="335">
        <v>41064</v>
      </c>
      <c r="J6" s="330" t="s">
        <v>70</v>
      </c>
      <c r="K6" s="335">
        <v>41064</v>
      </c>
      <c r="L6" s="336">
        <v>8361039.8099999996</v>
      </c>
      <c r="M6" s="329">
        <v>41066</v>
      </c>
      <c r="N6" s="335">
        <v>41075</v>
      </c>
      <c r="O6" s="313">
        <v>30</v>
      </c>
      <c r="P6" s="309">
        <v>8361039.8099999996</v>
      </c>
      <c r="Q6" s="582">
        <v>0</v>
      </c>
      <c r="R6" s="582">
        <v>0</v>
      </c>
      <c r="S6" s="309"/>
      <c r="T6" s="337">
        <v>41096</v>
      </c>
      <c r="U6" s="338">
        <v>41123</v>
      </c>
      <c r="V6" s="339" t="s">
        <v>59</v>
      </c>
      <c r="W6" s="306" t="s">
        <v>52</v>
      </c>
      <c r="X6" s="340">
        <v>4180519.91</v>
      </c>
      <c r="Y6" s="335">
        <v>41082</v>
      </c>
      <c r="Z6" s="334" t="s">
        <v>101</v>
      </c>
      <c r="AA6" s="311">
        <v>0</v>
      </c>
      <c r="AB6" s="313">
        <v>0</v>
      </c>
      <c r="AC6" s="313"/>
      <c r="AD6" s="313"/>
      <c r="AE6" s="313"/>
      <c r="AF6" s="313"/>
      <c r="AG6" s="1086"/>
      <c r="AH6" s="1086"/>
      <c r="AI6" s="1086"/>
      <c r="AJ6" s="312">
        <v>4180519.9</v>
      </c>
      <c r="AK6" s="327">
        <v>41130</v>
      </c>
      <c r="AL6" s="326" t="s">
        <v>733</v>
      </c>
      <c r="AM6" s="333"/>
      <c r="AN6" s="333"/>
    </row>
    <row r="7" spans="1:40" ht="66" customHeight="1" x14ac:dyDescent="0.2">
      <c r="A7" s="307" t="s">
        <v>846</v>
      </c>
      <c r="B7" s="306" t="s">
        <v>62</v>
      </c>
      <c r="C7" s="313" t="s">
        <v>48</v>
      </c>
      <c r="D7" s="313" t="s">
        <v>63</v>
      </c>
      <c r="E7" s="311" t="s">
        <v>64</v>
      </c>
      <c r="F7" s="334" t="s">
        <v>65</v>
      </c>
      <c r="G7" s="335">
        <v>41001</v>
      </c>
      <c r="H7" s="309">
        <v>15800000</v>
      </c>
      <c r="I7" s="335">
        <v>41068</v>
      </c>
      <c r="J7" s="330" t="s">
        <v>74</v>
      </c>
      <c r="K7" s="335">
        <v>41065</v>
      </c>
      <c r="L7" s="336">
        <v>13500000</v>
      </c>
      <c r="M7" s="335">
        <v>41066</v>
      </c>
      <c r="N7" s="335">
        <v>41079</v>
      </c>
      <c r="O7" s="311">
        <v>60</v>
      </c>
      <c r="P7" s="309">
        <v>13500000</v>
      </c>
      <c r="Q7" s="582">
        <v>0</v>
      </c>
      <c r="R7" s="582">
        <v>0</v>
      </c>
      <c r="S7" s="309"/>
      <c r="T7" s="338">
        <v>41138</v>
      </c>
      <c r="U7" s="338">
        <v>41201</v>
      </c>
      <c r="V7" s="339" t="s">
        <v>59</v>
      </c>
      <c r="W7" s="306" t="s">
        <v>52</v>
      </c>
      <c r="X7" s="341"/>
      <c r="Y7" s="311"/>
      <c r="Z7" s="311"/>
      <c r="AA7" s="311"/>
      <c r="AB7" s="313"/>
      <c r="AC7" s="313"/>
      <c r="AD7" s="313"/>
      <c r="AE7" s="313"/>
      <c r="AF7" s="313"/>
      <c r="AG7" s="1086"/>
      <c r="AH7" s="1086"/>
      <c r="AI7" s="1086"/>
      <c r="AJ7" s="312">
        <v>13500000</v>
      </c>
      <c r="AK7" s="327">
        <v>41207</v>
      </c>
      <c r="AL7" s="326" t="s">
        <v>734</v>
      </c>
      <c r="AM7" s="333"/>
      <c r="AN7" s="333"/>
    </row>
    <row r="8" spans="1:40" ht="67.5" x14ac:dyDescent="0.2">
      <c r="A8" s="313" t="s">
        <v>847</v>
      </c>
      <c r="B8" s="983" t="s">
        <v>92</v>
      </c>
      <c r="C8" s="313" t="s">
        <v>48</v>
      </c>
      <c r="D8" s="313" t="s">
        <v>93</v>
      </c>
      <c r="E8" s="311" t="s">
        <v>94</v>
      </c>
      <c r="F8" s="334" t="s">
        <v>95</v>
      </c>
      <c r="G8" s="335">
        <v>41029</v>
      </c>
      <c r="H8" s="309">
        <v>14450000</v>
      </c>
      <c r="I8" s="335">
        <v>41080</v>
      </c>
      <c r="J8" s="334" t="s">
        <v>96</v>
      </c>
      <c r="K8" s="335">
        <v>41080</v>
      </c>
      <c r="L8" s="336">
        <v>14276600</v>
      </c>
      <c r="M8" s="335">
        <v>41082</v>
      </c>
      <c r="N8" s="335">
        <v>41094</v>
      </c>
      <c r="O8" s="311">
        <v>30</v>
      </c>
      <c r="P8" s="309">
        <v>14276600</v>
      </c>
      <c r="Q8" s="582"/>
      <c r="R8" s="582"/>
      <c r="S8" s="309"/>
      <c r="T8" s="337">
        <v>41124</v>
      </c>
      <c r="U8" s="338">
        <v>41155</v>
      </c>
      <c r="V8" s="339" t="s">
        <v>76</v>
      </c>
      <c r="W8" s="306" t="s">
        <v>52</v>
      </c>
      <c r="X8" s="340">
        <f>P8/2</f>
        <v>7138300</v>
      </c>
      <c r="Y8" s="335">
        <v>41101</v>
      </c>
      <c r="Z8" s="334" t="s">
        <v>119</v>
      </c>
      <c r="AA8" s="311">
        <v>0</v>
      </c>
      <c r="AB8" s="313">
        <v>0</v>
      </c>
      <c r="AC8" s="313"/>
      <c r="AD8" s="313"/>
      <c r="AE8" s="313"/>
      <c r="AF8" s="313"/>
      <c r="AG8" s="1086"/>
      <c r="AH8" s="1086"/>
      <c r="AI8" s="1086"/>
      <c r="AJ8" s="312">
        <v>7137076.1799999997</v>
      </c>
      <c r="AK8" s="327">
        <v>41176</v>
      </c>
      <c r="AL8" s="343" t="s">
        <v>735</v>
      </c>
      <c r="AM8" s="344">
        <v>1223.82</v>
      </c>
      <c r="AN8" s="345"/>
    </row>
    <row r="9" spans="1:40" ht="78" customHeight="1" x14ac:dyDescent="0.2">
      <c r="A9" s="306" t="s">
        <v>848</v>
      </c>
      <c r="B9" s="325" t="s">
        <v>88</v>
      </c>
      <c r="C9" s="313" t="s">
        <v>48</v>
      </c>
      <c r="D9" s="313" t="s">
        <v>49</v>
      </c>
      <c r="E9" s="323" t="s">
        <v>71</v>
      </c>
      <c r="F9" s="334" t="s">
        <v>89</v>
      </c>
      <c r="G9" s="335">
        <v>41061</v>
      </c>
      <c r="H9" s="309">
        <v>2417789</v>
      </c>
      <c r="I9" s="335">
        <v>41080</v>
      </c>
      <c r="J9" s="334" t="s">
        <v>90</v>
      </c>
      <c r="K9" s="335">
        <v>41080</v>
      </c>
      <c r="L9" s="336">
        <v>2412614</v>
      </c>
      <c r="M9" s="335">
        <v>41086</v>
      </c>
      <c r="N9" s="335">
        <v>41095</v>
      </c>
      <c r="O9" s="311">
        <v>4</v>
      </c>
      <c r="P9" s="309">
        <v>2412614</v>
      </c>
      <c r="Q9" s="583" t="s">
        <v>994</v>
      </c>
      <c r="R9" s="583" t="s">
        <v>995</v>
      </c>
      <c r="S9" s="309"/>
      <c r="T9" s="338">
        <v>41253</v>
      </c>
      <c r="U9" s="338">
        <v>41351</v>
      </c>
      <c r="V9" s="339" t="s">
        <v>91</v>
      </c>
      <c r="W9" s="306" t="s">
        <v>52</v>
      </c>
      <c r="X9" s="340">
        <f>P9/2</f>
        <v>1206307</v>
      </c>
      <c r="Y9" s="335">
        <v>41121</v>
      </c>
      <c r="Z9" s="334" t="s">
        <v>120</v>
      </c>
      <c r="AA9" s="311"/>
      <c r="AB9" s="313"/>
      <c r="AC9" s="313"/>
      <c r="AD9" s="313"/>
      <c r="AE9" s="313"/>
      <c r="AF9" s="313"/>
      <c r="AG9" s="1086"/>
      <c r="AH9" s="1086"/>
      <c r="AI9" s="1086"/>
      <c r="AJ9" s="313"/>
      <c r="AK9" s="333"/>
      <c r="AL9" s="333"/>
      <c r="AM9" s="333"/>
      <c r="AN9" s="333"/>
    </row>
    <row r="10" spans="1:40" ht="84.75" customHeight="1" x14ac:dyDescent="0.2">
      <c r="A10" s="306" t="s">
        <v>849</v>
      </c>
      <c r="B10" s="306" t="s">
        <v>98</v>
      </c>
      <c r="C10" s="313" t="s">
        <v>48</v>
      </c>
      <c r="D10" s="313" t="s">
        <v>49</v>
      </c>
      <c r="E10" s="323" t="s">
        <v>71</v>
      </c>
      <c r="F10" s="334" t="s">
        <v>99</v>
      </c>
      <c r="G10" s="335">
        <v>41059</v>
      </c>
      <c r="H10" s="309">
        <v>7882211</v>
      </c>
      <c r="I10" s="335">
        <v>41093</v>
      </c>
      <c r="J10" s="334" t="s">
        <v>102</v>
      </c>
      <c r="K10" s="335">
        <v>41093</v>
      </c>
      <c r="L10" s="336">
        <v>7878349</v>
      </c>
      <c r="M10" s="335">
        <v>41101</v>
      </c>
      <c r="N10" s="335">
        <v>41116</v>
      </c>
      <c r="O10" s="311">
        <v>4</v>
      </c>
      <c r="P10" s="309">
        <v>7878349</v>
      </c>
      <c r="Q10" s="583" t="s">
        <v>998</v>
      </c>
      <c r="R10" s="583" t="s">
        <v>999</v>
      </c>
      <c r="S10" s="309"/>
      <c r="T10" s="338">
        <v>41253</v>
      </c>
      <c r="U10" s="338">
        <v>41347</v>
      </c>
      <c r="V10" s="339" t="s">
        <v>91</v>
      </c>
      <c r="W10" s="306" t="s">
        <v>52</v>
      </c>
      <c r="X10" s="340">
        <f>P10/2</f>
        <v>3939174.5</v>
      </c>
      <c r="Y10" s="335">
        <v>41121</v>
      </c>
      <c r="Z10" s="334" t="s">
        <v>118</v>
      </c>
      <c r="AA10" s="311"/>
      <c r="AB10" s="313"/>
      <c r="AC10" s="313"/>
      <c r="AD10" s="313"/>
      <c r="AE10" s="313"/>
      <c r="AF10" s="313"/>
      <c r="AG10" s="1086"/>
      <c r="AH10" s="1086"/>
      <c r="AI10" s="1086"/>
      <c r="AJ10" s="313"/>
      <c r="AK10" s="333"/>
      <c r="AL10" s="333"/>
      <c r="AM10" s="333"/>
      <c r="AN10" s="333"/>
    </row>
    <row r="11" spans="1:40" ht="67.5" x14ac:dyDescent="0.2">
      <c r="A11" s="314" t="s">
        <v>850</v>
      </c>
      <c r="B11" s="314" t="s">
        <v>124</v>
      </c>
      <c r="C11" s="314" t="s">
        <v>48</v>
      </c>
      <c r="D11" s="314" t="s">
        <v>125</v>
      </c>
      <c r="E11" s="323" t="s">
        <v>57</v>
      </c>
      <c r="F11" s="334" t="s">
        <v>126</v>
      </c>
      <c r="G11" s="335">
        <v>41107</v>
      </c>
      <c r="H11" s="309">
        <v>15000000</v>
      </c>
      <c r="I11" s="346">
        <v>41124</v>
      </c>
      <c r="J11" s="334" t="s">
        <v>258</v>
      </c>
      <c r="K11" s="335">
        <v>41124</v>
      </c>
      <c r="L11" s="336">
        <v>14624719.75</v>
      </c>
      <c r="M11" s="335">
        <v>41127</v>
      </c>
      <c r="N11" s="335">
        <v>41158</v>
      </c>
      <c r="O11" s="102">
        <v>30</v>
      </c>
      <c r="P11" s="347">
        <v>14624719.75</v>
      </c>
      <c r="Q11" s="582">
        <v>0</v>
      </c>
      <c r="R11" s="582">
        <v>0</v>
      </c>
      <c r="S11" s="309"/>
      <c r="T11" s="337">
        <v>41187</v>
      </c>
      <c r="U11" s="338">
        <v>41190</v>
      </c>
      <c r="V11" s="339" t="s">
        <v>127</v>
      </c>
      <c r="W11" s="306" t="s">
        <v>52</v>
      </c>
      <c r="X11" s="340">
        <f>P11/2</f>
        <v>7312359.875</v>
      </c>
      <c r="Y11" s="335">
        <v>41135</v>
      </c>
      <c r="Z11" s="334" t="s">
        <v>259</v>
      </c>
      <c r="AA11" s="311">
        <v>0</v>
      </c>
      <c r="AB11" s="313">
        <v>0</v>
      </c>
      <c r="AC11" s="313"/>
      <c r="AD11" s="313"/>
      <c r="AE11" s="313"/>
      <c r="AF11" s="313"/>
      <c r="AG11" s="1086"/>
      <c r="AH11" s="1086"/>
      <c r="AI11" s="1086"/>
      <c r="AJ11" s="312">
        <v>7298039.3099999996</v>
      </c>
      <c r="AK11" s="327">
        <v>41201</v>
      </c>
      <c r="AL11" s="326" t="s">
        <v>736</v>
      </c>
      <c r="AM11" s="339">
        <v>14320.57</v>
      </c>
      <c r="AN11" s="333"/>
    </row>
    <row r="12" spans="1:40" ht="56.25" x14ac:dyDescent="0.2">
      <c r="A12" s="314" t="s">
        <v>851</v>
      </c>
      <c r="B12" s="314" t="s">
        <v>131</v>
      </c>
      <c r="C12" s="314" t="s">
        <v>48</v>
      </c>
      <c r="D12" s="314" t="s">
        <v>132</v>
      </c>
      <c r="E12" s="348" t="s">
        <v>133</v>
      </c>
      <c r="F12" s="349" t="s">
        <v>134</v>
      </c>
      <c r="G12" s="346">
        <v>41107</v>
      </c>
      <c r="H12" s="347">
        <v>10000000</v>
      </c>
      <c r="I12" s="346">
        <v>41127</v>
      </c>
      <c r="J12" s="350" t="s">
        <v>135</v>
      </c>
      <c r="K12" s="346">
        <v>41127</v>
      </c>
      <c r="L12" s="351">
        <v>9878122</v>
      </c>
      <c r="M12" s="346">
        <v>41135</v>
      </c>
      <c r="N12" s="346">
        <v>41148</v>
      </c>
      <c r="O12" s="310">
        <v>30</v>
      </c>
      <c r="P12" s="308">
        <v>9878122</v>
      </c>
      <c r="Q12" s="581">
        <v>0</v>
      </c>
      <c r="R12" s="581">
        <v>0</v>
      </c>
      <c r="S12" s="309"/>
      <c r="T12" s="337">
        <v>41166</v>
      </c>
      <c r="U12" s="338">
        <v>41190</v>
      </c>
      <c r="V12" s="339" t="s">
        <v>136</v>
      </c>
      <c r="W12" s="306" t="s">
        <v>52</v>
      </c>
      <c r="X12" s="340"/>
      <c r="Y12" s="335"/>
      <c r="Z12" s="334"/>
      <c r="AA12" s="311"/>
      <c r="AB12" s="313"/>
      <c r="AC12" s="313"/>
      <c r="AD12" s="313"/>
      <c r="AE12" s="313"/>
      <c r="AF12" s="313"/>
      <c r="AG12" s="1086"/>
      <c r="AH12" s="1086"/>
      <c r="AI12" s="1086"/>
      <c r="AJ12" s="312">
        <v>9875555.7699999996</v>
      </c>
      <c r="AK12" s="352"/>
      <c r="AL12" s="352"/>
      <c r="AM12" s="333">
        <v>2566.23</v>
      </c>
      <c r="AN12" s="333"/>
    </row>
    <row r="13" spans="1:40" s="1016" customFormat="1" x14ac:dyDescent="0.2">
      <c r="A13" s="996"/>
      <c r="B13" s="996"/>
      <c r="C13" s="996"/>
      <c r="D13" s="996"/>
      <c r="E13" s="1018"/>
      <c r="F13" s="1019"/>
      <c r="G13" s="1002"/>
      <c r="H13" s="1004"/>
      <c r="I13" s="1002"/>
      <c r="J13" s="1020"/>
      <c r="K13" s="1002"/>
      <c r="L13" s="1021"/>
      <c r="M13" s="1002"/>
      <c r="N13" s="1002"/>
      <c r="O13" s="1022"/>
      <c r="P13" s="1023"/>
      <c r="Q13" s="1004"/>
      <c r="R13" s="1004"/>
      <c r="S13" s="1004"/>
      <c r="T13" s="1024"/>
      <c r="U13" s="1025"/>
      <c r="V13" s="1014"/>
      <c r="W13" s="996"/>
      <c r="X13" s="1009"/>
      <c r="Y13" s="1000"/>
      <c r="Z13" s="999"/>
      <c r="AA13" s="1010"/>
      <c r="AB13" s="1011"/>
      <c r="AC13" s="997"/>
      <c r="AD13" s="997"/>
      <c r="AE13" s="997"/>
      <c r="AF13" s="997"/>
      <c r="AG13" s="997"/>
      <c r="AH13" s="997"/>
      <c r="AI13" s="997"/>
      <c r="AJ13" s="1026"/>
      <c r="AK13" s="1015"/>
      <c r="AL13" s="1027"/>
      <c r="AM13" s="1027"/>
      <c r="AN13" s="1028"/>
    </row>
    <row r="14" spans="1:40" ht="78.75" x14ac:dyDescent="0.2">
      <c r="A14" s="1173" t="s">
        <v>852</v>
      </c>
      <c r="B14" s="306" t="s">
        <v>853</v>
      </c>
      <c r="C14" s="1231" t="s">
        <v>48</v>
      </c>
      <c r="D14" s="1231" t="s">
        <v>167</v>
      </c>
      <c r="E14" s="1235" t="s">
        <v>168</v>
      </c>
      <c r="F14" s="353" t="s">
        <v>170</v>
      </c>
      <c r="G14" s="327">
        <v>41127</v>
      </c>
      <c r="H14" s="354">
        <v>8840846</v>
      </c>
      <c r="I14" s="1232">
        <v>41171</v>
      </c>
      <c r="J14" s="326" t="s">
        <v>256</v>
      </c>
      <c r="K14" s="327">
        <v>41171</v>
      </c>
      <c r="L14" s="336">
        <v>8840846</v>
      </c>
      <c r="M14" s="1232">
        <v>41172</v>
      </c>
      <c r="N14" s="1232">
        <v>41172</v>
      </c>
      <c r="O14" s="1233">
        <v>60</v>
      </c>
      <c r="P14" s="1234">
        <v>13819000</v>
      </c>
      <c r="Q14" s="1186" t="s">
        <v>992</v>
      </c>
      <c r="R14" s="1186" t="s">
        <v>993</v>
      </c>
      <c r="S14" s="1183"/>
      <c r="T14" s="1181">
        <v>41317</v>
      </c>
      <c r="U14" s="1181">
        <v>41470</v>
      </c>
      <c r="V14" s="306" t="s">
        <v>154</v>
      </c>
      <c r="W14" s="1173" t="s">
        <v>52</v>
      </c>
      <c r="X14" s="340">
        <f>L14*50%</f>
        <v>4420423</v>
      </c>
      <c r="Y14" s="335"/>
      <c r="Z14" s="334"/>
      <c r="AA14" s="311"/>
      <c r="AB14" s="313"/>
      <c r="AC14" s="355"/>
      <c r="AD14" s="355"/>
      <c r="AE14" s="355"/>
      <c r="AF14" s="355"/>
      <c r="AG14" s="1088"/>
      <c r="AH14" s="1088"/>
      <c r="AI14" s="1088"/>
      <c r="AJ14" s="355"/>
      <c r="AK14" s="333"/>
      <c r="AL14" s="356"/>
      <c r="AM14" s="356"/>
      <c r="AN14" s="357"/>
    </row>
    <row r="15" spans="1:40" ht="109.5" customHeight="1" x14ac:dyDescent="0.2">
      <c r="A15" s="1179"/>
      <c r="B15" s="306" t="s">
        <v>854</v>
      </c>
      <c r="C15" s="1231"/>
      <c r="D15" s="1231"/>
      <c r="E15" s="1235"/>
      <c r="F15" s="353" t="s">
        <v>169</v>
      </c>
      <c r="G15" s="327">
        <v>41102</v>
      </c>
      <c r="H15" s="354">
        <v>4978485</v>
      </c>
      <c r="I15" s="1232"/>
      <c r="J15" s="326" t="s">
        <v>257</v>
      </c>
      <c r="K15" s="327">
        <v>41171</v>
      </c>
      <c r="L15" s="336">
        <v>4978154</v>
      </c>
      <c r="M15" s="1232"/>
      <c r="N15" s="1232"/>
      <c r="O15" s="1233"/>
      <c r="P15" s="1234"/>
      <c r="Q15" s="1251"/>
      <c r="R15" s="1251"/>
      <c r="S15" s="1185"/>
      <c r="T15" s="1176"/>
      <c r="U15" s="1176"/>
      <c r="V15" s="306" t="s">
        <v>154</v>
      </c>
      <c r="W15" s="1179"/>
      <c r="X15" s="340">
        <f>L15*50%</f>
        <v>2489077</v>
      </c>
      <c r="Y15" s="335"/>
      <c r="Z15" s="334"/>
      <c r="AA15" s="311"/>
      <c r="AB15" s="313"/>
      <c r="AC15" s="355"/>
      <c r="AD15" s="355"/>
      <c r="AE15" s="355"/>
      <c r="AF15" s="355"/>
      <c r="AG15" s="1088"/>
      <c r="AH15" s="1088"/>
      <c r="AI15" s="1088"/>
      <c r="AJ15" s="355"/>
      <c r="AK15" s="333"/>
      <c r="AL15" s="356"/>
      <c r="AM15" s="356"/>
      <c r="AN15" s="357"/>
    </row>
    <row r="16" spans="1:40" ht="102.75" customHeight="1" x14ac:dyDescent="0.2">
      <c r="A16" s="355" t="s">
        <v>855</v>
      </c>
      <c r="B16" s="306" t="s">
        <v>854</v>
      </c>
      <c r="C16" s="307"/>
      <c r="D16" s="307" t="s">
        <v>167</v>
      </c>
      <c r="E16" s="1235"/>
      <c r="F16" s="353" t="s">
        <v>805</v>
      </c>
      <c r="G16" s="327">
        <v>41246</v>
      </c>
      <c r="H16" s="354">
        <v>1994867</v>
      </c>
      <c r="I16" s="327">
        <v>41255</v>
      </c>
      <c r="J16" s="326" t="s">
        <v>806</v>
      </c>
      <c r="K16" s="327">
        <v>41255</v>
      </c>
      <c r="L16" s="336">
        <v>1994867</v>
      </c>
      <c r="M16" s="327"/>
      <c r="N16" s="327"/>
      <c r="O16" s="323">
        <v>60</v>
      </c>
      <c r="P16" s="354">
        <v>1994867</v>
      </c>
      <c r="Q16" s="1252"/>
      <c r="R16" s="1252"/>
      <c r="S16" s="309"/>
      <c r="T16" s="1180"/>
      <c r="U16" s="1180"/>
      <c r="V16" s="306" t="s">
        <v>149</v>
      </c>
      <c r="W16" s="355" t="s">
        <v>52</v>
      </c>
      <c r="X16" s="340"/>
      <c r="Y16" s="335"/>
      <c r="Z16" s="334"/>
      <c r="AA16" s="311"/>
      <c r="AB16" s="313"/>
      <c r="AC16" s="355"/>
      <c r="AD16" s="355"/>
      <c r="AE16" s="355"/>
      <c r="AF16" s="355"/>
      <c r="AG16" s="1088"/>
      <c r="AH16" s="1088"/>
      <c r="AI16" s="1088"/>
      <c r="AJ16" s="355"/>
      <c r="AK16" s="333"/>
      <c r="AL16" s="356"/>
      <c r="AM16" s="356"/>
      <c r="AN16" s="357"/>
    </row>
    <row r="17" spans="1:42" s="1049" customFormat="1" ht="9.75" customHeight="1" x14ac:dyDescent="0.2">
      <c r="A17" s="1029"/>
      <c r="B17" s="1030"/>
      <c r="C17" s="1029"/>
      <c r="D17" s="1029"/>
      <c r="E17" s="1031"/>
      <c r="F17" s="1032"/>
      <c r="G17" s="1033"/>
      <c r="H17" s="1034"/>
      <c r="I17" s="1035"/>
      <c r="J17" s="1036"/>
      <c r="K17" s="1033"/>
      <c r="L17" s="1037"/>
      <c r="M17" s="1033"/>
      <c r="N17" s="1033"/>
      <c r="O17" s="1038"/>
      <c r="P17" s="1034"/>
      <c r="Q17" s="1039"/>
      <c r="R17" s="1039"/>
      <c r="S17" s="1040"/>
      <c r="T17" s="1034"/>
      <c r="U17" s="1041"/>
      <c r="V17" s="1042"/>
      <c r="W17" s="1029"/>
      <c r="X17" s="1043"/>
      <c r="Y17" s="1033"/>
      <c r="Z17" s="1036"/>
      <c r="AA17" s="1044"/>
      <c r="AB17" s="1045"/>
      <c r="AC17" s="1029"/>
      <c r="AD17" s="1029"/>
      <c r="AE17" s="1029"/>
      <c r="AF17" s="1029"/>
      <c r="AG17" s="1029"/>
      <c r="AH17" s="1029"/>
      <c r="AI17" s="1029"/>
      <c r="AJ17" s="1029"/>
      <c r="AK17" s="1046"/>
      <c r="AL17" s="1047"/>
      <c r="AM17" s="1047"/>
      <c r="AN17" s="1048"/>
    </row>
    <row r="18" spans="1:42" ht="57.75" customHeight="1" x14ac:dyDescent="0.2">
      <c r="A18" s="1173" t="s">
        <v>856</v>
      </c>
      <c r="B18" s="1226" t="s">
        <v>723</v>
      </c>
      <c r="C18" s="1174" t="s">
        <v>1182</v>
      </c>
      <c r="D18" s="1174" t="s">
        <v>240</v>
      </c>
      <c r="E18" s="1228">
        <v>5348928</v>
      </c>
      <c r="F18" s="349" t="s">
        <v>739</v>
      </c>
      <c r="G18" s="346">
        <v>41073</v>
      </c>
      <c r="H18" s="347">
        <v>7500000</v>
      </c>
      <c r="I18" s="1181">
        <v>41241</v>
      </c>
      <c r="J18" s="334" t="s">
        <v>746</v>
      </c>
      <c r="K18" s="1189">
        <v>41241</v>
      </c>
      <c r="L18" s="358">
        <v>7500000</v>
      </c>
      <c r="M18" s="1189">
        <v>41242</v>
      </c>
      <c r="N18" s="1189">
        <v>41248</v>
      </c>
      <c r="O18" s="1176">
        <v>2</v>
      </c>
      <c r="P18" s="1184">
        <v>15865698</v>
      </c>
      <c r="Q18" s="1186" t="s">
        <v>986</v>
      </c>
      <c r="R18" s="1186" t="s">
        <v>987</v>
      </c>
      <c r="S18" s="309"/>
      <c r="T18" s="1190">
        <v>41337</v>
      </c>
      <c r="U18" s="1181">
        <v>41521</v>
      </c>
      <c r="V18" s="306" t="s">
        <v>143</v>
      </c>
      <c r="W18" s="1173" t="s">
        <v>52</v>
      </c>
      <c r="X18" s="340">
        <v>3750000</v>
      </c>
      <c r="Y18" s="1221">
        <v>41255</v>
      </c>
      <c r="Z18" s="959" t="s">
        <v>1173</v>
      </c>
      <c r="AA18" s="311"/>
      <c r="AB18" s="313"/>
      <c r="AC18" s="355"/>
      <c r="AD18" s="355"/>
      <c r="AE18" s="355"/>
      <c r="AF18" s="355"/>
      <c r="AG18" s="1088"/>
      <c r="AH18" s="1088"/>
      <c r="AI18" s="1088"/>
      <c r="AJ18" s="984">
        <f>X18</f>
        <v>3750000</v>
      </c>
      <c r="AK18" s="1181">
        <v>41537</v>
      </c>
      <c r="AL18" s="1209" t="s">
        <v>1183</v>
      </c>
      <c r="AM18" s="356"/>
      <c r="AN18" s="357"/>
    </row>
    <row r="19" spans="1:42" ht="47.25" customHeight="1" x14ac:dyDescent="0.2">
      <c r="A19" s="1174"/>
      <c r="B19" s="1226"/>
      <c r="C19" s="1174"/>
      <c r="D19" s="1174"/>
      <c r="E19" s="1228"/>
      <c r="F19" s="353" t="s">
        <v>740</v>
      </c>
      <c r="G19" s="327">
        <v>41156</v>
      </c>
      <c r="H19" s="354">
        <v>3928489</v>
      </c>
      <c r="I19" s="1189"/>
      <c r="J19" s="326" t="s">
        <v>748</v>
      </c>
      <c r="K19" s="1189"/>
      <c r="L19" s="351">
        <v>3818489</v>
      </c>
      <c r="M19" s="1189"/>
      <c r="N19" s="1189"/>
      <c r="O19" s="1176"/>
      <c r="P19" s="1184"/>
      <c r="Q19" s="1187"/>
      <c r="R19" s="1187"/>
      <c r="S19" s="309"/>
      <c r="T19" s="1191"/>
      <c r="U19" s="1176"/>
      <c r="V19" s="306" t="s">
        <v>742</v>
      </c>
      <c r="W19" s="1174"/>
      <c r="X19" s="340">
        <v>1909244.5</v>
      </c>
      <c r="Y19" s="1222"/>
      <c r="Z19" s="959" t="s">
        <v>1172</v>
      </c>
      <c r="AA19" s="311"/>
      <c r="AB19" s="313"/>
      <c r="AC19" s="355"/>
      <c r="AD19" s="355"/>
      <c r="AE19" s="355"/>
      <c r="AF19" s="355"/>
      <c r="AG19" s="1088"/>
      <c r="AH19" s="1088"/>
      <c r="AI19" s="1088"/>
      <c r="AJ19" s="984">
        <f t="shared" ref="AJ19:AJ20" si="0">X19</f>
        <v>1909244.5</v>
      </c>
      <c r="AK19" s="1176"/>
      <c r="AL19" s="1176"/>
      <c r="AM19" s="356"/>
      <c r="AN19" s="357"/>
    </row>
    <row r="20" spans="1:42" ht="45.75" customHeight="1" x14ac:dyDescent="0.2">
      <c r="A20" s="1179"/>
      <c r="B20" s="1227"/>
      <c r="C20" s="1179"/>
      <c r="D20" s="1179"/>
      <c r="E20" s="1229"/>
      <c r="F20" s="353" t="s">
        <v>741</v>
      </c>
      <c r="G20" s="327">
        <v>41190</v>
      </c>
      <c r="H20" s="354">
        <v>4547209</v>
      </c>
      <c r="I20" s="1182"/>
      <c r="J20" s="326" t="s">
        <v>747</v>
      </c>
      <c r="K20" s="1182"/>
      <c r="L20" s="351">
        <v>4547209</v>
      </c>
      <c r="M20" s="1182"/>
      <c r="N20" s="1182"/>
      <c r="O20" s="1180"/>
      <c r="P20" s="1185"/>
      <c r="Q20" s="1188"/>
      <c r="R20" s="1188"/>
      <c r="S20" s="309"/>
      <c r="T20" s="1192"/>
      <c r="U20" s="1180"/>
      <c r="V20" s="306" t="s">
        <v>143</v>
      </c>
      <c r="W20" s="1179"/>
      <c r="X20" s="340">
        <v>2273604.5</v>
      </c>
      <c r="Y20" s="1223"/>
      <c r="Z20" s="959" t="s">
        <v>1173</v>
      </c>
      <c r="AA20" s="311"/>
      <c r="AB20" s="313"/>
      <c r="AC20" s="355"/>
      <c r="AD20" s="355"/>
      <c r="AE20" s="355"/>
      <c r="AF20" s="355"/>
      <c r="AG20" s="1088"/>
      <c r="AH20" s="1088"/>
      <c r="AI20" s="1088"/>
      <c r="AJ20" s="984">
        <f t="shared" si="0"/>
        <v>2273604.5</v>
      </c>
      <c r="AK20" s="1180"/>
      <c r="AL20" s="1180"/>
      <c r="AM20" s="356"/>
      <c r="AN20" s="357"/>
    </row>
    <row r="21" spans="1:42" s="1049" customFormat="1" ht="7.5" customHeight="1" x14ac:dyDescent="0.2">
      <c r="A21" s="1029"/>
      <c r="B21" s="1050"/>
      <c r="C21" s="1029"/>
      <c r="D21" s="1029"/>
      <c r="E21" s="1031"/>
      <c r="F21" s="1051"/>
      <c r="G21" s="1052"/>
      <c r="H21" s="1053"/>
      <c r="I21" s="1033"/>
      <c r="J21" s="1054"/>
      <c r="K21" s="1033"/>
      <c r="L21" s="1055"/>
      <c r="M21" s="1033"/>
      <c r="N21" s="1033"/>
      <c r="O21" s="1038"/>
      <c r="P21" s="1034"/>
      <c r="Q21" s="1056"/>
      <c r="R21" s="1056"/>
      <c r="S21" s="1040"/>
      <c r="T21" s="1057"/>
      <c r="U21" s="1038"/>
      <c r="V21" s="1042"/>
      <c r="W21" s="1029"/>
      <c r="X21" s="1043"/>
      <c r="Y21" s="1058"/>
      <c r="Z21" s="1036"/>
      <c r="AA21" s="1044"/>
      <c r="AB21" s="1045"/>
      <c r="AC21" s="1029"/>
      <c r="AD21" s="1029"/>
      <c r="AE21" s="1029"/>
      <c r="AF21" s="1029"/>
      <c r="AG21" s="1029"/>
      <c r="AH21" s="1029"/>
      <c r="AI21" s="1029"/>
      <c r="AJ21" s="1059"/>
      <c r="AK21" s="1044"/>
      <c r="AL21" s="1060"/>
      <c r="AM21" s="1047"/>
      <c r="AN21" s="1048"/>
    </row>
    <row r="22" spans="1:42" ht="138.75" customHeight="1" x14ac:dyDescent="0.2">
      <c r="A22" s="1173" t="s">
        <v>857</v>
      </c>
      <c r="B22" s="1230" t="s">
        <v>725</v>
      </c>
      <c r="C22" s="1173" t="s">
        <v>48</v>
      </c>
      <c r="D22" s="1173" t="s">
        <v>240</v>
      </c>
      <c r="E22" s="1265">
        <v>5348928</v>
      </c>
      <c r="F22" s="353" t="s">
        <v>257</v>
      </c>
      <c r="G22" s="327">
        <v>41190</v>
      </c>
      <c r="H22" s="354">
        <v>14285356</v>
      </c>
      <c r="I22" s="1181">
        <v>41241</v>
      </c>
      <c r="J22" s="326" t="s">
        <v>745</v>
      </c>
      <c r="K22" s="1181">
        <v>41241</v>
      </c>
      <c r="L22" s="336">
        <v>14285356</v>
      </c>
      <c r="M22" s="1181">
        <v>41243</v>
      </c>
      <c r="N22" s="1181">
        <v>41261</v>
      </c>
      <c r="O22" s="1175">
        <v>3</v>
      </c>
      <c r="P22" s="1183">
        <v>15485062</v>
      </c>
      <c r="Q22" s="1186" t="s">
        <v>988</v>
      </c>
      <c r="R22" s="1186" t="s">
        <v>989</v>
      </c>
      <c r="S22" s="309"/>
      <c r="T22" s="1194">
        <v>41453</v>
      </c>
      <c r="U22" s="1194">
        <v>41639</v>
      </c>
      <c r="V22" s="359" t="s">
        <v>154</v>
      </c>
      <c r="W22" s="1173" t="s">
        <v>52</v>
      </c>
      <c r="X22" s="340">
        <v>7142678</v>
      </c>
      <c r="Y22" s="1181">
        <v>41274</v>
      </c>
      <c r="Z22" s="1209" t="s">
        <v>1209</v>
      </c>
      <c r="AA22" s="311"/>
      <c r="AB22" s="313"/>
      <c r="AC22" s="355"/>
      <c r="AD22" s="355"/>
      <c r="AE22" s="355"/>
      <c r="AF22" s="355"/>
      <c r="AG22" s="1088"/>
      <c r="AH22" s="1088"/>
      <c r="AI22" s="1088"/>
      <c r="AJ22" s="1110">
        <v>6278501.9500000002</v>
      </c>
      <c r="AK22" s="1181">
        <v>41724</v>
      </c>
      <c r="AL22" s="1209" t="s">
        <v>1210</v>
      </c>
      <c r="AM22" s="1111">
        <v>864176.05</v>
      </c>
      <c r="AN22" s="357"/>
      <c r="AP22" s="387">
        <f>14285356-13421179.95</f>
        <v>864176.05000000075</v>
      </c>
    </row>
    <row r="23" spans="1:42" ht="54" customHeight="1" x14ac:dyDescent="0.2">
      <c r="A23" s="1179"/>
      <c r="B23" s="1227"/>
      <c r="C23" s="1179"/>
      <c r="D23" s="1179"/>
      <c r="E23" s="1229"/>
      <c r="F23" s="361" t="s">
        <v>737</v>
      </c>
      <c r="G23" s="335">
        <v>41190</v>
      </c>
      <c r="H23" s="309">
        <v>1199706</v>
      </c>
      <c r="I23" s="1182"/>
      <c r="J23" s="334" t="s">
        <v>744</v>
      </c>
      <c r="K23" s="1182"/>
      <c r="L23" s="336">
        <v>1199706</v>
      </c>
      <c r="M23" s="1182"/>
      <c r="N23" s="1182"/>
      <c r="O23" s="1180"/>
      <c r="P23" s="1185"/>
      <c r="Q23" s="1188"/>
      <c r="R23" s="1188"/>
      <c r="S23" s="309"/>
      <c r="T23" s="1194"/>
      <c r="U23" s="1194"/>
      <c r="V23" s="359" t="s">
        <v>738</v>
      </c>
      <c r="W23" s="1179"/>
      <c r="X23" s="340">
        <v>599853</v>
      </c>
      <c r="Y23" s="1182"/>
      <c r="Z23" s="1220"/>
      <c r="AA23" s="311"/>
      <c r="AB23" s="313"/>
      <c r="AC23" s="355"/>
      <c r="AD23" s="355"/>
      <c r="AE23" s="355"/>
      <c r="AF23" s="355"/>
      <c r="AG23" s="1088"/>
      <c r="AH23" s="1088"/>
      <c r="AI23" s="1088"/>
      <c r="AJ23" s="355"/>
      <c r="AK23" s="1180"/>
      <c r="AL23" s="1180"/>
      <c r="AM23" s="1111">
        <v>599853</v>
      </c>
      <c r="AN23" s="357"/>
    </row>
    <row r="24" spans="1:42" s="1016" customFormat="1" ht="8.25" customHeight="1" x14ac:dyDescent="0.2">
      <c r="A24" s="1011"/>
      <c r="B24" s="1061"/>
      <c r="C24" s="1011"/>
      <c r="D24" s="1011"/>
      <c r="E24" s="1062"/>
      <c r="F24" s="1063"/>
      <c r="G24" s="1000"/>
      <c r="H24" s="1001"/>
      <c r="I24" s="1000"/>
      <c r="J24" s="999"/>
      <c r="K24" s="1000"/>
      <c r="L24" s="1003"/>
      <c r="M24" s="1000"/>
      <c r="N24" s="1000"/>
      <c r="O24" s="1010"/>
      <c r="P24" s="1001"/>
      <c r="Q24" s="1064"/>
      <c r="R24" s="1064"/>
      <c r="S24" s="1001"/>
      <c r="T24" s="1004"/>
      <c r="U24" s="1065"/>
      <c r="V24" s="1008"/>
      <c r="W24" s="1011"/>
      <c r="X24" s="1009"/>
      <c r="Y24" s="1000"/>
      <c r="Z24" s="999"/>
      <c r="AA24" s="1010"/>
      <c r="AB24" s="1011"/>
      <c r="AC24" s="997"/>
      <c r="AD24" s="997"/>
      <c r="AE24" s="997"/>
      <c r="AF24" s="997"/>
      <c r="AG24" s="997"/>
      <c r="AH24" s="997"/>
      <c r="AI24" s="997"/>
      <c r="AJ24" s="997"/>
      <c r="AK24" s="1015"/>
      <c r="AL24" s="1027"/>
      <c r="AM24" s="1027"/>
      <c r="AN24" s="1028"/>
    </row>
    <row r="25" spans="1:42" ht="54.75" customHeight="1" x14ac:dyDescent="0.2">
      <c r="A25" s="313" t="s">
        <v>858</v>
      </c>
      <c r="B25" s="342" t="s">
        <v>62</v>
      </c>
      <c r="C25" s="313" t="s">
        <v>48</v>
      </c>
      <c r="D25" s="313" t="s">
        <v>787</v>
      </c>
      <c r="E25" s="362">
        <v>18144127</v>
      </c>
      <c r="F25" s="335" t="s">
        <v>788</v>
      </c>
      <c r="G25" s="335">
        <v>41162</v>
      </c>
      <c r="H25" s="309">
        <v>15000000</v>
      </c>
      <c r="I25" s="335">
        <v>41241</v>
      </c>
      <c r="J25" s="334" t="s">
        <v>789</v>
      </c>
      <c r="K25" s="335">
        <v>41241</v>
      </c>
      <c r="L25" s="336">
        <v>15000000</v>
      </c>
      <c r="M25" s="335">
        <v>41257</v>
      </c>
      <c r="N25" s="335">
        <v>41257</v>
      </c>
      <c r="O25" s="311">
        <v>30</v>
      </c>
      <c r="P25" s="309">
        <v>15000000</v>
      </c>
      <c r="Q25" s="582">
        <v>0</v>
      </c>
      <c r="R25" s="582">
        <v>0</v>
      </c>
      <c r="S25" s="309"/>
      <c r="T25" s="635"/>
      <c r="U25" s="629">
        <v>41639</v>
      </c>
      <c r="V25" s="359" t="s">
        <v>790</v>
      </c>
      <c r="W25" s="313" t="s">
        <v>52</v>
      </c>
      <c r="X25" s="340">
        <v>0</v>
      </c>
      <c r="Y25" s="361" t="s">
        <v>137</v>
      </c>
      <c r="Z25" s="334">
        <v>0</v>
      </c>
      <c r="AA25" s="311">
        <v>0</v>
      </c>
      <c r="AB25" s="313">
        <v>0</v>
      </c>
      <c r="AC25" s="630">
        <v>0</v>
      </c>
      <c r="AD25" s="630">
        <v>0</v>
      </c>
      <c r="AE25" s="630">
        <v>0</v>
      </c>
      <c r="AF25" s="630">
        <v>0</v>
      </c>
      <c r="AG25" s="1089"/>
      <c r="AH25" s="1089"/>
      <c r="AI25" s="1089"/>
      <c r="AJ25" s="331">
        <v>15000000</v>
      </c>
      <c r="AK25" s="629">
        <v>41274</v>
      </c>
      <c r="AL25" s="610" t="s">
        <v>1072</v>
      </c>
      <c r="AM25" s="356">
        <v>0</v>
      </c>
      <c r="AN25" s="357"/>
    </row>
    <row r="26" spans="1:42" ht="65.25" customHeight="1" x14ac:dyDescent="0.2">
      <c r="A26" s="307" t="s">
        <v>859</v>
      </c>
      <c r="B26" s="325" t="s">
        <v>755</v>
      </c>
      <c r="C26" s="307" t="s">
        <v>48</v>
      </c>
      <c r="D26" s="307" t="s">
        <v>171</v>
      </c>
      <c r="E26" s="363" t="s">
        <v>756</v>
      </c>
      <c r="F26" s="353" t="s">
        <v>757</v>
      </c>
      <c r="G26" s="327">
        <v>41190</v>
      </c>
      <c r="H26" s="354">
        <v>14920370</v>
      </c>
      <c r="I26" s="327">
        <v>41243</v>
      </c>
      <c r="J26" s="326" t="s">
        <v>758</v>
      </c>
      <c r="K26" s="327">
        <v>41243</v>
      </c>
      <c r="L26" s="336">
        <v>14283792.43</v>
      </c>
      <c r="M26" s="327">
        <v>41249</v>
      </c>
      <c r="N26" s="327">
        <v>41250</v>
      </c>
      <c r="O26" s="323">
        <v>30</v>
      </c>
      <c r="P26" s="354">
        <v>14283792.43</v>
      </c>
      <c r="Q26" s="583" t="s">
        <v>978</v>
      </c>
      <c r="R26" s="583" t="s">
        <v>979</v>
      </c>
      <c r="S26" s="309"/>
      <c r="T26" s="383">
        <v>41281</v>
      </c>
      <c r="U26" s="606">
        <v>41376</v>
      </c>
      <c r="V26" s="306" t="s">
        <v>154</v>
      </c>
      <c r="W26" s="313" t="s">
        <v>52</v>
      </c>
      <c r="X26" s="340">
        <f>P26/2</f>
        <v>7141896.2149999999</v>
      </c>
      <c r="Y26" s="335">
        <v>41635</v>
      </c>
      <c r="Z26" s="334" t="s">
        <v>1071</v>
      </c>
      <c r="AA26" s="311">
        <v>0</v>
      </c>
      <c r="AB26" s="313">
        <v>0</v>
      </c>
      <c r="AC26" s="630">
        <v>0</v>
      </c>
      <c r="AD26" s="630">
        <v>0</v>
      </c>
      <c r="AE26" s="630">
        <v>0</v>
      </c>
      <c r="AF26" s="630">
        <v>0</v>
      </c>
      <c r="AG26" s="1089"/>
      <c r="AH26" s="1089"/>
      <c r="AI26" s="1089"/>
      <c r="AJ26" s="331">
        <v>7141896.21</v>
      </c>
      <c r="AK26" s="338">
        <v>41382</v>
      </c>
      <c r="AL26" s="610" t="s">
        <v>997</v>
      </c>
      <c r="AM26" s="356">
        <v>0</v>
      </c>
      <c r="AN26" s="357"/>
    </row>
    <row r="27" spans="1:42" ht="56.25" x14ac:dyDescent="0.2">
      <c r="A27" s="307" t="s">
        <v>860</v>
      </c>
      <c r="B27" s="325" t="s">
        <v>784</v>
      </c>
      <c r="C27" s="307" t="s">
        <v>48</v>
      </c>
      <c r="D27" s="325" t="s">
        <v>171</v>
      </c>
      <c r="E27" s="363" t="s">
        <v>756</v>
      </c>
      <c r="F27" s="353" t="s">
        <v>785</v>
      </c>
      <c r="G27" s="327">
        <v>41180</v>
      </c>
      <c r="H27" s="354">
        <v>13500000</v>
      </c>
      <c r="I27" s="327">
        <v>41243</v>
      </c>
      <c r="J27" s="326" t="s">
        <v>786</v>
      </c>
      <c r="K27" s="327">
        <v>41243</v>
      </c>
      <c r="L27" s="336">
        <v>13427418.76</v>
      </c>
      <c r="M27" s="327">
        <v>41249</v>
      </c>
      <c r="N27" s="327">
        <v>41255</v>
      </c>
      <c r="O27" s="323">
        <v>30</v>
      </c>
      <c r="P27" s="354">
        <v>13427418.76</v>
      </c>
      <c r="Q27" s="583" t="s">
        <v>980</v>
      </c>
      <c r="R27" s="583" t="s">
        <v>981</v>
      </c>
      <c r="S27" s="309"/>
      <c r="T27" s="637">
        <v>41286</v>
      </c>
      <c r="U27" s="960">
        <v>41401</v>
      </c>
      <c r="V27" s="306" t="s">
        <v>136</v>
      </c>
      <c r="W27" s="313" t="s">
        <v>52</v>
      </c>
      <c r="X27" s="340">
        <v>6713709.3799999999</v>
      </c>
      <c r="Y27" s="335">
        <v>41264</v>
      </c>
      <c r="Z27" s="636" t="s">
        <v>709</v>
      </c>
      <c r="AA27" s="311">
        <v>0</v>
      </c>
      <c r="AB27" s="313">
        <v>0</v>
      </c>
      <c r="AC27" s="630">
        <v>0</v>
      </c>
      <c r="AD27" s="630">
        <v>0</v>
      </c>
      <c r="AE27" s="630">
        <v>0</v>
      </c>
      <c r="AF27" s="630">
        <v>0</v>
      </c>
      <c r="AG27" s="1089"/>
      <c r="AH27" s="1089"/>
      <c r="AI27" s="1089"/>
      <c r="AJ27" s="331">
        <v>6713451.6900000004</v>
      </c>
      <c r="AK27" s="352"/>
      <c r="AL27" s="463"/>
      <c r="AM27" s="356"/>
      <c r="AN27" s="357"/>
    </row>
    <row r="28" spans="1:42" ht="77.25" customHeight="1" x14ac:dyDescent="0.2">
      <c r="A28" s="307" t="s">
        <v>861</v>
      </c>
      <c r="B28" s="325" t="s">
        <v>769</v>
      </c>
      <c r="C28" s="307" t="s">
        <v>48</v>
      </c>
      <c r="D28" s="325" t="s">
        <v>132</v>
      </c>
      <c r="E28" s="363" t="s">
        <v>770</v>
      </c>
      <c r="F28" s="353" t="s">
        <v>771</v>
      </c>
      <c r="G28" s="327">
        <v>41201</v>
      </c>
      <c r="H28" s="354">
        <v>15800000</v>
      </c>
      <c r="I28" s="327">
        <v>41248</v>
      </c>
      <c r="J28" s="326" t="s">
        <v>772</v>
      </c>
      <c r="K28" s="327">
        <v>41248</v>
      </c>
      <c r="L28" s="336">
        <v>15744780</v>
      </c>
      <c r="M28" s="327">
        <v>41253</v>
      </c>
      <c r="N28" s="327">
        <v>41253</v>
      </c>
      <c r="O28" s="323">
        <v>30</v>
      </c>
      <c r="P28" s="354">
        <v>15744780</v>
      </c>
      <c r="Q28" s="583" t="s">
        <v>1000</v>
      </c>
      <c r="R28" s="583" t="s">
        <v>1001</v>
      </c>
      <c r="S28" s="309"/>
      <c r="T28" s="383">
        <v>41284</v>
      </c>
      <c r="U28" s="461">
        <v>41338</v>
      </c>
      <c r="V28" s="306" t="s">
        <v>773</v>
      </c>
      <c r="W28" s="313" t="s">
        <v>52</v>
      </c>
      <c r="X28" s="340">
        <f>L28/2</f>
        <v>7872390</v>
      </c>
      <c r="Y28" s="335">
        <v>41264</v>
      </c>
      <c r="Z28" s="334" t="s">
        <v>965</v>
      </c>
      <c r="AA28" s="311">
        <v>0</v>
      </c>
      <c r="AB28" s="313">
        <v>0</v>
      </c>
      <c r="AC28" s="630">
        <v>0</v>
      </c>
      <c r="AD28" s="630">
        <v>0</v>
      </c>
      <c r="AE28" s="630"/>
      <c r="AF28" s="630">
        <v>0</v>
      </c>
      <c r="AG28" s="1089"/>
      <c r="AH28" s="1089"/>
      <c r="AI28" s="1089"/>
      <c r="AJ28" s="331">
        <v>7837997</v>
      </c>
      <c r="AK28" s="609">
        <v>41346</v>
      </c>
      <c r="AL28" s="610" t="s">
        <v>1058</v>
      </c>
      <c r="AM28" s="1224" t="s">
        <v>969</v>
      </c>
      <c r="AN28" s="1225"/>
    </row>
    <row r="29" spans="1:42" ht="35.25" customHeight="1" x14ac:dyDescent="0.2">
      <c r="A29" s="1173" t="s">
        <v>907</v>
      </c>
      <c r="B29" s="1230" t="s">
        <v>899</v>
      </c>
      <c r="C29" s="1173" t="s">
        <v>48</v>
      </c>
      <c r="D29" s="1230" t="s">
        <v>171</v>
      </c>
      <c r="E29" s="1265" t="s">
        <v>756</v>
      </c>
      <c r="F29" s="361" t="s">
        <v>900</v>
      </c>
      <c r="G29" s="399">
        <v>41246</v>
      </c>
      <c r="H29" s="400">
        <v>5106140</v>
      </c>
      <c r="I29" s="1181">
        <v>41267</v>
      </c>
      <c r="J29" s="334" t="s">
        <v>902</v>
      </c>
      <c r="K29" s="1181">
        <v>41267</v>
      </c>
      <c r="L29" s="336">
        <v>5106140</v>
      </c>
      <c r="M29" s="1181">
        <v>41274</v>
      </c>
      <c r="N29" s="1181" t="s">
        <v>904</v>
      </c>
      <c r="O29" s="1175">
        <v>30</v>
      </c>
      <c r="P29" s="1183">
        <f>L29+L30</f>
        <v>13681850</v>
      </c>
      <c r="Q29" s="1186" t="s">
        <v>982</v>
      </c>
      <c r="R29" s="1186" t="s">
        <v>983</v>
      </c>
      <c r="S29" s="400"/>
      <c r="T29" s="1181">
        <v>41305</v>
      </c>
      <c r="U29" s="1181">
        <v>41388</v>
      </c>
      <c r="V29" s="306" t="s">
        <v>59</v>
      </c>
      <c r="W29" s="1173" t="s">
        <v>52</v>
      </c>
      <c r="X29" s="340">
        <f>L29/2</f>
        <v>2553070</v>
      </c>
      <c r="Y29" s="1181">
        <v>41274</v>
      </c>
      <c r="Z29" s="1209" t="s">
        <v>288</v>
      </c>
      <c r="AA29" s="1175"/>
      <c r="AB29" s="1173"/>
      <c r="AC29" s="1173"/>
      <c r="AD29" s="1173"/>
      <c r="AE29" s="1173"/>
      <c r="AF29" s="1173"/>
      <c r="AG29" s="1085"/>
      <c r="AH29" s="1085"/>
      <c r="AI29" s="1085"/>
      <c r="AJ29" s="331">
        <v>2553070</v>
      </c>
      <c r="AK29" s="1181">
        <v>41394</v>
      </c>
      <c r="AL29" s="1209" t="s">
        <v>1048</v>
      </c>
      <c r="AM29" s="1218">
        <v>0</v>
      </c>
      <c r="AN29" s="357"/>
    </row>
    <row r="30" spans="1:42" ht="29.25" customHeight="1" x14ac:dyDescent="0.2">
      <c r="A30" s="1179"/>
      <c r="B30" s="1227"/>
      <c r="C30" s="1179"/>
      <c r="D30" s="1227"/>
      <c r="E30" s="1229"/>
      <c r="F30" s="361" t="s">
        <v>901</v>
      </c>
      <c r="G30" s="399">
        <v>41246</v>
      </c>
      <c r="H30" s="400">
        <v>8600000</v>
      </c>
      <c r="I30" s="1182"/>
      <c r="J30" s="334" t="s">
        <v>903</v>
      </c>
      <c r="K30" s="1182"/>
      <c r="L30" s="336">
        <v>8575710</v>
      </c>
      <c r="M30" s="1182"/>
      <c r="N30" s="1182"/>
      <c r="O30" s="1180"/>
      <c r="P30" s="1185"/>
      <c r="Q30" s="1188"/>
      <c r="R30" s="1188"/>
      <c r="S30" s="400"/>
      <c r="T30" s="1180"/>
      <c r="U30" s="1180"/>
      <c r="V30" s="129" t="s">
        <v>905</v>
      </c>
      <c r="W30" s="1179"/>
      <c r="X30" s="340">
        <f>L30/2</f>
        <v>4287855</v>
      </c>
      <c r="Y30" s="1182"/>
      <c r="Z30" s="1220"/>
      <c r="AA30" s="1180"/>
      <c r="AB30" s="1179"/>
      <c r="AC30" s="1179"/>
      <c r="AD30" s="1179"/>
      <c r="AE30" s="1179"/>
      <c r="AF30" s="1179"/>
      <c r="AG30" s="1086"/>
      <c r="AH30" s="1086"/>
      <c r="AI30" s="1086"/>
      <c r="AJ30" s="331">
        <v>4287855</v>
      </c>
      <c r="AK30" s="1180"/>
      <c r="AL30" s="1180"/>
      <c r="AM30" s="1219"/>
      <c r="AN30" s="357"/>
    </row>
    <row r="31" spans="1:42" ht="77.25" customHeight="1" x14ac:dyDescent="0.2">
      <c r="A31" s="401" t="s">
        <v>906</v>
      </c>
      <c r="B31" s="405" t="s">
        <v>908</v>
      </c>
      <c r="C31" s="401" t="s">
        <v>48</v>
      </c>
      <c r="D31" s="401" t="s">
        <v>909</v>
      </c>
      <c r="E31" s="406" t="s">
        <v>756</v>
      </c>
      <c r="F31" s="361" t="s">
        <v>910</v>
      </c>
      <c r="G31" s="399">
        <v>41246</v>
      </c>
      <c r="H31" s="400">
        <v>7833837</v>
      </c>
      <c r="I31" s="403">
        <v>41267</v>
      </c>
      <c r="J31" s="334" t="s">
        <v>911</v>
      </c>
      <c r="K31" s="399">
        <v>41267</v>
      </c>
      <c r="L31" s="336">
        <v>7808424</v>
      </c>
      <c r="M31" s="399">
        <v>41274</v>
      </c>
      <c r="N31" s="399">
        <v>41274</v>
      </c>
      <c r="O31" s="404">
        <v>30</v>
      </c>
      <c r="P31" s="402">
        <v>7808424</v>
      </c>
      <c r="Q31" s="584" t="s">
        <v>984</v>
      </c>
      <c r="R31" s="584" t="s">
        <v>985</v>
      </c>
      <c r="S31" s="400"/>
      <c r="T31" s="634">
        <v>41305</v>
      </c>
      <c r="U31" s="628">
        <v>41376</v>
      </c>
      <c r="V31" s="306" t="s">
        <v>149</v>
      </c>
      <c r="W31" s="397" t="s">
        <v>52</v>
      </c>
      <c r="X31" s="340">
        <f>P31/2</f>
        <v>3904212</v>
      </c>
      <c r="Y31" s="399">
        <v>41274</v>
      </c>
      <c r="Z31" s="334" t="s">
        <v>1069</v>
      </c>
      <c r="AA31" s="398">
        <v>0</v>
      </c>
      <c r="AB31" s="397">
        <v>0</v>
      </c>
      <c r="AC31" s="401">
        <v>0</v>
      </c>
      <c r="AD31" s="401">
        <v>0</v>
      </c>
      <c r="AE31" s="401">
        <v>0</v>
      </c>
      <c r="AF31" s="401">
        <v>0</v>
      </c>
      <c r="AG31" s="1088"/>
      <c r="AH31" s="1088"/>
      <c r="AI31" s="1088"/>
      <c r="AJ31" s="627">
        <v>3904212</v>
      </c>
      <c r="AK31" s="338">
        <v>41394</v>
      </c>
      <c r="AL31" s="610" t="s">
        <v>1070</v>
      </c>
      <c r="AM31" s="356"/>
      <c r="AN31" s="357"/>
    </row>
    <row r="32" spans="1:42" ht="45" x14ac:dyDescent="0.2">
      <c r="A32" s="1173" t="s">
        <v>862</v>
      </c>
      <c r="B32" s="1230" t="s">
        <v>80</v>
      </c>
      <c r="C32" s="1173" t="s">
        <v>81</v>
      </c>
      <c r="D32" s="1173" t="s">
        <v>82</v>
      </c>
      <c r="E32" s="1175" t="s">
        <v>83</v>
      </c>
      <c r="F32" s="334" t="s">
        <v>84</v>
      </c>
      <c r="G32" s="335">
        <v>41001</v>
      </c>
      <c r="H32" s="309">
        <v>43500000</v>
      </c>
      <c r="I32" s="1181">
        <v>41081</v>
      </c>
      <c r="J32" s="334" t="s">
        <v>86</v>
      </c>
      <c r="K32" s="335">
        <v>41081</v>
      </c>
      <c r="L32" s="336">
        <v>43500000</v>
      </c>
      <c r="M32" s="335">
        <v>41086</v>
      </c>
      <c r="N32" s="335">
        <v>41093</v>
      </c>
      <c r="O32" s="1175">
        <v>30</v>
      </c>
      <c r="P32" s="1183">
        <v>52188982</v>
      </c>
      <c r="Q32" s="1198">
        <v>0</v>
      </c>
      <c r="R32" s="1198">
        <v>0</v>
      </c>
      <c r="S32" s="1183">
        <v>0</v>
      </c>
      <c r="T32" s="1201">
        <v>41142</v>
      </c>
      <c r="U32" s="1201">
        <v>41157</v>
      </c>
      <c r="V32" s="339" t="s">
        <v>59</v>
      </c>
      <c r="W32" s="364" t="s">
        <v>52</v>
      </c>
      <c r="X32" s="340">
        <f>L32/2</f>
        <v>21750000</v>
      </c>
      <c r="Y32" s="335">
        <v>41100</v>
      </c>
      <c r="Z32" s="334" t="s">
        <v>122</v>
      </c>
      <c r="AA32" s="311"/>
      <c r="AB32" s="313"/>
      <c r="AC32" s="355"/>
      <c r="AD32" s="355"/>
      <c r="AE32" s="355"/>
      <c r="AF32" s="355"/>
      <c r="AG32" s="1088"/>
      <c r="AH32" s="1088"/>
      <c r="AI32" s="1088"/>
      <c r="AJ32" s="1204">
        <v>48320714</v>
      </c>
      <c r="AK32" s="1181">
        <v>41172</v>
      </c>
      <c r="AL32" s="378" t="s">
        <v>1178</v>
      </c>
      <c r="AM32" s="1260">
        <v>17.311</v>
      </c>
      <c r="AN32" s="306"/>
    </row>
    <row r="33" spans="1:40" ht="62.25" customHeight="1" x14ac:dyDescent="0.2">
      <c r="A33" s="1179"/>
      <c r="B33" s="1227"/>
      <c r="C33" s="1179"/>
      <c r="D33" s="1179"/>
      <c r="E33" s="1180"/>
      <c r="F33" s="334" t="s">
        <v>85</v>
      </c>
      <c r="G33" s="335">
        <v>41001</v>
      </c>
      <c r="H33" s="309">
        <v>8691619</v>
      </c>
      <c r="I33" s="1182"/>
      <c r="J33" s="334" t="s">
        <v>87</v>
      </c>
      <c r="K33" s="335">
        <v>41081</v>
      </c>
      <c r="L33" s="336">
        <v>8688982</v>
      </c>
      <c r="M33" s="335">
        <v>41086</v>
      </c>
      <c r="N33" s="335">
        <v>41093</v>
      </c>
      <c r="O33" s="1180"/>
      <c r="P33" s="1185"/>
      <c r="Q33" s="1187"/>
      <c r="R33" s="1187"/>
      <c r="S33" s="1184"/>
      <c r="T33" s="1203"/>
      <c r="U33" s="1203"/>
      <c r="V33" s="339" t="s">
        <v>76</v>
      </c>
      <c r="W33" s="364" t="s">
        <v>52</v>
      </c>
      <c r="X33" s="340">
        <f>L33/2</f>
        <v>4344491</v>
      </c>
      <c r="Y33" s="335">
        <v>41100</v>
      </c>
      <c r="Z33" s="334" t="s">
        <v>123</v>
      </c>
      <c r="AA33" s="311"/>
      <c r="AB33" s="313"/>
      <c r="AC33" s="355"/>
      <c r="AD33" s="355"/>
      <c r="AE33" s="355"/>
      <c r="AF33" s="355"/>
      <c r="AG33" s="1088"/>
      <c r="AH33" s="1088"/>
      <c r="AI33" s="1088"/>
      <c r="AJ33" s="1263"/>
      <c r="AK33" s="1176"/>
      <c r="AL33" s="1264" t="s">
        <v>1177</v>
      </c>
      <c r="AM33" s="1261"/>
      <c r="AN33" s="306"/>
    </row>
    <row r="34" spans="1:40" ht="112.5" customHeight="1" x14ac:dyDescent="0.2">
      <c r="A34" s="313" t="s">
        <v>863</v>
      </c>
      <c r="B34" s="342" t="s">
        <v>80</v>
      </c>
      <c r="C34" s="313" t="s">
        <v>81</v>
      </c>
      <c r="D34" s="313" t="s">
        <v>82</v>
      </c>
      <c r="E34" s="311" t="s">
        <v>128</v>
      </c>
      <c r="F34" s="361" t="s">
        <v>129</v>
      </c>
      <c r="G34" s="335">
        <v>41113</v>
      </c>
      <c r="H34" s="309">
        <v>22243532</v>
      </c>
      <c r="I34" s="335">
        <v>41124</v>
      </c>
      <c r="J34" s="334" t="s">
        <v>130</v>
      </c>
      <c r="K34" s="335">
        <v>41124</v>
      </c>
      <c r="L34" s="336">
        <v>22243532</v>
      </c>
      <c r="M34" s="335">
        <v>41086</v>
      </c>
      <c r="N34" s="327">
        <v>41093</v>
      </c>
      <c r="O34" s="311">
        <v>30</v>
      </c>
      <c r="P34" s="309">
        <v>22243532</v>
      </c>
      <c r="Q34" s="1188"/>
      <c r="R34" s="1188"/>
      <c r="S34" s="1185"/>
      <c r="T34" s="1202"/>
      <c r="U34" s="1202"/>
      <c r="V34" s="339" t="s">
        <v>59</v>
      </c>
      <c r="W34" s="306" t="s">
        <v>52</v>
      </c>
      <c r="X34" s="340">
        <v>0</v>
      </c>
      <c r="Y34" s="361" t="s">
        <v>137</v>
      </c>
      <c r="Z34" s="334" t="s">
        <v>137</v>
      </c>
      <c r="AA34" s="334" t="s">
        <v>137</v>
      </c>
      <c r="AB34" s="366" t="s">
        <v>137</v>
      </c>
      <c r="AC34" s="366"/>
      <c r="AD34" s="366"/>
      <c r="AE34" s="366"/>
      <c r="AF34" s="366"/>
      <c r="AG34" s="1093"/>
      <c r="AH34" s="1093"/>
      <c r="AI34" s="1093"/>
      <c r="AJ34" s="1205"/>
      <c r="AK34" s="1180"/>
      <c r="AL34" s="1233"/>
      <c r="AM34" s="1262"/>
      <c r="AN34" s="306"/>
    </row>
    <row r="35" spans="1:40" ht="12" customHeight="1" x14ac:dyDescent="0.2">
      <c r="A35" s="727"/>
      <c r="B35" s="801"/>
      <c r="C35" s="727"/>
      <c r="D35" s="737"/>
      <c r="E35" s="734"/>
      <c r="F35" s="802"/>
      <c r="G35" s="730"/>
      <c r="H35" s="731"/>
      <c r="I35" s="730"/>
      <c r="J35" s="729"/>
      <c r="K35" s="730"/>
      <c r="L35" s="733"/>
      <c r="M35" s="730"/>
      <c r="N35" s="730"/>
      <c r="O35" s="728"/>
      <c r="P35" s="731"/>
      <c r="Q35" s="736"/>
      <c r="R35" s="736"/>
      <c r="S35" s="731"/>
      <c r="T35" s="803"/>
      <c r="U35" s="803"/>
      <c r="V35" s="570"/>
      <c r="W35" s="568"/>
      <c r="X35" s="573"/>
      <c r="Y35" s="802"/>
      <c r="Z35" s="729"/>
      <c r="AA35" s="729"/>
      <c r="AB35" s="804"/>
      <c r="AC35" s="804"/>
      <c r="AD35" s="804"/>
      <c r="AE35" s="804"/>
      <c r="AF35" s="804"/>
      <c r="AG35" s="804"/>
      <c r="AH35" s="804"/>
      <c r="AI35" s="804"/>
      <c r="AJ35" s="805"/>
      <c r="AK35" s="576"/>
      <c r="AL35" s="806"/>
      <c r="AM35" s="807"/>
      <c r="AN35" s="568"/>
    </row>
    <row r="36" spans="1:40" ht="70.5" customHeight="1" x14ac:dyDescent="0.2">
      <c r="A36" s="306" t="s">
        <v>864</v>
      </c>
      <c r="B36" s="306" t="s">
        <v>105</v>
      </c>
      <c r="C36" s="313" t="s">
        <v>81</v>
      </c>
      <c r="D36" s="1173" t="s">
        <v>106</v>
      </c>
      <c r="E36" s="1175" t="s">
        <v>107</v>
      </c>
      <c r="F36" s="334" t="s">
        <v>108</v>
      </c>
      <c r="G36" s="335">
        <v>41059</v>
      </c>
      <c r="H36" s="309">
        <v>157644216</v>
      </c>
      <c r="I36" s="335">
        <v>41102</v>
      </c>
      <c r="J36" s="334" t="s">
        <v>117</v>
      </c>
      <c r="K36" s="335">
        <v>41102</v>
      </c>
      <c r="L36" s="336">
        <v>157582883</v>
      </c>
      <c r="M36" s="335">
        <v>41115</v>
      </c>
      <c r="N36" s="1181">
        <v>41116</v>
      </c>
      <c r="O36" s="311">
        <v>60</v>
      </c>
      <c r="P36" s="309">
        <v>157582883</v>
      </c>
      <c r="Q36" s="1186" t="s">
        <v>1002</v>
      </c>
      <c r="R36" s="1186" t="s">
        <v>1003</v>
      </c>
      <c r="S36" s="309"/>
      <c r="T36" s="1199">
        <v>41253</v>
      </c>
      <c r="U36" s="1181">
        <v>41347</v>
      </c>
      <c r="V36" s="339" t="s">
        <v>51</v>
      </c>
      <c r="W36" s="306" t="s">
        <v>110</v>
      </c>
      <c r="X36" s="340">
        <f>P36/2</f>
        <v>78791441.5</v>
      </c>
      <c r="Y36" s="335">
        <v>41121</v>
      </c>
      <c r="Z36" s="334" t="s">
        <v>121</v>
      </c>
      <c r="AA36" s="1212">
        <v>101264710</v>
      </c>
      <c r="AB36" s="1199">
        <v>41263</v>
      </c>
      <c r="AC36" s="1206" t="s">
        <v>1103</v>
      </c>
      <c r="AD36" s="1173"/>
      <c r="AE36" s="1173"/>
      <c r="AF36" s="1173"/>
      <c r="AG36" s="1085"/>
      <c r="AH36" s="1085"/>
      <c r="AI36" s="1085"/>
      <c r="AJ36" s="1204">
        <v>11526731</v>
      </c>
      <c r="AK36" s="1175" t="s">
        <v>1104</v>
      </c>
      <c r="AL36" s="1209" t="s">
        <v>1105</v>
      </c>
      <c r="AM36" s="333"/>
      <c r="AN36" s="333"/>
    </row>
    <row r="37" spans="1:40" ht="84" customHeight="1" x14ac:dyDescent="0.2">
      <c r="A37" s="306" t="s">
        <v>865</v>
      </c>
      <c r="B37" s="306" t="s">
        <v>301</v>
      </c>
      <c r="C37" s="313"/>
      <c r="D37" s="1179"/>
      <c r="E37" s="1180"/>
      <c r="F37" s="334" t="s">
        <v>302</v>
      </c>
      <c r="G37" s="335">
        <v>41162</v>
      </c>
      <c r="H37" s="309">
        <v>68000000</v>
      </c>
      <c r="I37" s="335">
        <v>41190</v>
      </c>
      <c r="J37" s="334" t="s">
        <v>308</v>
      </c>
      <c r="K37" s="335">
        <v>41190</v>
      </c>
      <c r="L37" s="336">
        <v>68000000</v>
      </c>
      <c r="M37" s="335">
        <v>41204</v>
      </c>
      <c r="N37" s="1182"/>
      <c r="O37" s="311">
        <v>45</v>
      </c>
      <c r="P37" s="309">
        <v>68000000</v>
      </c>
      <c r="Q37" s="1188"/>
      <c r="R37" s="1188"/>
      <c r="S37" s="309"/>
      <c r="T37" s="1200"/>
      <c r="U37" s="1180"/>
      <c r="V37" s="306" t="s">
        <v>149</v>
      </c>
      <c r="W37" s="306"/>
      <c r="X37" s="340">
        <v>34000000</v>
      </c>
      <c r="Y37" s="335">
        <v>41576</v>
      </c>
      <c r="Z37" s="793" t="s">
        <v>1102</v>
      </c>
      <c r="AA37" s="1213"/>
      <c r="AB37" s="1200"/>
      <c r="AC37" s="1208"/>
      <c r="AD37" s="1179"/>
      <c r="AE37" s="1179"/>
      <c r="AF37" s="1179"/>
      <c r="AG37" s="1086"/>
      <c r="AH37" s="1086"/>
      <c r="AI37" s="1086"/>
      <c r="AJ37" s="1205"/>
      <c r="AK37" s="1180"/>
      <c r="AL37" s="1180"/>
      <c r="AM37" s="333"/>
      <c r="AN37" s="333"/>
    </row>
    <row r="38" spans="1:40" ht="6.75" customHeight="1" x14ac:dyDescent="0.2">
      <c r="A38" s="359"/>
      <c r="B38" s="359"/>
      <c r="C38" s="491"/>
      <c r="D38" s="491"/>
      <c r="E38" s="462"/>
      <c r="F38" s="372"/>
      <c r="G38" s="371"/>
      <c r="H38" s="492"/>
      <c r="I38" s="371"/>
      <c r="J38" s="372"/>
      <c r="K38" s="371"/>
      <c r="L38" s="493"/>
      <c r="M38" s="371"/>
      <c r="N38" s="371"/>
      <c r="O38" s="462"/>
      <c r="P38" s="492"/>
      <c r="Q38" s="808"/>
      <c r="R38" s="808"/>
      <c r="S38" s="492"/>
      <c r="T38" s="492"/>
      <c r="U38" s="352"/>
      <c r="V38" s="359"/>
      <c r="W38" s="359"/>
      <c r="X38" s="370"/>
      <c r="Y38" s="371"/>
      <c r="Z38" s="372"/>
      <c r="AA38" s="462"/>
      <c r="AB38" s="491"/>
      <c r="AC38" s="491"/>
      <c r="AD38" s="491"/>
      <c r="AE38" s="491"/>
      <c r="AF38" s="491"/>
      <c r="AG38" s="491"/>
      <c r="AH38" s="491"/>
      <c r="AI38" s="491"/>
      <c r="AJ38" s="491"/>
      <c r="AK38" s="352"/>
      <c r="AL38" s="352"/>
      <c r="AM38" s="352"/>
      <c r="AN38" s="352"/>
    </row>
    <row r="39" spans="1:40" ht="342.75" customHeight="1" x14ac:dyDescent="0.2">
      <c r="A39" s="306" t="s">
        <v>866</v>
      </c>
      <c r="B39" s="306" t="s">
        <v>898</v>
      </c>
      <c r="C39" s="313" t="s">
        <v>112</v>
      </c>
      <c r="D39" s="1107" t="s">
        <v>113</v>
      </c>
      <c r="E39" s="311" t="s">
        <v>114</v>
      </c>
      <c r="F39" s="334" t="s">
        <v>103</v>
      </c>
      <c r="G39" s="335">
        <v>41036</v>
      </c>
      <c r="H39" s="309">
        <v>160039902</v>
      </c>
      <c r="I39" s="335">
        <v>41106</v>
      </c>
      <c r="J39" s="334" t="s">
        <v>115</v>
      </c>
      <c r="K39" s="335">
        <v>41106</v>
      </c>
      <c r="L39" s="336">
        <v>160039893</v>
      </c>
      <c r="M39" s="335">
        <v>41115</v>
      </c>
      <c r="N39" s="335">
        <v>41115</v>
      </c>
      <c r="O39" s="311">
        <v>10</v>
      </c>
      <c r="P39" s="309">
        <v>160039893</v>
      </c>
      <c r="Q39" s="603" t="s">
        <v>1046</v>
      </c>
      <c r="R39" s="603" t="s">
        <v>1045</v>
      </c>
      <c r="S39" s="309"/>
      <c r="T39" s="995"/>
      <c r="U39" s="369"/>
      <c r="V39" s="339" t="s">
        <v>116</v>
      </c>
      <c r="W39" s="306" t="s">
        <v>52</v>
      </c>
      <c r="X39" s="333"/>
      <c r="Y39" s="311"/>
      <c r="Z39" s="311"/>
      <c r="AA39" s="311"/>
      <c r="AB39" s="313"/>
      <c r="AC39" s="313"/>
      <c r="AD39" s="313"/>
      <c r="AE39" s="313"/>
      <c r="AF39" s="313"/>
      <c r="AG39" s="1086"/>
      <c r="AH39" s="1086"/>
      <c r="AI39" s="1086"/>
      <c r="AJ39" s="313"/>
      <c r="AK39" s="333"/>
      <c r="AL39" s="333"/>
      <c r="AM39" s="333"/>
      <c r="AN39" s="333"/>
    </row>
    <row r="40" spans="1:40" ht="80.25" customHeight="1" x14ac:dyDescent="0.2">
      <c r="A40" s="306" t="s">
        <v>867</v>
      </c>
      <c r="B40" s="306" t="s">
        <v>716</v>
      </c>
      <c r="C40" s="313" t="s">
        <v>717</v>
      </c>
      <c r="D40" s="313" t="s">
        <v>718</v>
      </c>
      <c r="E40" s="311" t="s">
        <v>141</v>
      </c>
      <c r="F40" s="334" t="s">
        <v>719</v>
      </c>
      <c r="G40" s="335">
        <v>41142</v>
      </c>
      <c r="H40" s="309">
        <v>29993722</v>
      </c>
      <c r="I40" s="335">
        <v>41148</v>
      </c>
      <c r="J40" s="334" t="s">
        <v>720</v>
      </c>
      <c r="K40" s="335">
        <v>41148</v>
      </c>
      <c r="L40" s="336">
        <v>29993722</v>
      </c>
      <c r="M40" s="335">
        <v>41158</v>
      </c>
      <c r="N40" s="335">
        <v>41220</v>
      </c>
      <c r="O40" s="311">
        <v>30</v>
      </c>
      <c r="P40" s="309">
        <v>29993722</v>
      </c>
      <c r="Q40" s="582">
        <v>0</v>
      </c>
      <c r="R40" s="582">
        <v>0</v>
      </c>
      <c r="S40" s="309">
        <v>0</v>
      </c>
      <c r="T40" s="335">
        <v>41187</v>
      </c>
      <c r="U40" s="338">
        <v>41239</v>
      </c>
      <c r="V40" s="339" t="s">
        <v>76</v>
      </c>
      <c r="W40" s="306" t="s">
        <v>52</v>
      </c>
      <c r="X40" s="368">
        <f>P40/2</f>
        <v>14996861</v>
      </c>
      <c r="Y40" s="311"/>
      <c r="Z40" s="311"/>
      <c r="AA40" s="311"/>
      <c r="AB40" s="313"/>
      <c r="AC40" s="313"/>
      <c r="AD40" s="313"/>
      <c r="AE40" s="313"/>
      <c r="AF40" s="313"/>
      <c r="AG40" s="1086"/>
      <c r="AH40" s="1086"/>
      <c r="AI40" s="1086"/>
      <c r="AJ40" s="313"/>
      <c r="AK40" s="333"/>
      <c r="AL40" s="333"/>
      <c r="AM40" s="333"/>
      <c r="AN40" s="333"/>
    </row>
    <row r="41" spans="1:40" ht="107.25" customHeight="1" x14ac:dyDescent="0.2">
      <c r="A41" s="306" t="s">
        <v>868</v>
      </c>
      <c r="B41" s="306" t="s">
        <v>138</v>
      </c>
      <c r="C41" s="313" t="s">
        <v>140</v>
      </c>
      <c r="D41" s="313" t="s">
        <v>718</v>
      </c>
      <c r="E41" s="311" t="s">
        <v>141</v>
      </c>
      <c r="F41" s="334" t="s">
        <v>142</v>
      </c>
      <c r="G41" s="335">
        <v>41073</v>
      </c>
      <c r="H41" s="309">
        <v>700000000</v>
      </c>
      <c r="I41" s="335">
        <v>41159</v>
      </c>
      <c r="J41" s="334" t="s">
        <v>255</v>
      </c>
      <c r="K41" s="335">
        <v>41159</v>
      </c>
      <c r="L41" s="336">
        <v>695305279.15999997</v>
      </c>
      <c r="M41" s="335">
        <v>41162</v>
      </c>
      <c r="N41" s="335">
        <v>41179</v>
      </c>
      <c r="O41" s="311">
        <v>120</v>
      </c>
      <c r="P41" s="309">
        <v>695305279.15999997</v>
      </c>
      <c r="Q41" s="583" t="s">
        <v>1004</v>
      </c>
      <c r="R41" s="583" t="s">
        <v>1005</v>
      </c>
      <c r="S41" s="309"/>
      <c r="T41" s="464">
        <v>41295</v>
      </c>
      <c r="U41" s="791">
        <v>41339</v>
      </c>
      <c r="V41" s="306" t="s">
        <v>143</v>
      </c>
      <c r="W41" s="306" t="s">
        <v>325</v>
      </c>
      <c r="X41" s="340"/>
      <c r="Y41" s="790"/>
      <c r="Z41" s="793"/>
      <c r="AA41" s="373">
        <v>208591583</v>
      </c>
      <c r="AB41" s="374">
        <v>41185</v>
      </c>
      <c r="AC41" s="375" t="s">
        <v>142</v>
      </c>
      <c r="AD41" s="376">
        <v>424276837</v>
      </c>
      <c r="AE41" s="375">
        <v>41213</v>
      </c>
      <c r="AF41" s="375" t="s">
        <v>1110</v>
      </c>
      <c r="AG41" s="375"/>
      <c r="AH41" s="375"/>
      <c r="AI41" s="375"/>
      <c r="AJ41" s="313">
        <v>62156737.399999999</v>
      </c>
      <c r="AK41" s="353">
        <v>41348</v>
      </c>
      <c r="AL41" s="326" t="s">
        <v>1111</v>
      </c>
      <c r="AM41" s="333"/>
      <c r="AN41" s="333"/>
    </row>
    <row r="42" spans="1:40" ht="117.75" customHeight="1" x14ac:dyDescent="0.2">
      <c r="A42" s="306" t="s">
        <v>869</v>
      </c>
      <c r="B42" s="306" t="s">
        <v>158</v>
      </c>
      <c r="C42" s="313" t="s">
        <v>140</v>
      </c>
      <c r="D42" s="607" t="s">
        <v>159</v>
      </c>
      <c r="E42" s="311" t="s">
        <v>160</v>
      </c>
      <c r="F42" s="334" t="s">
        <v>161</v>
      </c>
      <c r="G42" s="335">
        <v>41089</v>
      </c>
      <c r="H42" s="309">
        <v>545832450</v>
      </c>
      <c r="I42" s="1181">
        <v>41162</v>
      </c>
      <c r="J42" s="334" t="s">
        <v>279</v>
      </c>
      <c r="K42" s="335">
        <v>41162</v>
      </c>
      <c r="L42" s="336">
        <v>545832450</v>
      </c>
      <c r="M42" s="1181">
        <v>41166</v>
      </c>
      <c r="N42" s="1181">
        <v>41234</v>
      </c>
      <c r="O42" s="1175">
        <v>4</v>
      </c>
      <c r="P42" s="1183">
        <f>L42+L43</f>
        <v>767945051.91999996</v>
      </c>
      <c r="Q42" s="1186" t="s">
        <v>1039</v>
      </c>
      <c r="R42" s="1186" t="s">
        <v>1040</v>
      </c>
      <c r="S42" s="309"/>
      <c r="T42" s="995"/>
      <c r="U42" s="369"/>
      <c r="V42" s="306" t="s">
        <v>154</v>
      </c>
      <c r="W42" s="1173" t="s">
        <v>1192</v>
      </c>
      <c r="X42" s="340">
        <v>230383515.58000001</v>
      </c>
      <c r="Y42" s="977">
        <v>41255</v>
      </c>
      <c r="Z42" s="979" t="s">
        <v>1179</v>
      </c>
      <c r="AA42" s="311"/>
      <c r="AB42" s="313"/>
      <c r="AC42" s="313"/>
      <c r="AD42" s="978">
        <v>161740207</v>
      </c>
      <c r="AE42" s="981">
        <v>41542</v>
      </c>
      <c r="AF42" s="982" t="s">
        <v>1181</v>
      </c>
      <c r="AG42" s="1093"/>
      <c r="AH42" s="1093"/>
      <c r="AI42" s="1093"/>
      <c r="AJ42" s="313"/>
      <c r="AK42" s="333"/>
      <c r="AL42" s="333"/>
      <c r="AM42" s="333"/>
      <c r="AN42" s="333"/>
    </row>
    <row r="43" spans="1:40" ht="109.5" customHeight="1" x14ac:dyDescent="0.2">
      <c r="A43" s="306" t="s">
        <v>869</v>
      </c>
      <c r="B43" s="306" t="s">
        <v>158</v>
      </c>
      <c r="C43" s="313" t="s">
        <v>140</v>
      </c>
      <c r="D43" s="607" t="s">
        <v>159</v>
      </c>
      <c r="E43" s="311" t="s">
        <v>160</v>
      </c>
      <c r="F43" s="334" t="s">
        <v>162</v>
      </c>
      <c r="G43" s="335">
        <v>41089</v>
      </c>
      <c r="H43" s="309">
        <v>222112602</v>
      </c>
      <c r="I43" s="1189"/>
      <c r="J43" s="350" t="s">
        <v>280</v>
      </c>
      <c r="K43" s="346">
        <v>41162</v>
      </c>
      <c r="L43" s="351">
        <v>222112601.91999999</v>
      </c>
      <c r="M43" s="1189"/>
      <c r="N43" s="1176"/>
      <c r="O43" s="1176"/>
      <c r="P43" s="1185"/>
      <c r="Q43" s="1188"/>
      <c r="R43" s="1188"/>
      <c r="S43" s="309"/>
      <c r="T43" s="995"/>
      <c r="U43" s="369"/>
      <c r="V43" s="306" t="s">
        <v>154</v>
      </c>
      <c r="W43" s="1179"/>
      <c r="X43" s="333"/>
      <c r="Y43" s="311"/>
      <c r="Z43" s="311"/>
      <c r="AA43" s="980">
        <v>149303119</v>
      </c>
      <c r="AB43" s="981">
        <v>41402</v>
      </c>
      <c r="AC43" s="982" t="s">
        <v>1180</v>
      </c>
      <c r="AD43" s="313"/>
      <c r="AE43" s="313"/>
      <c r="AF43" s="313"/>
      <c r="AG43" s="1086"/>
      <c r="AH43" s="1086"/>
      <c r="AI43" s="1086"/>
      <c r="AJ43" s="313"/>
      <c r="AK43" s="333"/>
      <c r="AL43" s="333"/>
      <c r="AM43" s="333"/>
      <c r="AN43" s="333"/>
    </row>
    <row r="44" spans="1:40" ht="199.5" customHeight="1" x14ac:dyDescent="0.2">
      <c r="A44" s="1173" t="s">
        <v>870</v>
      </c>
      <c r="B44" s="1247" t="s">
        <v>155</v>
      </c>
      <c r="C44" s="1173" t="s">
        <v>140</v>
      </c>
      <c r="D44" s="1173" t="s">
        <v>156</v>
      </c>
      <c r="E44" s="1175">
        <v>18126628</v>
      </c>
      <c r="F44" s="334" t="s">
        <v>157</v>
      </c>
      <c r="G44" s="335">
        <v>41079</v>
      </c>
      <c r="H44" s="309">
        <v>110087935</v>
      </c>
      <c r="I44" s="1181">
        <v>41162</v>
      </c>
      <c r="J44" s="326" t="s">
        <v>309</v>
      </c>
      <c r="K44" s="327">
        <v>41162</v>
      </c>
      <c r="L44" s="336">
        <v>106656990</v>
      </c>
      <c r="M44" s="1181">
        <v>41172</v>
      </c>
      <c r="N44" s="1181">
        <v>41179</v>
      </c>
      <c r="O44" s="1175">
        <v>4</v>
      </c>
      <c r="P44" s="1183">
        <v>860006990</v>
      </c>
      <c r="Q44" s="1186" t="s">
        <v>1031</v>
      </c>
      <c r="R44" s="1186" t="s">
        <v>1032</v>
      </c>
      <c r="S44" s="309"/>
      <c r="T44" s="1181">
        <v>41439</v>
      </c>
      <c r="U44" s="1181">
        <v>41611</v>
      </c>
      <c r="V44" s="306" t="s">
        <v>154</v>
      </c>
      <c r="W44" s="1173" t="s">
        <v>1184</v>
      </c>
      <c r="X44" s="333"/>
      <c r="Y44" s="311"/>
      <c r="Z44" s="311"/>
      <c r="AA44" s="311">
        <v>31997097</v>
      </c>
      <c r="AB44" s="1199">
        <v>41243</v>
      </c>
      <c r="AC44" s="1093" t="s">
        <v>1186</v>
      </c>
      <c r="AD44" s="1090">
        <v>24758548.670000002</v>
      </c>
      <c r="AE44" s="1199">
        <v>41274</v>
      </c>
      <c r="AF44" s="1093" t="s">
        <v>1187</v>
      </c>
      <c r="AG44" s="1093"/>
      <c r="AH44" s="1210">
        <v>41439</v>
      </c>
      <c r="AI44" s="1206" t="s">
        <v>1190</v>
      </c>
      <c r="AJ44" s="313"/>
      <c r="AK44" s="333"/>
      <c r="AL44" s="333"/>
      <c r="AM44" s="333"/>
      <c r="AN44" s="333"/>
    </row>
    <row r="45" spans="1:40" ht="233.25" customHeight="1" x14ac:dyDescent="0.2">
      <c r="A45" s="1174"/>
      <c r="B45" s="1248"/>
      <c r="C45" s="1174"/>
      <c r="D45" s="1174"/>
      <c r="E45" s="1176"/>
      <c r="F45" s="334" t="s">
        <v>242</v>
      </c>
      <c r="G45" s="335">
        <v>41079</v>
      </c>
      <c r="H45" s="309">
        <v>645000000</v>
      </c>
      <c r="I45" s="1189"/>
      <c r="J45" s="334" t="s">
        <v>311</v>
      </c>
      <c r="K45" s="335">
        <v>41162</v>
      </c>
      <c r="L45" s="336">
        <v>612750000</v>
      </c>
      <c r="M45" s="1189"/>
      <c r="N45" s="1176"/>
      <c r="O45" s="1176"/>
      <c r="P45" s="1184"/>
      <c r="Q45" s="1187"/>
      <c r="R45" s="1187"/>
      <c r="S45" s="309"/>
      <c r="T45" s="1176"/>
      <c r="U45" s="1176"/>
      <c r="V45" s="306" t="s">
        <v>149</v>
      </c>
      <c r="W45" s="1174"/>
      <c r="X45" s="333"/>
      <c r="Y45" s="311"/>
      <c r="Z45" s="311"/>
      <c r="AA45" s="1087">
        <v>183825000</v>
      </c>
      <c r="AB45" s="1207"/>
      <c r="AC45" s="1206" t="s">
        <v>1185</v>
      </c>
      <c r="AD45" s="1090">
        <v>71214723.030000001</v>
      </c>
      <c r="AE45" s="1174"/>
      <c r="AF45" s="1206" t="s">
        <v>1188</v>
      </c>
      <c r="AG45" s="1096">
        <v>345209459</v>
      </c>
      <c r="AH45" s="1211"/>
      <c r="AI45" s="1211"/>
      <c r="AJ45" s="313"/>
      <c r="AK45" s="333"/>
      <c r="AL45" s="333"/>
      <c r="AM45" s="333"/>
      <c r="AN45" s="333"/>
    </row>
    <row r="46" spans="1:40" ht="254.25" customHeight="1" x14ac:dyDescent="0.2">
      <c r="A46" s="1179"/>
      <c r="B46" s="1249"/>
      <c r="C46" s="1179"/>
      <c r="D46" s="1179"/>
      <c r="E46" s="1180"/>
      <c r="F46" s="334" t="s">
        <v>260</v>
      </c>
      <c r="G46" s="335">
        <v>41073</v>
      </c>
      <c r="H46" s="309">
        <v>148000000</v>
      </c>
      <c r="I46" s="1189"/>
      <c r="J46" s="377" t="s">
        <v>310</v>
      </c>
      <c r="K46" s="335">
        <v>41162</v>
      </c>
      <c r="L46" s="336">
        <v>140600000</v>
      </c>
      <c r="M46" s="1182"/>
      <c r="N46" s="1176"/>
      <c r="O46" s="1180"/>
      <c r="P46" s="1185"/>
      <c r="Q46" s="1188"/>
      <c r="R46" s="1188"/>
      <c r="S46" s="309"/>
      <c r="T46" s="1180"/>
      <c r="U46" s="1180"/>
      <c r="V46" s="306" t="s">
        <v>312</v>
      </c>
      <c r="W46" s="1179"/>
      <c r="X46" s="333"/>
      <c r="Y46" s="311"/>
      <c r="Z46" s="311"/>
      <c r="AA46" s="1087">
        <v>42180000</v>
      </c>
      <c r="AB46" s="1200"/>
      <c r="AC46" s="1179"/>
      <c r="AD46" s="1090">
        <v>72888704.769999996</v>
      </c>
      <c r="AE46" s="1179"/>
      <c r="AF46" s="1179"/>
      <c r="AG46" s="1086"/>
      <c r="AH46" s="1208"/>
      <c r="AI46" s="1208"/>
      <c r="AJ46" s="313"/>
      <c r="AK46" s="333"/>
      <c r="AL46" s="333"/>
      <c r="AM46" s="333"/>
      <c r="AN46" s="333"/>
    </row>
    <row r="47" spans="1:40" ht="6" customHeight="1" x14ac:dyDescent="0.2">
      <c r="A47" s="491"/>
      <c r="B47" s="720"/>
      <c r="C47" s="491"/>
      <c r="D47" s="491"/>
      <c r="E47" s="462"/>
      <c r="F47" s="372"/>
      <c r="G47" s="371"/>
      <c r="H47" s="492"/>
      <c r="I47" s="721"/>
      <c r="J47" s="722"/>
      <c r="K47" s="371"/>
      <c r="L47" s="493"/>
      <c r="M47" s="721"/>
      <c r="N47" s="723"/>
      <c r="O47" s="723"/>
      <c r="P47" s="724"/>
      <c r="Q47" s="725"/>
      <c r="R47" s="725"/>
      <c r="S47" s="492"/>
      <c r="T47" s="492"/>
      <c r="U47" s="352"/>
      <c r="V47" s="359"/>
      <c r="W47" s="726"/>
      <c r="X47" s="352"/>
      <c r="Y47" s="723"/>
      <c r="Z47" s="723"/>
      <c r="AA47" s="462"/>
      <c r="AB47" s="491"/>
      <c r="AC47" s="491"/>
      <c r="AD47" s="491"/>
      <c r="AE47" s="491"/>
      <c r="AF47" s="491"/>
      <c r="AG47" s="491"/>
      <c r="AH47" s="491"/>
      <c r="AI47" s="491"/>
      <c r="AJ47" s="491"/>
      <c r="AK47" s="352"/>
      <c r="AL47" s="352"/>
      <c r="AM47" s="352"/>
      <c r="AN47" s="352"/>
    </row>
    <row r="48" spans="1:40" ht="69.75" customHeight="1" x14ac:dyDescent="0.2">
      <c r="A48" s="306" t="s">
        <v>871</v>
      </c>
      <c r="B48" s="306" t="s">
        <v>150</v>
      </c>
      <c r="C48" s="313" t="s">
        <v>140</v>
      </c>
      <c r="D48" s="313" t="s">
        <v>151</v>
      </c>
      <c r="E48" s="311" t="s">
        <v>262</v>
      </c>
      <c r="F48" s="334" t="s">
        <v>152</v>
      </c>
      <c r="G48" s="335">
        <v>41073</v>
      </c>
      <c r="H48" s="309">
        <v>350000000</v>
      </c>
      <c r="I48" s="1181">
        <v>41169</v>
      </c>
      <c r="J48" s="334" t="s">
        <v>281</v>
      </c>
      <c r="K48" s="335">
        <v>41169</v>
      </c>
      <c r="L48" s="336">
        <v>350000000</v>
      </c>
      <c r="M48" s="1181">
        <v>41183</v>
      </c>
      <c r="N48" s="1181">
        <v>41183</v>
      </c>
      <c r="O48" s="1175">
        <v>120</v>
      </c>
      <c r="P48" s="1183">
        <f>L48+L49</f>
        <v>399985788</v>
      </c>
      <c r="Q48" s="1186" t="s">
        <v>1008</v>
      </c>
      <c r="R48" s="1186" t="s">
        <v>1009</v>
      </c>
      <c r="S48" s="309">
        <f>P48*5%</f>
        <v>19999289.400000002</v>
      </c>
      <c r="T48" s="1201">
        <v>41400</v>
      </c>
      <c r="U48" s="1201">
        <v>41470</v>
      </c>
      <c r="V48" s="306" t="s">
        <v>154</v>
      </c>
      <c r="W48" s="1173" t="s">
        <v>240</v>
      </c>
      <c r="X48" s="340">
        <f>L48/2</f>
        <v>175000000</v>
      </c>
      <c r="Y48" s="1181">
        <v>41226</v>
      </c>
      <c r="Z48" s="1216" t="s">
        <v>924</v>
      </c>
      <c r="AA48" s="373">
        <v>101604434</v>
      </c>
      <c r="AB48" s="1199">
        <v>41351</v>
      </c>
      <c r="AC48" s="1206" t="s">
        <v>984</v>
      </c>
      <c r="AD48" s="313">
        <v>0</v>
      </c>
      <c r="AE48" s="313">
        <v>0</v>
      </c>
      <c r="AF48" s="313">
        <v>0</v>
      </c>
      <c r="AG48" s="1086"/>
      <c r="AH48" s="1086"/>
      <c r="AI48" s="1086"/>
      <c r="AJ48" s="770">
        <v>73395566</v>
      </c>
      <c r="AK48" s="1181">
        <v>41479</v>
      </c>
      <c r="AL48" s="1209" t="s">
        <v>1101</v>
      </c>
      <c r="AM48" s="364" t="s">
        <v>925</v>
      </c>
      <c r="AN48" s="333"/>
    </row>
    <row r="49" spans="1:40" ht="78" customHeight="1" x14ac:dyDescent="0.2">
      <c r="A49" s="306" t="s">
        <v>871</v>
      </c>
      <c r="B49" s="306" t="s">
        <v>150</v>
      </c>
      <c r="C49" s="313" t="s">
        <v>140</v>
      </c>
      <c r="D49" s="313" t="s">
        <v>151</v>
      </c>
      <c r="E49" s="311" t="s">
        <v>262</v>
      </c>
      <c r="F49" s="334" t="s">
        <v>153</v>
      </c>
      <c r="G49" s="335">
        <v>41089</v>
      </c>
      <c r="H49" s="309">
        <v>50000000</v>
      </c>
      <c r="I49" s="1182"/>
      <c r="J49" s="334" t="s">
        <v>282</v>
      </c>
      <c r="K49" s="335">
        <v>41169</v>
      </c>
      <c r="L49" s="336">
        <v>49985788</v>
      </c>
      <c r="M49" s="1182"/>
      <c r="N49" s="1180"/>
      <c r="O49" s="1180"/>
      <c r="P49" s="1185"/>
      <c r="Q49" s="1188"/>
      <c r="R49" s="1188"/>
      <c r="S49" s="309">
        <f>S48/2</f>
        <v>9999644.7000000011</v>
      </c>
      <c r="T49" s="1202"/>
      <c r="U49" s="1202"/>
      <c r="V49" s="306" t="s">
        <v>149</v>
      </c>
      <c r="W49" s="1179"/>
      <c r="X49" s="340">
        <f>L49/2</f>
        <v>24992894</v>
      </c>
      <c r="Y49" s="1180"/>
      <c r="Z49" s="1217"/>
      <c r="AA49" s="311"/>
      <c r="AB49" s="1179"/>
      <c r="AC49" s="1179"/>
      <c r="AD49" s="313">
        <v>0</v>
      </c>
      <c r="AE49" s="313">
        <v>0</v>
      </c>
      <c r="AF49" s="313">
        <v>0</v>
      </c>
      <c r="AG49" s="1086"/>
      <c r="AH49" s="1086"/>
      <c r="AI49" s="1086"/>
      <c r="AJ49" s="770">
        <v>24962629</v>
      </c>
      <c r="AK49" s="1266"/>
      <c r="AL49" s="1180"/>
      <c r="AM49" s="740">
        <v>30265.48</v>
      </c>
      <c r="AN49" s="333"/>
    </row>
    <row r="50" spans="1:40" ht="8.25" customHeight="1" x14ac:dyDescent="0.2">
      <c r="A50" s="568"/>
      <c r="B50" s="568"/>
      <c r="C50" s="727"/>
      <c r="D50" s="727"/>
      <c r="E50" s="728"/>
      <c r="F50" s="729"/>
      <c r="G50" s="730"/>
      <c r="H50" s="731"/>
      <c r="I50" s="732"/>
      <c r="J50" s="729"/>
      <c r="K50" s="730"/>
      <c r="L50" s="733"/>
      <c r="M50" s="732"/>
      <c r="N50" s="734"/>
      <c r="O50" s="734"/>
      <c r="P50" s="735"/>
      <c r="Q50" s="736"/>
      <c r="R50" s="736"/>
      <c r="S50" s="731"/>
      <c r="T50" s="731"/>
      <c r="U50" s="576"/>
      <c r="V50" s="568"/>
      <c r="W50" s="737"/>
      <c r="X50" s="573"/>
      <c r="Y50" s="728"/>
      <c r="Z50" s="738"/>
      <c r="AA50" s="728"/>
      <c r="AB50" s="727"/>
      <c r="AC50" s="727"/>
      <c r="AD50" s="727"/>
      <c r="AE50" s="727"/>
      <c r="AF50" s="727"/>
      <c r="AG50" s="727"/>
      <c r="AH50" s="727"/>
      <c r="AI50" s="727"/>
      <c r="AJ50" s="727"/>
      <c r="AK50" s="576"/>
      <c r="AL50" s="576"/>
      <c r="AM50" s="739"/>
      <c r="AN50" s="576"/>
    </row>
    <row r="51" spans="1:40" ht="52.5" customHeight="1" x14ac:dyDescent="0.2">
      <c r="A51" s="306" t="s">
        <v>872</v>
      </c>
      <c r="B51" s="306" t="s">
        <v>144</v>
      </c>
      <c r="C51" s="313" t="s">
        <v>81</v>
      </c>
      <c r="D51" s="313" t="s">
        <v>145</v>
      </c>
      <c r="E51" s="1097" t="s">
        <v>1191</v>
      </c>
      <c r="F51" s="334" t="s">
        <v>146</v>
      </c>
      <c r="G51" s="335">
        <v>41102</v>
      </c>
      <c r="H51" s="309">
        <v>38360600</v>
      </c>
      <c r="I51" s="1181">
        <v>41169</v>
      </c>
      <c r="J51" s="334" t="s">
        <v>173</v>
      </c>
      <c r="K51" s="335">
        <v>41169</v>
      </c>
      <c r="L51" s="336">
        <v>38360600</v>
      </c>
      <c r="M51" s="1181">
        <v>41171</v>
      </c>
      <c r="N51" s="1181">
        <v>41172</v>
      </c>
      <c r="O51" s="1175">
        <v>60</v>
      </c>
      <c r="P51" s="1183">
        <v>99569300</v>
      </c>
      <c r="Q51" s="1186" t="s">
        <v>1029</v>
      </c>
      <c r="R51" s="1186" t="s">
        <v>1030</v>
      </c>
      <c r="S51" s="309"/>
      <c r="T51" s="1181">
        <v>41315</v>
      </c>
      <c r="U51" s="1181">
        <v>41470</v>
      </c>
      <c r="V51" s="306" t="s">
        <v>148</v>
      </c>
      <c r="W51" s="1173" t="s">
        <v>167</v>
      </c>
      <c r="X51" s="340">
        <f>L51/2</f>
        <v>19180300</v>
      </c>
      <c r="Y51" s="413">
        <v>41180</v>
      </c>
      <c r="Z51" s="1209" t="s">
        <v>921</v>
      </c>
      <c r="AA51" s="311"/>
      <c r="AB51" s="313"/>
      <c r="AC51" s="313"/>
      <c r="AD51" s="313"/>
      <c r="AE51" s="313"/>
      <c r="AF51" s="313"/>
      <c r="AG51" s="1086"/>
      <c r="AH51" s="1086"/>
      <c r="AI51" s="1086"/>
      <c r="AJ51" s="313"/>
      <c r="AK51" s="333"/>
      <c r="AL51" s="333"/>
      <c r="AM51" s="333"/>
      <c r="AN51" s="333"/>
    </row>
    <row r="52" spans="1:40" ht="51.75" customHeight="1" x14ac:dyDescent="0.2">
      <c r="A52" s="306" t="s">
        <v>872</v>
      </c>
      <c r="B52" s="306" t="s">
        <v>144</v>
      </c>
      <c r="C52" s="313" t="s">
        <v>81</v>
      </c>
      <c r="D52" s="313" t="s">
        <v>145</v>
      </c>
      <c r="E52" s="1097" t="s">
        <v>1191</v>
      </c>
      <c r="F52" s="334" t="s">
        <v>147</v>
      </c>
      <c r="G52" s="335">
        <v>41102</v>
      </c>
      <c r="H52" s="309">
        <v>61209093</v>
      </c>
      <c r="I52" s="1182"/>
      <c r="J52" s="334" t="s">
        <v>174</v>
      </c>
      <c r="K52" s="335">
        <v>41169</v>
      </c>
      <c r="L52" s="336">
        <v>61208700</v>
      </c>
      <c r="M52" s="1182"/>
      <c r="N52" s="1180"/>
      <c r="O52" s="1180"/>
      <c r="P52" s="1185"/>
      <c r="Q52" s="1187"/>
      <c r="R52" s="1187"/>
      <c r="S52" s="309"/>
      <c r="T52" s="1176"/>
      <c r="U52" s="1176"/>
      <c r="V52" s="306" t="s">
        <v>149</v>
      </c>
      <c r="W52" s="1179"/>
      <c r="X52" s="340">
        <f>L52/2</f>
        <v>30604350</v>
      </c>
      <c r="Y52" s="413">
        <v>41180</v>
      </c>
      <c r="Z52" s="1180"/>
      <c r="AA52" s="311"/>
      <c r="AB52" s="313"/>
      <c r="AC52" s="313"/>
      <c r="AD52" s="313"/>
      <c r="AE52" s="313"/>
      <c r="AF52" s="313"/>
      <c r="AG52" s="1086"/>
      <c r="AH52" s="1086"/>
      <c r="AI52" s="1086"/>
      <c r="AJ52" s="313"/>
      <c r="AK52" s="333"/>
      <c r="AL52" s="333"/>
      <c r="AM52" s="333"/>
      <c r="AN52" s="333"/>
    </row>
    <row r="53" spans="1:40" ht="57" customHeight="1" x14ac:dyDescent="0.2">
      <c r="A53" s="306" t="s">
        <v>873</v>
      </c>
      <c r="B53" s="306" t="s">
        <v>892</v>
      </c>
      <c r="C53" s="313"/>
      <c r="D53" s="313" t="s">
        <v>145</v>
      </c>
      <c r="E53" s="1097" t="s">
        <v>1191</v>
      </c>
      <c r="F53" s="334" t="s">
        <v>803</v>
      </c>
      <c r="G53" s="335">
        <v>41246</v>
      </c>
      <c r="H53" s="309">
        <v>39897343</v>
      </c>
      <c r="I53" s="335">
        <v>41255</v>
      </c>
      <c r="J53" s="334" t="s">
        <v>804</v>
      </c>
      <c r="K53" s="335">
        <v>41255</v>
      </c>
      <c r="L53" s="336">
        <v>39897343</v>
      </c>
      <c r="M53" s="335">
        <v>41264</v>
      </c>
      <c r="N53" s="335">
        <v>41172</v>
      </c>
      <c r="O53" s="311">
        <v>60</v>
      </c>
      <c r="P53" s="309">
        <v>39897343</v>
      </c>
      <c r="Q53" s="1188"/>
      <c r="R53" s="1188"/>
      <c r="S53" s="309"/>
      <c r="T53" s="1180"/>
      <c r="U53" s="1180"/>
      <c r="V53" s="306" t="s">
        <v>143</v>
      </c>
      <c r="W53" s="313" t="s">
        <v>167</v>
      </c>
      <c r="X53" s="340">
        <f>P53/2</f>
        <v>19948671.5</v>
      </c>
      <c r="Y53" s="413">
        <v>41269</v>
      </c>
      <c r="Z53" s="334" t="s">
        <v>922</v>
      </c>
      <c r="AA53" s="311"/>
      <c r="AB53" s="313"/>
      <c r="AC53" s="313"/>
      <c r="AD53" s="313"/>
      <c r="AE53" s="313"/>
      <c r="AF53" s="313"/>
      <c r="AG53" s="1086"/>
      <c r="AH53" s="1086"/>
      <c r="AI53" s="1086"/>
      <c r="AJ53" s="313"/>
      <c r="AK53" s="333"/>
      <c r="AL53" s="333"/>
      <c r="AM53" s="333"/>
      <c r="AN53" s="333"/>
    </row>
    <row r="54" spans="1:40" s="918" customFormat="1" ht="7.5" customHeight="1" x14ac:dyDescent="0.2">
      <c r="A54" s="359"/>
      <c r="B54" s="359"/>
      <c r="C54" s="491"/>
      <c r="D54" s="491"/>
      <c r="E54" s="462"/>
      <c r="F54" s="372"/>
      <c r="G54" s="371"/>
      <c r="H54" s="492"/>
      <c r="I54" s="371"/>
      <c r="J54" s="372"/>
      <c r="K54" s="371"/>
      <c r="L54" s="493"/>
      <c r="M54" s="371"/>
      <c r="N54" s="371"/>
      <c r="O54" s="462"/>
      <c r="P54" s="492"/>
      <c r="Q54" s="808"/>
      <c r="R54" s="808"/>
      <c r="S54" s="492"/>
      <c r="T54" s="462"/>
      <c r="U54" s="462"/>
      <c r="V54" s="359"/>
      <c r="W54" s="491"/>
      <c r="X54" s="370"/>
      <c r="Y54" s="371"/>
      <c r="Z54" s="372"/>
      <c r="AA54" s="462"/>
      <c r="AB54" s="491"/>
      <c r="AC54" s="491"/>
      <c r="AD54" s="491"/>
      <c r="AE54" s="491"/>
      <c r="AF54" s="491"/>
      <c r="AG54" s="491"/>
      <c r="AH54" s="491"/>
      <c r="AI54" s="491"/>
      <c r="AJ54" s="491"/>
      <c r="AK54" s="352"/>
      <c r="AL54" s="352"/>
      <c r="AM54" s="352"/>
      <c r="AN54" s="352"/>
    </row>
    <row r="55" spans="1:40" ht="118.5" customHeight="1" x14ac:dyDescent="0.2">
      <c r="A55" s="306" t="s">
        <v>874</v>
      </c>
      <c r="B55" s="306" t="s">
        <v>163</v>
      </c>
      <c r="C55" s="313" t="s">
        <v>164</v>
      </c>
      <c r="D55" s="313" t="s">
        <v>171</v>
      </c>
      <c r="E55" s="311">
        <v>18145226</v>
      </c>
      <c r="F55" s="334" t="s">
        <v>165</v>
      </c>
      <c r="G55" s="335">
        <v>41151</v>
      </c>
      <c r="H55" s="309">
        <v>75000000</v>
      </c>
      <c r="I55" s="335">
        <v>41169</v>
      </c>
      <c r="J55" s="334" t="s">
        <v>172</v>
      </c>
      <c r="K55" s="335">
        <v>41169</v>
      </c>
      <c r="L55" s="336">
        <v>75000000</v>
      </c>
      <c r="M55" s="335">
        <v>41172</v>
      </c>
      <c r="N55" s="335">
        <v>41172</v>
      </c>
      <c r="O55" s="311">
        <v>30</v>
      </c>
      <c r="P55" s="309">
        <v>75000000</v>
      </c>
      <c r="Q55" s="582">
        <v>0</v>
      </c>
      <c r="R55" s="582">
        <v>0</v>
      </c>
      <c r="S55" s="309"/>
      <c r="T55" s="337">
        <v>41200</v>
      </c>
      <c r="U55" s="338">
        <v>41233</v>
      </c>
      <c r="V55" s="306" t="s">
        <v>166</v>
      </c>
      <c r="W55" s="306" t="s">
        <v>52</v>
      </c>
      <c r="X55" s="340">
        <f>P55/2</f>
        <v>37500000</v>
      </c>
      <c r="Y55" s="335">
        <v>41180</v>
      </c>
      <c r="Z55" s="334" t="s">
        <v>715</v>
      </c>
      <c r="AA55" s="311">
        <v>0</v>
      </c>
      <c r="AB55" s="313">
        <v>0</v>
      </c>
      <c r="AC55" s="313">
        <v>0</v>
      </c>
      <c r="AD55" s="313">
        <v>0</v>
      </c>
      <c r="AE55" s="313">
        <v>0</v>
      </c>
      <c r="AF55" s="313">
        <v>0</v>
      </c>
      <c r="AG55" s="1086"/>
      <c r="AH55" s="1086"/>
      <c r="AI55" s="1086"/>
      <c r="AJ55" s="312">
        <v>37500000</v>
      </c>
      <c r="AK55" s="338">
        <v>41239</v>
      </c>
      <c r="AL55" s="378" t="s">
        <v>721</v>
      </c>
      <c r="AM55" s="339" t="s">
        <v>722</v>
      </c>
      <c r="AN55" s="333"/>
    </row>
    <row r="56" spans="1:40" s="1016" customFormat="1" ht="6.75" customHeight="1" x14ac:dyDescent="0.2">
      <c r="A56" s="996"/>
      <c r="B56" s="996"/>
      <c r="C56" s="997"/>
      <c r="D56" s="997"/>
      <c r="E56" s="998"/>
      <c r="F56" s="999"/>
      <c r="G56" s="1000"/>
      <c r="H56" s="1001"/>
      <c r="I56" s="1002"/>
      <c r="J56" s="999"/>
      <c r="K56" s="1002"/>
      <c r="L56" s="1003"/>
      <c r="M56" s="1002"/>
      <c r="N56" s="1002"/>
      <c r="O56" s="998"/>
      <c r="P56" s="1004"/>
      <c r="Q56" s="1005"/>
      <c r="R56" s="1005"/>
      <c r="S56" s="1001"/>
      <c r="T56" s="1006"/>
      <c r="U56" s="1007"/>
      <c r="V56" s="1008"/>
      <c r="W56" s="996"/>
      <c r="X56" s="1009"/>
      <c r="Y56" s="1000"/>
      <c r="Z56" s="999"/>
      <c r="AA56" s="1010"/>
      <c r="AB56" s="1011"/>
      <c r="AC56" s="1011"/>
      <c r="AD56" s="1011"/>
      <c r="AE56" s="1011"/>
      <c r="AF56" s="1011"/>
      <c r="AG56" s="1011"/>
      <c r="AH56" s="1011"/>
      <c r="AI56" s="1011"/>
      <c r="AJ56" s="1012"/>
      <c r="AK56" s="1007"/>
      <c r="AL56" s="1013"/>
      <c r="AM56" s="1014"/>
      <c r="AN56" s="1015"/>
    </row>
    <row r="57" spans="1:40" ht="177.75" customHeight="1" x14ac:dyDescent="0.2">
      <c r="A57" s="1173" t="s">
        <v>875</v>
      </c>
      <c r="B57" s="1230" t="s">
        <v>876</v>
      </c>
      <c r="C57" s="1173" t="s">
        <v>112</v>
      </c>
      <c r="D57" s="1173" t="s">
        <v>240</v>
      </c>
      <c r="E57" s="1175" t="s">
        <v>241</v>
      </c>
      <c r="F57" s="334" t="s">
        <v>261</v>
      </c>
      <c r="G57" s="335">
        <v>41073</v>
      </c>
      <c r="H57" s="309">
        <v>148000000</v>
      </c>
      <c r="I57" s="1181">
        <v>41178</v>
      </c>
      <c r="J57" s="334" t="s">
        <v>270</v>
      </c>
      <c r="K57" s="1181">
        <v>41178</v>
      </c>
      <c r="L57" s="336">
        <v>7400000</v>
      </c>
      <c r="M57" s="1181">
        <v>41179</v>
      </c>
      <c r="N57" s="1181">
        <v>41179</v>
      </c>
      <c r="O57" s="1175">
        <v>4</v>
      </c>
      <c r="P57" s="1183">
        <f>L57+L58+L59+L60+L61+L62+L63+L64+L65</f>
        <v>149485000</v>
      </c>
      <c r="Q57" s="1186" t="s">
        <v>1006</v>
      </c>
      <c r="R57" s="1186" t="s">
        <v>1007</v>
      </c>
      <c r="S57" s="309"/>
      <c r="T57" s="1193">
        <v>41624</v>
      </c>
      <c r="U57" s="1177">
        <v>41639</v>
      </c>
      <c r="V57" s="306" t="s">
        <v>254</v>
      </c>
      <c r="W57" s="1173" t="s">
        <v>52</v>
      </c>
      <c r="X57" s="333"/>
      <c r="Y57" s="311"/>
      <c r="Z57" s="311"/>
      <c r="AA57" s="311"/>
      <c r="AB57" s="313"/>
      <c r="AC57" s="313"/>
      <c r="AD57" s="313"/>
      <c r="AE57" s="313"/>
      <c r="AF57" s="313"/>
      <c r="AG57" s="1086"/>
      <c r="AH57" s="1086"/>
      <c r="AI57" s="1086"/>
      <c r="AJ57" s="313"/>
      <c r="AK57" s="333"/>
      <c r="AL57" s="333"/>
      <c r="AM57" s="333"/>
      <c r="AN57" s="333"/>
    </row>
    <row r="58" spans="1:40" ht="199.5" customHeight="1" x14ac:dyDescent="0.2">
      <c r="A58" s="1174"/>
      <c r="B58" s="1226"/>
      <c r="C58" s="1174"/>
      <c r="D58" s="1174"/>
      <c r="E58" s="1176"/>
      <c r="F58" s="334" t="s">
        <v>242</v>
      </c>
      <c r="G58" s="335">
        <v>41079</v>
      </c>
      <c r="H58" s="309">
        <v>645000000</v>
      </c>
      <c r="I58" s="1189"/>
      <c r="J58" s="334" t="s">
        <v>271</v>
      </c>
      <c r="K58" s="1189"/>
      <c r="L58" s="336">
        <v>32169055</v>
      </c>
      <c r="M58" s="1189"/>
      <c r="N58" s="1189"/>
      <c r="O58" s="1176"/>
      <c r="P58" s="1184"/>
      <c r="Q58" s="1187"/>
      <c r="R58" s="1187"/>
      <c r="S58" s="309"/>
      <c r="T58" s="1194"/>
      <c r="U58" s="1196"/>
      <c r="V58" s="306" t="s">
        <v>149</v>
      </c>
      <c r="W58" s="1174"/>
      <c r="X58" s="333"/>
      <c r="Y58" s="311"/>
      <c r="Z58" s="311"/>
      <c r="AA58" s="311"/>
      <c r="AB58" s="313"/>
      <c r="AC58" s="313"/>
      <c r="AD58" s="313"/>
      <c r="AE58" s="313"/>
      <c r="AF58" s="313"/>
      <c r="AG58" s="1086"/>
      <c r="AH58" s="1086"/>
      <c r="AI58" s="1086"/>
      <c r="AJ58" s="313"/>
      <c r="AK58" s="333"/>
      <c r="AL58" s="333"/>
      <c r="AM58" s="333"/>
      <c r="AN58" s="333"/>
    </row>
    <row r="59" spans="1:40" ht="235.5" customHeight="1" x14ac:dyDescent="0.2">
      <c r="A59" s="1174"/>
      <c r="B59" s="1227"/>
      <c r="C59" s="1174"/>
      <c r="D59" s="1174"/>
      <c r="E59" s="1176"/>
      <c r="F59" s="334" t="s">
        <v>157</v>
      </c>
      <c r="G59" s="335">
        <v>41079</v>
      </c>
      <c r="H59" s="309">
        <v>110087935</v>
      </c>
      <c r="I59" s="1189"/>
      <c r="J59" s="334" t="s">
        <v>269</v>
      </c>
      <c r="K59" s="1189"/>
      <c r="L59" s="336">
        <v>3430945</v>
      </c>
      <c r="M59" s="1189"/>
      <c r="N59" s="1189"/>
      <c r="O59" s="1176"/>
      <c r="P59" s="1184"/>
      <c r="Q59" s="1187"/>
      <c r="R59" s="1187"/>
      <c r="S59" s="309"/>
      <c r="T59" s="1194"/>
      <c r="U59" s="1196"/>
      <c r="V59" s="306" t="s">
        <v>149</v>
      </c>
      <c r="W59" s="1174"/>
      <c r="X59" s="333"/>
      <c r="Y59" s="311"/>
      <c r="Z59" s="311"/>
      <c r="AA59" s="311"/>
      <c r="AB59" s="313"/>
      <c r="AC59" s="313"/>
      <c r="AD59" s="313"/>
      <c r="AE59" s="313"/>
      <c r="AF59" s="313"/>
      <c r="AG59" s="1086"/>
      <c r="AH59" s="1086"/>
      <c r="AI59" s="1086"/>
      <c r="AJ59" s="313"/>
      <c r="AK59" s="333"/>
      <c r="AL59" s="333"/>
      <c r="AM59" s="333"/>
      <c r="AN59" s="333"/>
    </row>
    <row r="60" spans="1:40" ht="67.5" x14ac:dyDescent="0.2">
      <c r="A60" s="1174"/>
      <c r="B60" s="364" t="s">
        <v>244</v>
      </c>
      <c r="C60" s="1174"/>
      <c r="D60" s="1174"/>
      <c r="E60" s="1176"/>
      <c r="F60" s="334" t="s">
        <v>243</v>
      </c>
      <c r="G60" s="335">
        <v>41101</v>
      </c>
      <c r="H60" s="309">
        <v>13275322</v>
      </c>
      <c r="I60" s="1189"/>
      <c r="J60" s="334" t="s">
        <v>272</v>
      </c>
      <c r="K60" s="1189"/>
      <c r="L60" s="336">
        <v>13200000</v>
      </c>
      <c r="M60" s="1189"/>
      <c r="N60" s="1189"/>
      <c r="O60" s="1176"/>
      <c r="P60" s="1184"/>
      <c r="Q60" s="1187"/>
      <c r="R60" s="1187"/>
      <c r="S60" s="309"/>
      <c r="T60" s="1194"/>
      <c r="U60" s="1196"/>
      <c r="V60" s="306" t="s">
        <v>154</v>
      </c>
      <c r="W60" s="1174"/>
      <c r="X60" s="333"/>
      <c r="Y60" s="311"/>
      <c r="Z60" s="311"/>
      <c r="AA60" s="311"/>
      <c r="AB60" s="313"/>
      <c r="AC60" s="313"/>
      <c r="AD60" s="313"/>
      <c r="AE60" s="313"/>
      <c r="AF60" s="313"/>
      <c r="AG60" s="1086"/>
      <c r="AH60" s="1086"/>
      <c r="AI60" s="1086"/>
      <c r="AJ60" s="313"/>
      <c r="AK60" s="333"/>
      <c r="AL60" s="333"/>
      <c r="AM60" s="333"/>
      <c r="AN60" s="333"/>
    </row>
    <row r="61" spans="1:40" ht="57" customHeight="1" x14ac:dyDescent="0.2">
      <c r="A61" s="1174"/>
      <c r="B61" s="306" t="s">
        <v>250</v>
      </c>
      <c r="C61" s="1174"/>
      <c r="D61" s="1174"/>
      <c r="E61" s="1176"/>
      <c r="F61" s="334" t="s">
        <v>245</v>
      </c>
      <c r="G61" s="335">
        <v>41059</v>
      </c>
      <c r="H61" s="309">
        <v>20948038</v>
      </c>
      <c r="I61" s="1189"/>
      <c r="J61" s="334" t="s">
        <v>273</v>
      </c>
      <c r="K61" s="1189"/>
      <c r="L61" s="336">
        <v>20900000</v>
      </c>
      <c r="M61" s="1189"/>
      <c r="N61" s="1189"/>
      <c r="O61" s="1176"/>
      <c r="P61" s="1184"/>
      <c r="Q61" s="1187"/>
      <c r="R61" s="1187"/>
      <c r="S61" s="309"/>
      <c r="T61" s="1194"/>
      <c r="U61" s="1196"/>
      <c r="V61" s="306" t="s">
        <v>149</v>
      </c>
      <c r="W61" s="1174"/>
      <c r="X61" s="333"/>
      <c r="Y61" s="311"/>
      <c r="Z61" s="311"/>
      <c r="AA61" s="311"/>
      <c r="AB61" s="313"/>
      <c r="AC61" s="313"/>
      <c r="AD61" s="313"/>
      <c r="AE61" s="313"/>
      <c r="AF61" s="313"/>
      <c r="AG61" s="1086"/>
      <c r="AH61" s="1086"/>
      <c r="AI61" s="1086"/>
      <c r="AJ61" s="313"/>
      <c r="AK61" s="333"/>
      <c r="AL61" s="333"/>
      <c r="AM61" s="333"/>
      <c r="AN61" s="333"/>
    </row>
    <row r="62" spans="1:40" ht="21" customHeight="1" x14ac:dyDescent="0.2">
      <c r="A62" s="1174"/>
      <c r="B62" s="1230" t="s">
        <v>251</v>
      </c>
      <c r="C62" s="1174"/>
      <c r="D62" s="1174"/>
      <c r="E62" s="1176"/>
      <c r="F62" s="334" t="s">
        <v>246</v>
      </c>
      <c r="G62" s="335">
        <v>41073</v>
      </c>
      <c r="H62" s="309">
        <v>17500000</v>
      </c>
      <c r="I62" s="1189"/>
      <c r="J62" s="334" t="s">
        <v>274</v>
      </c>
      <c r="K62" s="1189"/>
      <c r="L62" s="336">
        <v>17500000</v>
      </c>
      <c r="M62" s="1189"/>
      <c r="N62" s="1189"/>
      <c r="O62" s="1176"/>
      <c r="P62" s="1184"/>
      <c r="Q62" s="1187"/>
      <c r="R62" s="1187"/>
      <c r="S62" s="309"/>
      <c r="T62" s="1194"/>
      <c r="U62" s="1196"/>
      <c r="V62" s="1173" t="s">
        <v>154</v>
      </c>
      <c r="W62" s="1174"/>
      <c r="X62" s="333"/>
      <c r="Y62" s="311"/>
      <c r="Z62" s="311"/>
      <c r="AA62" s="311"/>
      <c r="AB62" s="313"/>
      <c r="AC62" s="313"/>
      <c r="AD62" s="313"/>
      <c r="AE62" s="313"/>
      <c r="AF62" s="313"/>
      <c r="AG62" s="1086"/>
      <c r="AH62" s="1086"/>
      <c r="AI62" s="1086"/>
      <c r="AJ62" s="313"/>
      <c r="AK62" s="333"/>
      <c r="AL62" s="333"/>
      <c r="AM62" s="333"/>
      <c r="AN62" s="333"/>
    </row>
    <row r="63" spans="1:40" ht="33" customHeight="1" x14ac:dyDescent="0.2">
      <c r="A63" s="1174"/>
      <c r="B63" s="1227"/>
      <c r="C63" s="1174"/>
      <c r="D63" s="1174"/>
      <c r="E63" s="1176"/>
      <c r="F63" s="334" t="s">
        <v>247</v>
      </c>
      <c r="G63" s="335">
        <v>41102</v>
      </c>
      <c r="H63" s="309">
        <v>2500000</v>
      </c>
      <c r="I63" s="1189"/>
      <c r="J63" s="334" t="s">
        <v>275</v>
      </c>
      <c r="K63" s="1189"/>
      <c r="L63" s="336">
        <v>2400000</v>
      </c>
      <c r="M63" s="1189"/>
      <c r="N63" s="1189"/>
      <c r="O63" s="1176"/>
      <c r="P63" s="1184"/>
      <c r="Q63" s="1187"/>
      <c r="R63" s="1187"/>
      <c r="S63" s="309"/>
      <c r="T63" s="1194"/>
      <c r="U63" s="1196"/>
      <c r="V63" s="1179"/>
      <c r="W63" s="1174"/>
      <c r="X63" s="333"/>
      <c r="Y63" s="311"/>
      <c r="Z63" s="311"/>
      <c r="AA63" s="311"/>
      <c r="AB63" s="313"/>
      <c r="AC63" s="313"/>
      <c r="AD63" s="313"/>
      <c r="AE63" s="313"/>
      <c r="AF63" s="313"/>
      <c r="AG63" s="1086"/>
      <c r="AH63" s="1086"/>
      <c r="AI63" s="1086"/>
      <c r="AJ63" s="313"/>
      <c r="AK63" s="333"/>
      <c r="AL63" s="333"/>
      <c r="AM63" s="333"/>
      <c r="AN63" s="333"/>
    </row>
    <row r="64" spans="1:40" ht="93" customHeight="1" x14ac:dyDescent="0.2">
      <c r="A64" s="1174"/>
      <c r="B64" s="306" t="s">
        <v>252</v>
      </c>
      <c r="C64" s="1174"/>
      <c r="D64" s="1174"/>
      <c r="E64" s="1176"/>
      <c r="F64" s="334" t="s">
        <v>248</v>
      </c>
      <c r="G64" s="335">
        <v>41073</v>
      </c>
      <c r="H64" s="309">
        <v>35000000</v>
      </c>
      <c r="I64" s="1189"/>
      <c r="J64" s="334" t="s">
        <v>276</v>
      </c>
      <c r="K64" s="1189"/>
      <c r="L64" s="336">
        <v>34990000</v>
      </c>
      <c r="M64" s="1189"/>
      <c r="N64" s="1189"/>
      <c r="O64" s="1176"/>
      <c r="P64" s="1184"/>
      <c r="Q64" s="1187"/>
      <c r="R64" s="1187"/>
      <c r="S64" s="309"/>
      <c r="T64" s="1194"/>
      <c r="U64" s="1196"/>
      <c r="V64" s="306" t="s">
        <v>154</v>
      </c>
      <c r="W64" s="1174"/>
      <c r="X64" s="333"/>
      <c r="Y64" s="311"/>
      <c r="Z64" s="311"/>
      <c r="AA64" s="311"/>
      <c r="AB64" s="313"/>
      <c r="AC64" s="313"/>
      <c r="AD64" s="313"/>
      <c r="AE64" s="313"/>
      <c r="AF64" s="313"/>
      <c r="AG64" s="1086"/>
      <c r="AH64" s="1086"/>
      <c r="AI64" s="1086"/>
      <c r="AJ64" s="313"/>
      <c r="AK64" s="333"/>
      <c r="AL64" s="333"/>
      <c r="AM64" s="333"/>
      <c r="AN64" s="333"/>
    </row>
    <row r="65" spans="1:41" ht="33.75" x14ac:dyDescent="0.2">
      <c r="A65" s="1179"/>
      <c r="B65" s="306" t="s">
        <v>253</v>
      </c>
      <c r="C65" s="1174"/>
      <c r="D65" s="1174"/>
      <c r="E65" s="1176"/>
      <c r="F65" s="334" t="s">
        <v>249</v>
      </c>
      <c r="G65" s="335">
        <v>41127</v>
      </c>
      <c r="H65" s="309">
        <v>17495714</v>
      </c>
      <c r="I65" s="1182"/>
      <c r="J65" s="334" t="s">
        <v>277</v>
      </c>
      <c r="K65" s="1182"/>
      <c r="L65" s="336">
        <v>17495000</v>
      </c>
      <c r="M65" s="1182"/>
      <c r="N65" s="1189"/>
      <c r="O65" s="1180"/>
      <c r="P65" s="1185"/>
      <c r="Q65" s="1187"/>
      <c r="R65" s="1187"/>
      <c r="S65" s="309"/>
      <c r="T65" s="1194"/>
      <c r="U65" s="1196"/>
      <c r="V65" s="306" t="s">
        <v>149</v>
      </c>
      <c r="W65" s="1174"/>
      <c r="X65" s="333"/>
      <c r="Y65" s="311"/>
      <c r="Z65" s="311"/>
      <c r="AA65" s="311"/>
      <c r="AB65" s="313"/>
      <c r="AC65" s="313"/>
      <c r="AD65" s="313"/>
      <c r="AE65" s="313"/>
      <c r="AF65" s="313"/>
      <c r="AG65" s="1086"/>
      <c r="AH65" s="1086"/>
      <c r="AI65" s="1086"/>
      <c r="AJ65" s="313"/>
      <c r="AK65" s="333"/>
      <c r="AL65" s="333"/>
      <c r="AM65" s="333"/>
      <c r="AN65" s="333"/>
      <c r="AO65" s="333"/>
    </row>
    <row r="66" spans="1:41" ht="45" x14ac:dyDescent="0.2">
      <c r="A66" s="1246" t="s">
        <v>292</v>
      </c>
      <c r="B66" s="364" t="s">
        <v>313</v>
      </c>
      <c r="C66" s="1174"/>
      <c r="D66" s="1174"/>
      <c r="E66" s="1176"/>
      <c r="F66" s="334" t="s">
        <v>293</v>
      </c>
      <c r="G66" s="335">
        <v>41089</v>
      </c>
      <c r="H66" s="309">
        <v>11105630</v>
      </c>
      <c r="I66" s="1181">
        <v>41190</v>
      </c>
      <c r="J66" s="334" t="s">
        <v>294</v>
      </c>
      <c r="K66" s="327">
        <v>41190</v>
      </c>
      <c r="L66" s="336">
        <v>11105630</v>
      </c>
      <c r="M66" s="1181">
        <v>41198</v>
      </c>
      <c r="N66" s="1189"/>
      <c r="O66" s="1175">
        <v>2</v>
      </c>
      <c r="P66" s="1183">
        <f>L66+L67+L68+L69</f>
        <v>57902903</v>
      </c>
      <c r="Q66" s="1187"/>
      <c r="R66" s="1187"/>
      <c r="S66" s="354"/>
      <c r="T66" s="1194"/>
      <c r="U66" s="1196"/>
      <c r="V66" s="306" t="s">
        <v>149</v>
      </c>
      <c r="W66" s="1174"/>
      <c r="X66" s="341">
        <f>L66/2</f>
        <v>5552815</v>
      </c>
      <c r="Y66" s="311"/>
      <c r="Z66" s="311"/>
      <c r="AA66" s="311"/>
      <c r="AB66" s="313"/>
      <c r="AC66" s="313"/>
      <c r="AD66" s="313"/>
      <c r="AE66" s="313"/>
      <c r="AF66" s="313"/>
      <c r="AG66" s="1086"/>
      <c r="AH66" s="1086"/>
      <c r="AI66" s="1086"/>
      <c r="AJ66" s="313"/>
      <c r="AK66" s="333"/>
      <c r="AL66" s="333"/>
      <c r="AM66" s="333"/>
      <c r="AN66" s="333"/>
      <c r="AO66" s="333"/>
    </row>
    <row r="67" spans="1:41" ht="67.5" x14ac:dyDescent="0.2">
      <c r="A67" s="1174"/>
      <c r="B67" s="306" t="s">
        <v>314</v>
      </c>
      <c r="C67" s="1174"/>
      <c r="D67" s="1174"/>
      <c r="E67" s="1176"/>
      <c r="F67" s="334" t="s">
        <v>295</v>
      </c>
      <c r="G67" s="335">
        <v>41089</v>
      </c>
      <c r="H67" s="309">
        <v>27291623</v>
      </c>
      <c r="I67" s="1189"/>
      <c r="J67" s="334" t="s">
        <v>296</v>
      </c>
      <c r="K67" s="327">
        <v>41190</v>
      </c>
      <c r="L67" s="336">
        <v>27291623</v>
      </c>
      <c r="M67" s="1189"/>
      <c r="N67" s="1189"/>
      <c r="O67" s="1176"/>
      <c r="P67" s="1184"/>
      <c r="Q67" s="1187"/>
      <c r="R67" s="1187"/>
      <c r="S67" s="354"/>
      <c r="T67" s="1194"/>
      <c r="U67" s="1196"/>
      <c r="V67" s="306" t="s">
        <v>149</v>
      </c>
      <c r="W67" s="1174"/>
      <c r="X67" s="341">
        <f t="shared" ref="X67:X70" si="1">L67/2</f>
        <v>13645811.5</v>
      </c>
      <c r="Y67" s="311"/>
      <c r="Z67" s="311"/>
      <c r="AA67" s="311"/>
      <c r="AB67" s="313"/>
      <c r="AC67" s="313"/>
      <c r="AD67" s="313"/>
      <c r="AE67" s="313"/>
      <c r="AF67" s="313"/>
      <c r="AG67" s="1086"/>
      <c r="AH67" s="1086"/>
      <c r="AI67" s="1086"/>
      <c r="AJ67" s="313"/>
      <c r="AK67" s="333"/>
      <c r="AL67" s="333"/>
      <c r="AM67" s="333"/>
      <c r="AN67" s="333"/>
      <c r="AO67" s="333"/>
    </row>
    <row r="68" spans="1:41" ht="83.25" customHeight="1" x14ac:dyDescent="0.2">
      <c r="A68" s="1174"/>
      <c r="B68" s="306" t="s">
        <v>315</v>
      </c>
      <c r="C68" s="1174"/>
      <c r="D68" s="1174"/>
      <c r="E68" s="1176"/>
      <c r="F68" s="334" t="s">
        <v>297</v>
      </c>
      <c r="G68" s="335">
        <v>41113</v>
      </c>
      <c r="H68" s="309">
        <v>16625000</v>
      </c>
      <c r="I68" s="1189"/>
      <c r="J68" s="334" t="s">
        <v>298</v>
      </c>
      <c r="K68" s="327">
        <v>41190</v>
      </c>
      <c r="L68" s="336">
        <v>16625000</v>
      </c>
      <c r="M68" s="1189"/>
      <c r="N68" s="1189"/>
      <c r="O68" s="1176"/>
      <c r="P68" s="1184"/>
      <c r="Q68" s="1187"/>
      <c r="R68" s="1187"/>
      <c r="S68" s="354"/>
      <c r="T68" s="1194"/>
      <c r="U68" s="1196"/>
      <c r="V68" s="306" t="s">
        <v>149</v>
      </c>
      <c r="W68" s="1174"/>
      <c r="X68" s="341">
        <f t="shared" si="1"/>
        <v>8312500</v>
      </c>
      <c r="Y68" s="311"/>
      <c r="Z68" s="311"/>
      <c r="AA68" s="311"/>
      <c r="AB68" s="313"/>
      <c r="AC68" s="313"/>
      <c r="AD68" s="313"/>
      <c r="AE68" s="313"/>
      <c r="AF68" s="313"/>
      <c r="AG68" s="1086"/>
      <c r="AH68" s="1086"/>
      <c r="AI68" s="1086"/>
      <c r="AJ68" s="313"/>
      <c r="AK68" s="333"/>
      <c r="AL68" s="333"/>
      <c r="AM68" s="333"/>
      <c r="AN68" s="333"/>
      <c r="AO68" s="333"/>
    </row>
    <row r="69" spans="1:41" ht="67.5" x14ac:dyDescent="0.2">
      <c r="A69" s="1179"/>
      <c r="B69" s="306" t="s">
        <v>316</v>
      </c>
      <c r="C69" s="1174"/>
      <c r="D69" s="1174"/>
      <c r="E69" s="1176"/>
      <c r="F69" s="334" t="s">
        <v>299</v>
      </c>
      <c r="G69" s="335">
        <v>41113</v>
      </c>
      <c r="H69" s="309">
        <v>2880650</v>
      </c>
      <c r="I69" s="1189"/>
      <c r="J69" s="334" t="s">
        <v>300</v>
      </c>
      <c r="K69" s="327">
        <v>41190</v>
      </c>
      <c r="L69" s="336">
        <v>2880650</v>
      </c>
      <c r="M69" s="1182"/>
      <c r="N69" s="1182"/>
      <c r="O69" s="1180"/>
      <c r="P69" s="1185"/>
      <c r="Q69" s="1187"/>
      <c r="R69" s="1187"/>
      <c r="S69" s="354"/>
      <c r="T69" s="1194"/>
      <c r="U69" s="1196"/>
      <c r="V69" s="306" t="s">
        <v>312</v>
      </c>
      <c r="W69" s="1179"/>
      <c r="X69" s="341">
        <f t="shared" si="1"/>
        <v>1440325</v>
      </c>
      <c r="Y69" s="311"/>
      <c r="Z69" s="311"/>
      <c r="AA69" s="311"/>
      <c r="AB69" s="313"/>
      <c r="AC69" s="313"/>
      <c r="AD69" s="313"/>
      <c r="AE69" s="313"/>
      <c r="AF69" s="313"/>
      <c r="AG69" s="1086"/>
      <c r="AH69" s="1086"/>
      <c r="AI69" s="1086"/>
      <c r="AJ69" s="313"/>
      <c r="AK69" s="333"/>
      <c r="AL69" s="333"/>
      <c r="AM69" s="333"/>
      <c r="AN69" s="333"/>
      <c r="AO69" s="333"/>
    </row>
    <row r="70" spans="1:41" ht="45" x14ac:dyDescent="0.2">
      <c r="A70" s="355" t="s">
        <v>877</v>
      </c>
      <c r="B70" s="306" t="s">
        <v>813</v>
      </c>
      <c r="C70" s="1179"/>
      <c r="D70" s="1179"/>
      <c r="E70" s="1180"/>
      <c r="F70" s="334" t="s">
        <v>814</v>
      </c>
      <c r="G70" s="335">
        <v>41219</v>
      </c>
      <c r="H70" s="309">
        <v>1904762</v>
      </c>
      <c r="I70" s="338">
        <v>41263</v>
      </c>
      <c r="J70" s="334" t="s">
        <v>824</v>
      </c>
      <c r="K70" s="380">
        <v>41263</v>
      </c>
      <c r="L70" s="336">
        <v>1904762</v>
      </c>
      <c r="M70" s="346">
        <v>41267</v>
      </c>
      <c r="N70" s="346"/>
      <c r="O70" s="102"/>
      <c r="P70" s="347">
        <v>1904762</v>
      </c>
      <c r="Q70" s="1188"/>
      <c r="R70" s="1188"/>
      <c r="S70" s="309"/>
      <c r="T70" s="1195"/>
      <c r="U70" s="1197"/>
      <c r="V70" s="306" t="s">
        <v>116</v>
      </c>
      <c r="W70" s="313"/>
      <c r="X70" s="341">
        <f t="shared" si="1"/>
        <v>952381</v>
      </c>
      <c r="Y70" s="311"/>
      <c r="Z70" s="311"/>
      <c r="AA70" s="311"/>
      <c r="AB70" s="313"/>
      <c r="AC70" s="313"/>
      <c r="AD70" s="313"/>
      <c r="AE70" s="313"/>
      <c r="AF70" s="313"/>
      <c r="AG70" s="1086"/>
      <c r="AH70" s="1086"/>
      <c r="AI70" s="1086"/>
      <c r="AJ70" s="313"/>
      <c r="AK70" s="333"/>
      <c r="AL70" s="333"/>
      <c r="AM70" s="333"/>
      <c r="AN70" s="333"/>
      <c r="AO70" s="333"/>
    </row>
    <row r="71" spans="1:41" x14ac:dyDescent="0.2">
      <c r="A71" s="711"/>
      <c r="B71" s="519"/>
      <c r="C71" s="711"/>
      <c r="D71" s="711"/>
      <c r="E71" s="712"/>
      <c r="F71" s="522"/>
      <c r="G71" s="700"/>
      <c r="H71" s="703"/>
      <c r="I71" s="713"/>
      <c r="J71" s="522"/>
      <c r="K71" s="699"/>
      <c r="L71" s="525"/>
      <c r="M71" s="714"/>
      <c r="N71" s="714"/>
      <c r="O71" s="712"/>
      <c r="P71" s="715"/>
      <c r="Q71" s="716"/>
      <c r="R71" s="716"/>
      <c r="S71" s="703"/>
      <c r="T71" s="702"/>
      <c r="U71" s="717"/>
      <c r="V71" s="519"/>
      <c r="W71" s="711"/>
      <c r="X71" s="718"/>
      <c r="Y71" s="712"/>
      <c r="Z71" s="712"/>
      <c r="AA71" s="701"/>
      <c r="AB71" s="704"/>
      <c r="AC71" s="704"/>
      <c r="AD71" s="711"/>
      <c r="AE71" s="711"/>
      <c r="AF71" s="711"/>
      <c r="AG71" s="711"/>
      <c r="AH71" s="711"/>
      <c r="AI71" s="711"/>
      <c r="AJ71" s="711"/>
      <c r="AK71" s="717"/>
      <c r="AL71" s="717"/>
      <c r="AM71" s="717"/>
      <c r="AN71" s="526"/>
      <c r="AO71" s="526"/>
    </row>
    <row r="72" spans="1:41" ht="79.5" customHeight="1" x14ac:dyDescent="0.2">
      <c r="A72" s="1173" t="s">
        <v>878</v>
      </c>
      <c r="B72" s="306" t="s">
        <v>268</v>
      </c>
      <c r="C72" s="1173" t="s">
        <v>140</v>
      </c>
      <c r="D72" s="1173" t="s">
        <v>263</v>
      </c>
      <c r="E72" s="1175" t="s">
        <v>264</v>
      </c>
      <c r="F72" s="334" t="s">
        <v>265</v>
      </c>
      <c r="G72" s="335">
        <v>41059</v>
      </c>
      <c r="H72" s="309">
        <v>418960760</v>
      </c>
      <c r="I72" s="1181">
        <v>41180</v>
      </c>
      <c r="J72" s="334" t="s">
        <v>317</v>
      </c>
      <c r="K72" s="1181">
        <v>41180</v>
      </c>
      <c r="L72" s="336">
        <v>418423800</v>
      </c>
      <c r="M72" s="1181">
        <v>41183</v>
      </c>
      <c r="N72" s="1181">
        <v>41183</v>
      </c>
      <c r="O72" s="1175">
        <v>3</v>
      </c>
      <c r="P72" s="1183">
        <f>L72+L73</f>
        <v>683834392</v>
      </c>
      <c r="Q72" s="1186" t="s">
        <v>1010</v>
      </c>
      <c r="R72" s="1186" t="s">
        <v>1011</v>
      </c>
      <c r="S72" s="309"/>
      <c r="T72" s="1190">
        <v>41396</v>
      </c>
      <c r="U72" s="1181">
        <v>41410</v>
      </c>
      <c r="V72" s="306" t="s">
        <v>149</v>
      </c>
      <c r="W72" s="1173" t="s">
        <v>1193</v>
      </c>
      <c r="X72" s="340">
        <v>125527140</v>
      </c>
      <c r="Y72" s="1181">
        <v>41239</v>
      </c>
      <c r="Z72" s="1209" t="s">
        <v>1074</v>
      </c>
      <c r="AA72" s="373">
        <v>147877530</v>
      </c>
      <c r="AB72" s="374">
        <v>41264</v>
      </c>
      <c r="AC72" s="366" t="s">
        <v>322</v>
      </c>
      <c r="AD72" s="1204">
        <v>230830387</v>
      </c>
      <c r="AE72" s="1199">
        <v>41345</v>
      </c>
      <c r="AF72" s="1206" t="s">
        <v>1075</v>
      </c>
      <c r="AG72" s="1091"/>
      <c r="AH72" s="1091"/>
      <c r="AI72" s="1091"/>
      <c r="AJ72" s="1204">
        <v>99976157.400000006</v>
      </c>
      <c r="AK72" s="1181">
        <v>41421</v>
      </c>
      <c r="AL72" s="1209" t="s">
        <v>1098</v>
      </c>
      <c r="AM72" s="339"/>
      <c r="AN72" s="333"/>
      <c r="AO72" s="333" t="s">
        <v>967</v>
      </c>
    </row>
    <row r="73" spans="1:41" ht="84.75" customHeight="1" x14ac:dyDescent="0.2">
      <c r="A73" s="1179"/>
      <c r="B73" s="325" t="s">
        <v>267</v>
      </c>
      <c r="C73" s="1179"/>
      <c r="D73" s="1174"/>
      <c r="E73" s="1176"/>
      <c r="F73" s="334" t="s">
        <v>266</v>
      </c>
      <c r="G73" s="335">
        <v>41101</v>
      </c>
      <c r="H73" s="309">
        <v>265506446</v>
      </c>
      <c r="I73" s="1182"/>
      <c r="J73" s="334" t="s">
        <v>318</v>
      </c>
      <c r="K73" s="1182"/>
      <c r="L73" s="336">
        <v>265410592</v>
      </c>
      <c r="M73" s="1182"/>
      <c r="N73" s="1189"/>
      <c r="O73" s="1180"/>
      <c r="P73" s="1185"/>
      <c r="Q73" s="1188"/>
      <c r="R73" s="1188"/>
      <c r="S73" s="309"/>
      <c r="T73" s="1191"/>
      <c r="U73" s="1189"/>
      <c r="V73" s="307" t="s">
        <v>149</v>
      </c>
      <c r="W73" s="1174"/>
      <c r="X73" s="340">
        <v>79623177.599999994</v>
      </c>
      <c r="Y73" s="1180"/>
      <c r="Z73" s="1180"/>
      <c r="AA73" s="373"/>
      <c r="AB73" s="313"/>
      <c r="AC73" s="313"/>
      <c r="AD73" s="1205"/>
      <c r="AE73" s="1179"/>
      <c r="AF73" s="1179"/>
      <c r="AG73" s="1086"/>
      <c r="AH73" s="1086"/>
      <c r="AI73" s="1086"/>
      <c r="AJ73" s="1205"/>
      <c r="AK73" s="1189"/>
      <c r="AL73" s="1180"/>
      <c r="AM73" s="339"/>
      <c r="AN73" s="333"/>
      <c r="AO73" s="333"/>
    </row>
    <row r="74" spans="1:41" ht="87" customHeight="1" x14ac:dyDescent="0.2">
      <c r="A74" s="615" t="s">
        <v>1059</v>
      </c>
      <c r="B74" s="325" t="s">
        <v>267</v>
      </c>
      <c r="C74" s="615"/>
      <c r="D74" s="1179"/>
      <c r="E74" s="1180"/>
      <c r="F74" s="334" t="s">
        <v>1060</v>
      </c>
      <c r="G74" s="612">
        <v>41365</v>
      </c>
      <c r="H74" s="614">
        <v>47617810</v>
      </c>
      <c r="I74" s="612">
        <v>41367</v>
      </c>
      <c r="J74" s="334" t="s">
        <v>1061</v>
      </c>
      <c r="K74" s="612">
        <v>41367</v>
      </c>
      <c r="L74" s="336">
        <v>47617810</v>
      </c>
      <c r="M74" s="612">
        <v>41382</v>
      </c>
      <c r="N74" s="1182"/>
      <c r="O74" s="613">
        <v>30</v>
      </c>
      <c r="P74" s="614">
        <v>47617810</v>
      </c>
      <c r="Q74" s="611"/>
      <c r="R74" s="611"/>
      <c r="S74" s="614"/>
      <c r="T74" s="1192"/>
      <c r="U74" s="1182"/>
      <c r="V74" s="616" t="s">
        <v>1062</v>
      </c>
      <c r="W74" s="1179"/>
      <c r="X74" s="333"/>
      <c r="Y74" s="490"/>
      <c r="Z74" s="613"/>
      <c r="AA74" s="613"/>
      <c r="AB74" s="615"/>
      <c r="AC74" s="615"/>
      <c r="AD74" s="719"/>
      <c r="AE74" s="615"/>
      <c r="AF74" s="615"/>
      <c r="AG74" s="1086"/>
      <c r="AH74" s="1086"/>
      <c r="AI74" s="1086"/>
      <c r="AJ74" s="344">
        <v>47617731</v>
      </c>
      <c r="AK74" s="1182"/>
      <c r="AL74" s="378" t="s">
        <v>1097</v>
      </c>
      <c r="AM74" s="1084">
        <v>79</v>
      </c>
      <c r="AN74" s="333"/>
      <c r="AO74" s="333"/>
    </row>
    <row r="75" spans="1:41" ht="13.5" customHeight="1" x14ac:dyDescent="0.2">
      <c r="A75" s="704"/>
      <c r="B75" s="705"/>
      <c r="C75" s="704"/>
      <c r="D75" s="704"/>
      <c r="E75" s="701"/>
      <c r="F75" s="522"/>
      <c r="G75" s="700"/>
      <c r="H75" s="703"/>
      <c r="I75" s="700"/>
      <c r="J75" s="522"/>
      <c r="K75" s="700"/>
      <c r="L75" s="525"/>
      <c r="M75" s="700"/>
      <c r="N75" s="700"/>
      <c r="O75" s="701"/>
      <c r="P75" s="703"/>
      <c r="Q75" s="706"/>
      <c r="R75" s="706"/>
      <c r="S75" s="703"/>
      <c r="T75" s="707"/>
      <c r="U75" s="700"/>
      <c r="V75" s="708"/>
      <c r="W75" s="704"/>
      <c r="X75" s="526"/>
      <c r="Y75" s="709"/>
      <c r="Z75" s="701"/>
      <c r="AA75" s="701"/>
      <c r="AB75" s="704"/>
      <c r="AC75" s="704"/>
      <c r="AD75" s="704"/>
      <c r="AE75" s="704"/>
      <c r="AF75" s="704"/>
      <c r="AG75" s="1094"/>
      <c r="AH75" s="1094"/>
      <c r="AI75" s="1094"/>
      <c r="AJ75" s="710"/>
      <c r="AK75" s="701"/>
      <c r="AL75" s="701"/>
      <c r="AM75" s="701"/>
      <c r="AN75" s="526"/>
      <c r="AO75" s="526"/>
    </row>
    <row r="76" spans="1:41" ht="237" customHeight="1" x14ac:dyDescent="0.2">
      <c r="A76" s="306" t="s">
        <v>879</v>
      </c>
      <c r="B76" s="306" t="s">
        <v>1211</v>
      </c>
      <c r="C76" s="1113" t="s">
        <v>112</v>
      </c>
      <c r="D76" s="1112" t="s">
        <v>304</v>
      </c>
      <c r="E76" s="311" t="s">
        <v>305</v>
      </c>
      <c r="F76" s="334" t="s">
        <v>306</v>
      </c>
      <c r="G76" s="335">
        <v>41001</v>
      </c>
      <c r="H76" s="309">
        <v>32463244</v>
      </c>
      <c r="I76" s="335">
        <v>41201</v>
      </c>
      <c r="J76" s="334" t="s">
        <v>307</v>
      </c>
      <c r="K76" s="335">
        <v>41201</v>
      </c>
      <c r="L76" s="336">
        <v>32439244</v>
      </c>
      <c r="M76" s="335">
        <v>41205</v>
      </c>
      <c r="N76" s="335">
        <v>41205</v>
      </c>
      <c r="O76" s="311">
        <v>5</v>
      </c>
      <c r="P76" s="309">
        <v>32439400</v>
      </c>
      <c r="Q76" s="596" t="s">
        <v>1027</v>
      </c>
      <c r="R76" s="596" t="s">
        <v>1028</v>
      </c>
      <c r="S76" s="309"/>
      <c r="T76" s="995"/>
      <c r="U76" s="369"/>
      <c r="V76" s="306" t="s">
        <v>149</v>
      </c>
      <c r="W76" s="364"/>
      <c r="X76" s="333"/>
      <c r="Y76" s="311"/>
      <c r="Z76" s="311"/>
      <c r="AA76" s="311"/>
      <c r="AB76" s="313"/>
      <c r="AC76" s="313"/>
      <c r="AD76" s="313"/>
      <c r="AE76" s="313"/>
      <c r="AF76" s="313"/>
      <c r="AG76" s="1086"/>
      <c r="AH76" s="1086"/>
      <c r="AI76" s="1086"/>
      <c r="AJ76" s="313"/>
      <c r="AK76" s="333"/>
      <c r="AL76" s="333"/>
      <c r="AM76" s="333"/>
      <c r="AN76" s="333"/>
      <c r="AO76" s="333"/>
    </row>
    <row r="77" spans="1:41" ht="14.25" customHeight="1" x14ac:dyDescent="0.2">
      <c r="A77" s="781"/>
      <c r="B77" s="781"/>
      <c r="C77" s="773"/>
      <c r="D77" s="773"/>
      <c r="E77" s="775"/>
      <c r="F77" s="508"/>
      <c r="G77" s="778"/>
      <c r="H77" s="779"/>
      <c r="I77" s="778"/>
      <c r="J77" s="508"/>
      <c r="K77" s="778"/>
      <c r="L77" s="513"/>
      <c r="M77" s="778"/>
      <c r="N77" s="777"/>
      <c r="O77" s="776"/>
      <c r="P77" s="779"/>
      <c r="Q77" s="782"/>
      <c r="R77" s="782"/>
      <c r="S77" s="779"/>
      <c r="T77" s="779"/>
      <c r="U77" s="514"/>
      <c r="V77" s="515"/>
      <c r="W77" s="783"/>
      <c r="X77" s="514"/>
      <c r="Y77" s="776"/>
      <c r="Z77" s="776"/>
      <c r="AA77" s="776"/>
      <c r="AB77" s="774"/>
      <c r="AC77" s="774"/>
      <c r="AD77" s="774"/>
      <c r="AE77" s="774"/>
      <c r="AF77" s="774"/>
      <c r="AG77" s="1095"/>
      <c r="AH77" s="1095"/>
      <c r="AI77" s="1095"/>
      <c r="AJ77" s="774"/>
      <c r="AK77" s="514"/>
      <c r="AL77" s="514"/>
      <c r="AM77" s="514"/>
      <c r="AN77" s="514"/>
      <c r="AO77" s="784"/>
    </row>
    <row r="78" spans="1:41" ht="91.5" customHeight="1" x14ac:dyDescent="0.2">
      <c r="A78" s="314" t="s">
        <v>880</v>
      </c>
      <c r="B78" s="314" t="s">
        <v>336</v>
      </c>
      <c r="C78" s="1173" t="s">
        <v>335</v>
      </c>
      <c r="D78" s="1173" t="s">
        <v>337</v>
      </c>
      <c r="E78" s="1175" t="s">
        <v>338</v>
      </c>
      <c r="F78" s="334" t="s">
        <v>339</v>
      </c>
      <c r="G78" s="335">
        <v>41148</v>
      </c>
      <c r="H78" s="309">
        <v>552590013</v>
      </c>
      <c r="I78" s="624">
        <v>41213</v>
      </c>
      <c r="J78" s="334" t="s">
        <v>340</v>
      </c>
      <c r="K78" s="335">
        <v>41213</v>
      </c>
      <c r="L78" s="336">
        <v>526270614</v>
      </c>
      <c r="M78" s="624">
        <v>41219</v>
      </c>
      <c r="N78" s="1181">
        <v>41234</v>
      </c>
      <c r="O78" s="625">
        <v>3</v>
      </c>
      <c r="P78" s="626">
        <v>526270614</v>
      </c>
      <c r="Q78" s="584" t="s">
        <v>1025</v>
      </c>
      <c r="R78" s="584" t="s">
        <v>1026</v>
      </c>
      <c r="S78" s="309"/>
      <c r="T78" s="1201">
        <v>41425</v>
      </c>
      <c r="U78" s="1201">
        <v>41494</v>
      </c>
      <c r="V78" s="306" t="s">
        <v>154</v>
      </c>
      <c r="W78" s="306" t="s">
        <v>708</v>
      </c>
      <c r="X78" s="340">
        <v>157881184.19999999</v>
      </c>
      <c r="Y78" s="771">
        <v>41257</v>
      </c>
      <c r="Z78" s="377" t="s">
        <v>546</v>
      </c>
      <c r="AA78" s="373">
        <v>208547415.16999999</v>
      </c>
      <c r="AB78" s="785">
        <v>41373</v>
      </c>
      <c r="AC78" s="376" t="s">
        <v>1100</v>
      </c>
      <c r="AD78" s="313"/>
      <c r="AE78" s="313"/>
      <c r="AF78" s="313"/>
      <c r="AG78" s="1086"/>
      <c r="AH78" s="1086"/>
      <c r="AI78" s="1086"/>
      <c r="AJ78" s="313"/>
      <c r="AK78" s="333"/>
      <c r="AL78" s="333"/>
      <c r="AM78" s="333">
        <v>622.62</v>
      </c>
      <c r="AN78" s="333"/>
    </row>
    <row r="79" spans="1:41" ht="94.5" customHeight="1" x14ac:dyDescent="0.2">
      <c r="A79" s="314" t="s">
        <v>1099</v>
      </c>
      <c r="B79" s="314" t="s">
        <v>336</v>
      </c>
      <c r="C79" s="1179"/>
      <c r="D79" s="1179"/>
      <c r="E79" s="1180"/>
      <c r="F79" s="334" t="s">
        <v>1064</v>
      </c>
      <c r="G79" s="619">
        <v>41365</v>
      </c>
      <c r="H79" s="620">
        <v>47619048</v>
      </c>
      <c r="I79" s="621">
        <v>41381</v>
      </c>
      <c r="J79" s="334" t="s">
        <v>1065</v>
      </c>
      <c r="K79" s="619">
        <v>41381</v>
      </c>
      <c r="L79" s="336">
        <v>47619048</v>
      </c>
      <c r="M79" s="621"/>
      <c r="N79" s="1182"/>
      <c r="O79" s="622">
        <v>45</v>
      </c>
      <c r="P79" s="623">
        <v>47619048</v>
      </c>
      <c r="Q79" s="617"/>
      <c r="R79" s="617"/>
      <c r="S79" s="620"/>
      <c r="T79" s="1202"/>
      <c r="U79" s="1202"/>
      <c r="V79" s="306" t="s">
        <v>149</v>
      </c>
      <c r="W79" s="306" t="s">
        <v>708</v>
      </c>
      <c r="X79" s="340"/>
      <c r="Y79" s="373"/>
      <c r="Z79" s="373"/>
      <c r="AA79" s="373"/>
      <c r="AB79" s="772"/>
      <c r="AC79" s="772"/>
      <c r="AD79" s="618"/>
      <c r="AE79" s="618"/>
      <c r="AF79" s="618"/>
      <c r="AG79" s="1086"/>
      <c r="AH79" s="1086"/>
      <c r="AI79" s="1086"/>
      <c r="AJ79" s="618"/>
      <c r="AK79" s="333"/>
      <c r="AL79" s="333"/>
      <c r="AM79" s="333"/>
      <c r="AN79" s="333"/>
    </row>
    <row r="80" spans="1:41" ht="6" customHeight="1" x14ac:dyDescent="0.2">
      <c r="A80" s="694"/>
      <c r="B80" s="694"/>
      <c r="C80" s="678"/>
      <c r="D80" s="678"/>
      <c r="E80" s="680"/>
      <c r="F80" s="681"/>
      <c r="G80" s="685"/>
      <c r="H80" s="683"/>
      <c r="I80" s="684"/>
      <c r="J80" s="681"/>
      <c r="K80" s="685"/>
      <c r="L80" s="686"/>
      <c r="M80" s="684"/>
      <c r="N80" s="684"/>
      <c r="O80" s="680"/>
      <c r="P80" s="695"/>
      <c r="Q80" s="696"/>
      <c r="R80" s="696"/>
      <c r="S80" s="683"/>
      <c r="T80" s="683"/>
      <c r="U80" s="690"/>
      <c r="V80" s="697"/>
      <c r="W80" s="694"/>
      <c r="X80" s="690"/>
      <c r="Y80" s="693"/>
      <c r="Z80" s="693"/>
      <c r="AA80" s="693"/>
      <c r="AB80" s="692"/>
      <c r="AC80" s="692"/>
      <c r="AD80" s="692"/>
      <c r="AE80" s="692"/>
      <c r="AF80" s="692"/>
      <c r="AG80" s="692"/>
      <c r="AH80" s="692"/>
      <c r="AI80" s="692"/>
      <c r="AJ80" s="692"/>
      <c r="AK80" s="690"/>
      <c r="AL80" s="690"/>
      <c r="AM80" s="690"/>
      <c r="AN80" s="690"/>
    </row>
    <row r="81" spans="1:40" ht="36" customHeight="1" x14ac:dyDescent="0.2">
      <c r="A81" s="1173" t="s">
        <v>881</v>
      </c>
      <c r="B81" s="1254" t="s">
        <v>319</v>
      </c>
      <c r="C81" s="1173" t="s">
        <v>140</v>
      </c>
      <c r="D81" s="1173" t="s">
        <v>320</v>
      </c>
      <c r="E81" s="1175" t="s">
        <v>321</v>
      </c>
      <c r="F81" s="334" t="s">
        <v>322</v>
      </c>
      <c r="G81" s="335">
        <v>41131</v>
      </c>
      <c r="H81" s="309">
        <v>554208627</v>
      </c>
      <c r="I81" s="1181">
        <v>41213</v>
      </c>
      <c r="J81" s="334" t="s">
        <v>333</v>
      </c>
      <c r="K81" s="335">
        <v>41213</v>
      </c>
      <c r="L81" s="336">
        <v>554208627</v>
      </c>
      <c r="M81" s="1181">
        <v>41220</v>
      </c>
      <c r="N81" s="1181">
        <v>41220</v>
      </c>
      <c r="O81" s="1175">
        <v>8</v>
      </c>
      <c r="P81" s="1183">
        <v>1929669741</v>
      </c>
      <c r="Q81" s="1186" t="s">
        <v>1044</v>
      </c>
      <c r="R81" s="1186" t="s">
        <v>1043</v>
      </c>
      <c r="S81" s="309"/>
      <c r="T81" s="1190">
        <v>41537</v>
      </c>
      <c r="U81" s="1181">
        <v>41627</v>
      </c>
      <c r="V81" s="306" t="s">
        <v>764</v>
      </c>
      <c r="W81" s="1173" t="s">
        <v>708</v>
      </c>
      <c r="X81" s="341">
        <v>277104313.5</v>
      </c>
      <c r="Y81" s="1181">
        <v>41264</v>
      </c>
      <c r="Z81" s="674" t="s">
        <v>1090</v>
      </c>
      <c r="AA81" s="373">
        <v>180000000</v>
      </c>
      <c r="AB81" s="1199">
        <v>41394</v>
      </c>
      <c r="AC81" s="366" t="s">
        <v>1050</v>
      </c>
      <c r="AD81" s="677"/>
      <c r="AE81" s="313"/>
      <c r="AF81" s="313"/>
      <c r="AG81" s="1086"/>
      <c r="AH81" s="1086"/>
      <c r="AI81" s="1086"/>
      <c r="AJ81" s="313"/>
      <c r="AK81" s="333"/>
      <c r="AL81" s="333"/>
      <c r="AM81" s="1212">
        <v>220347.55</v>
      </c>
      <c r="AN81" s="333"/>
    </row>
    <row r="82" spans="1:40" ht="30.75" customHeight="1" x14ac:dyDescent="0.2">
      <c r="A82" s="1179"/>
      <c r="B82" s="1256"/>
      <c r="C82" s="1179"/>
      <c r="D82" s="1174"/>
      <c r="E82" s="1176"/>
      <c r="F82" s="334" t="s">
        <v>323</v>
      </c>
      <c r="G82" s="335">
        <v>41121</v>
      </c>
      <c r="H82" s="309">
        <v>1400000000</v>
      </c>
      <c r="I82" s="1182"/>
      <c r="J82" s="334" t="s">
        <v>334</v>
      </c>
      <c r="K82" s="335">
        <v>41213</v>
      </c>
      <c r="L82" s="336">
        <v>1375461114</v>
      </c>
      <c r="M82" s="1182"/>
      <c r="N82" s="1189"/>
      <c r="O82" s="1180"/>
      <c r="P82" s="1185"/>
      <c r="Q82" s="1188"/>
      <c r="R82" s="1188"/>
      <c r="S82" s="309"/>
      <c r="T82" s="1191"/>
      <c r="U82" s="1189"/>
      <c r="V82" s="306" t="s">
        <v>773</v>
      </c>
      <c r="W82" s="1174"/>
      <c r="X82" s="341">
        <v>687730557</v>
      </c>
      <c r="Y82" s="1180"/>
      <c r="Z82" s="674" t="s">
        <v>1091</v>
      </c>
      <c r="AA82" s="373">
        <v>400577436</v>
      </c>
      <c r="AB82" s="1179"/>
      <c r="AC82" s="366" t="s">
        <v>1051</v>
      </c>
      <c r="AD82" s="677">
        <v>113985236</v>
      </c>
      <c r="AE82" s="375">
        <v>41452</v>
      </c>
      <c r="AF82" s="366" t="s">
        <v>1092</v>
      </c>
      <c r="AG82" s="1093"/>
      <c r="AH82" s="1093"/>
      <c r="AI82" s="1093"/>
      <c r="AJ82" s="993">
        <v>378049574.5</v>
      </c>
      <c r="AK82" s="333"/>
      <c r="AL82" s="333"/>
      <c r="AM82" s="1253"/>
      <c r="AN82" s="333"/>
    </row>
    <row r="83" spans="1:40" ht="31.5" customHeight="1" x14ac:dyDescent="0.2">
      <c r="A83" s="1173" t="s">
        <v>1077</v>
      </c>
      <c r="B83" s="1254" t="s">
        <v>319</v>
      </c>
      <c r="C83" s="1173"/>
      <c r="D83" s="1174"/>
      <c r="E83" s="1176"/>
      <c r="F83" s="326" t="s">
        <v>1078</v>
      </c>
      <c r="G83" s="659">
        <v>41365</v>
      </c>
      <c r="H83" s="653">
        <v>40000000</v>
      </c>
      <c r="I83" s="1181">
        <v>41459</v>
      </c>
      <c r="J83" s="326" t="s">
        <v>1093</v>
      </c>
      <c r="K83" s="1181">
        <v>41457</v>
      </c>
      <c r="L83" s="336">
        <v>40000000</v>
      </c>
      <c r="M83" s="1181">
        <v>41459</v>
      </c>
      <c r="N83" s="1189"/>
      <c r="O83" s="1257"/>
      <c r="P83" s="653">
        <v>40000000</v>
      </c>
      <c r="Q83" s="658"/>
      <c r="R83" s="651"/>
      <c r="S83" s="652"/>
      <c r="T83" s="1191"/>
      <c r="U83" s="1189"/>
      <c r="V83" s="675" t="s">
        <v>764</v>
      </c>
      <c r="W83" s="1174"/>
      <c r="X83" s="341">
        <v>20000000</v>
      </c>
      <c r="Y83" s="1181">
        <v>41470</v>
      </c>
      <c r="Z83" s="698" t="s">
        <v>1095</v>
      </c>
      <c r="AA83" s="373"/>
      <c r="AB83" s="649"/>
      <c r="AC83" s="649"/>
      <c r="AD83" s="677"/>
      <c r="AE83" s="649"/>
      <c r="AF83" s="649"/>
      <c r="AG83" s="1086"/>
      <c r="AH83" s="1086"/>
      <c r="AI83" s="1086"/>
      <c r="AJ83" s="649"/>
      <c r="AK83" s="333"/>
      <c r="AL83" s="333"/>
      <c r="AM83" s="1253"/>
      <c r="AN83" s="333"/>
    </row>
    <row r="84" spans="1:40" ht="62.25" customHeight="1" x14ac:dyDescent="0.2">
      <c r="A84" s="1174"/>
      <c r="B84" s="1255"/>
      <c r="C84" s="1174"/>
      <c r="D84" s="1174"/>
      <c r="E84" s="1176"/>
      <c r="F84" s="326" t="s">
        <v>1079</v>
      </c>
      <c r="G84" s="659">
        <v>41451</v>
      </c>
      <c r="H84" s="653">
        <v>174000000</v>
      </c>
      <c r="I84" s="1189"/>
      <c r="J84" s="326" t="s">
        <v>1094</v>
      </c>
      <c r="K84" s="1189"/>
      <c r="L84" s="336">
        <v>174000000</v>
      </c>
      <c r="M84" s="1189"/>
      <c r="N84" s="1189"/>
      <c r="O84" s="1258"/>
      <c r="P84" s="653">
        <v>174000000</v>
      </c>
      <c r="Q84" s="658"/>
      <c r="R84" s="651"/>
      <c r="S84" s="652"/>
      <c r="T84" s="1191"/>
      <c r="U84" s="1189"/>
      <c r="V84" s="675" t="s">
        <v>1080</v>
      </c>
      <c r="W84" s="1174"/>
      <c r="X84" s="341">
        <v>87000000</v>
      </c>
      <c r="Y84" s="1176"/>
      <c r="Z84" s="698" t="s">
        <v>1096</v>
      </c>
      <c r="AA84" s="373"/>
      <c r="AB84" s="649"/>
      <c r="AC84" s="649"/>
      <c r="AD84" s="677"/>
      <c r="AE84" s="649"/>
      <c r="AF84" s="649"/>
      <c r="AG84" s="1086"/>
      <c r="AH84" s="1086"/>
      <c r="AI84" s="1086"/>
      <c r="AJ84" s="649"/>
      <c r="AK84" s="333"/>
      <c r="AL84" s="333"/>
      <c r="AM84" s="1253"/>
      <c r="AN84" s="333"/>
    </row>
    <row r="85" spans="1:40" ht="34.5" customHeight="1" x14ac:dyDescent="0.2">
      <c r="A85" s="1179"/>
      <c r="B85" s="1256"/>
      <c r="C85" s="1179"/>
      <c r="D85" s="1174"/>
      <c r="E85" s="1176"/>
      <c r="F85" s="654" t="s">
        <v>1079</v>
      </c>
      <c r="G85" s="660">
        <v>41451</v>
      </c>
      <c r="H85" s="652">
        <v>2000000</v>
      </c>
      <c r="I85" s="1182"/>
      <c r="J85" s="676" t="s">
        <v>1094</v>
      </c>
      <c r="K85" s="1182"/>
      <c r="L85" s="336">
        <v>1995445.3</v>
      </c>
      <c r="M85" s="1182"/>
      <c r="N85" s="1182"/>
      <c r="O85" s="1259"/>
      <c r="P85" s="652">
        <v>1995445.3</v>
      </c>
      <c r="Q85" s="655"/>
      <c r="R85" s="651"/>
      <c r="S85" s="652"/>
      <c r="T85" s="1192"/>
      <c r="U85" s="1182"/>
      <c r="V85" s="129" t="s">
        <v>1081</v>
      </c>
      <c r="W85" s="1179"/>
      <c r="X85" s="341">
        <v>997723</v>
      </c>
      <c r="Y85" s="1180"/>
      <c r="Z85" s="650"/>
      <c r="AA85" s="373"/>
      <c r="AB85" s="649"/>
      <c r="AC85" s="649"/>
      <c r="AD85" s="677"/>
      <c r="AE85" s="649"/>
      <c r="AF85" s="649"/>
      <c r="AG85" s="1086"/>
      <c r="AH85" s="1086"/>
      <c r="AI85" s="1086"/>
      <c r="AJ85" s="649"/>
      <c r="AK85" s="333"/>
      <c r="AL85" s="333"/>
      <c r="AM85" s="1213"/>
      <c r="AN85" s="333"/>
    </row>
    <row r="86" spans="1:40" ht="7.5" customHeight="1" x14ac:dyDescent="0.2">
      <c r="A86" s="678"/>
      <c r="B86" s="679"/>
      <c r="C86" s="678"/>
      <c r="D86" s="678"/>
      <c r="E86" s="680"/>
      <c r="F86" s="681"/>
      <c r="G86" s="682"/>
      <c r="H86" s="683"/>
      <c r="I86" s="684"/>
      <c r="J86" s="681"/>
      <c r="K86" s="685"/>
      <c r="L86" s="686"/>
      <c r="M86" s="684"/>
      <c r="N86" s="687"/>
      <c r="O86" s="680"/>
      <c r="P86" s="683"/>
      <c r="Q86" s="688"/>
      <c r="R86" s="689"/>
      <c r="S86" s="683"/>
      <c r="T86" s="683"/>
      <c r="U86" s="690"/>
      <c r="V86" s="691"/>
      <c r="W86" s="692"/>
      <c r="X86" s="690"/>
      <c r="Y86" s="693"/>
      <c r="Z86" s="693"/>
      <c r="AA86" s="693"/>
      <c r="AB86" s="692"/>
      <c r="AC86" s="692"/>
      <c r="AD86" s="692"/>
      <c r="AE86" s="692"/>
      <c r="AF86" s="692"/>
      <c r="AG86" s="692"/>
      <c r="AH86" s="692"/>
      <c r="AI86" s="692"/>
      <c r="AJ86" s="692"/>
      <c r="AK86" s="690"/>
      <c r="AL86" s="690"/>
      <c r="AM86" s="690"/>
      <c r="AN86" s="690"/>
    </row>
    <row r="87" spans="1:40" ht="96.75" customHeight="1" x14ac:dyDescent="0.2">
      <c r="A87" s="1173" t="s">
        <v>882</v>
      </c>
      <c r="B87" s="1230" t="s">
        <v>883</v>
      </c>
      <c r="C87" s="1173" t="s">
        <v>112</v>
      </c>
      <c r="D87" s="1173" t="s">
        <v>708</v>
      </c>
      <c r="E87" s="1175">
        <v>12975714</v>
      </c>
      <c r="F87" s="334" t="s">
        <v>709</v>
      </c>
      <c r="G87" s="335">
        <v>41131</v>
      </c>
      <c r="H87" s="309">
        <v>97710431</v>
      </c>
      <c r="I87" s="1181">
        <v>41233</v>
      </c>
      <c r="J87" s="334" t="s">
        <v>753</v>
      </c>
      <c r="K87" s="335">
        <v>41233</v>
      </c>
      <c r="L87" s="336">
        <v>97710431</v>
      </c>
      <c r="M87" s="1181">
        <v>41234</v>
      </c>
      <c r="N87" s="1181">
        <v>41234</v>
      </c>
      <c r="O87" s="1175">
        <v>8</v>
      </c>
      <c r="P87" s="309">
        <v>97710431</v>
      </c>
      <c r="Q87" s="1186" t="s">
        <v>1035</v>
      </c>
      <c r="R87" s="1186" t="s">
        <v>1036</v>
      </c>
      <c r="S87" s="309"/>
      <c r="T87" s="1181">
        <v>41537</v>
      </c>
      <c r="U87" s="1181">
        <v>41631</v>
      </c>
      <c r="V87" s="352"/>
      <c r="W87" s="333"/>
      <c r="X87" s="333"/>
      <c r="Y87" s="311"/>
      <c r="Z87" s="311"/>
      <c r="AA87" s="311"/>
      <c r="AB87" s="313"/>
      <c r="AC87" s="313"/>
      <c r="AD87" s="313"/>
      <c r="AE87" s="313"/>
      <c r="AF87" s="313"/>
      <c r="AG87" s="1086"/>
      <c r="AH87" s="1086"/>
      <c r="AI87" s="1086"/>
      <c r="AJ87" s="313"/>
      <c r="AK87" s="333"/>
      <c r="AL87" s="333"/>
      <c r="AM87" s="333"/>
      <c r="AN87" s="333"/>
    </row>
    <row r="88" spans="1:40" ht="62.25" customHeight="1" x14ac:dyDescent="0.2">
      <c r="A88" s="1179"/>
      <c r="B88" s="1227"/>
      <c r="C88" s="1179"/>
      <c r="D88" s="1179"/>
      <c r="E88" s="1180"/>
      <c r="F88" s="334" t="s">
        <v>339</v>
      </c>
      <c r="G88" s="335">
        <v>41148</v>
      </c>
      <c r="H88" s="309">
        <v>25086587</v>
      </c>
      <c r="I88" s="1182"/>
      <c r="J88" s="334" t="s">
        <v>754</v>
      </c>
      <c r="K88" s="335">
        <v>41233</v>
      </c>
      <c r="L88" s="336">
        <v>25086587</v>
      </c>
      <c r="M88" s="1182"/>
      <c r="N88" s="1180"/>
      <c r="O88" s="1180"/>
      <c r="P88" s="309">
        <v>25086587</v>
      </c>
      <c r="Q88" s="1188"/>
      <c r="R88" s="1188"/>
      <c r="S88" s="309"/>
      <c r="T88" s="1180"/>
      <c r="U88" s="1180"/>
      <c r="V88" s="352"/>
      <c r="W88" s="333"/>
      <c r="X88" s="333"/>
      <c r="Y88" s="311"/>
      <c r="Z88" s="311"/>
      <c r="AA88" s="311"/>
      <c r="AB88" s="313"/>
      <c r="AC88" s="313"/>
      <c r="AD88" s="313"/>
      <c r="AE88" s="313"/>
      <c r="AF88" s="313"/>
      <c r="AG88" s="1086"/>
      <c r="AH88" s="1086"/>
      <c r="AI88" s="1086"/>
      <c r="AJ88" s="313"/>
      <c r="AK88" s="333"/>
      <c r="AL88" s="333"/>
      <c r="AM88" s="333"/>
      <c r="AN88" s="333"/>
    </row>
    <row r="89" spans="1:40" ht="4.5" customHeight="1" x14ac:dyDescent="0.2">
      <c r="A89" s="809"/>
      <c r="B89" s="810"/>
      <c r="C89" s="809"/>
      <c r="D89" s="809"/>
      <c r="E89" s="811"/>
      <c r="F89" s="812"/>
      <c r="G89" s="813"/>
      <c r="H89" s="814"/>
      <c r="I89" s="815"/>
      <c r="J89" s="812"/>
      <c r="K89" s="813"/>
      <c r="L89" s="816"/>
      <c r="M89" s="815"/>
      <c r="N89" s="811"/>
      <c r="O89" s="811"/>
      <c r="P89" s="814"/>
      <c r="Q89" s="817"/>
      <c r="R89" s="817"/>
      <c r="S89" s="818"/>
      <c r="T89" s="818"/>
      <c r="U89" s="819"/>
      <c r="V89" s="820"/>
      <c r="W89" s="819"/>
      <c r="X89" s="820"/>
      <c r="Y89" s="811"/>
      <c r="Z89" s="821"/>
      <c r="AA89" s="821"/>
      <c r="AB89" s="822"/>
      <c r="AC89" s="822"/>
      <c r="AD89" s="822"/>
      <c r="AE89" s="822"/>
      <c r="AF89" s="822"/>
      <c r="AG89" s="822"/>
      <c r="AH89" s="822"/>
      <c r="AI89" s="822"/>
      <c r="AJ89" s="822"/>
      <c r="AK89" s="819"/>
      <c r="AL89" s="820"/>
      <c r="AM89" s="823"/>
      <c r="AN89" s="824"/>
    </row>
    <row r="90" spans="1:40" ht="34.5" customHeight="1" x14ac:dyDescent="0.2">
      <c r="A90" s="1173" t="s">
        <v>884</v>
      </c>
      <c r="B90" s="1230" t="s">
        <v>710</v>
      </c>
      <c r="C90" s="1173" t="s">
        <v>335</v>
      </c>
      <c r="D90" s="1173" t="s">
        <v>711</v>
      </c>
      <c r="E90" s="1175" t="s">
        <v>712</v>
      </c>
      <c r="F90" s="334" t="s">
        <v>713</v>
      </c>
      <c r="G90" s="335">
        <v>41073</v>
      </c>
      <c r="H90" s="309">
        <v>150000000</v>
      </c>
      <c r="I90" s="1181">
        <v>41233</v>
      </c>
      <c r="J90" s="334" t="s">
        <v>749</v>
      </c>
      <c r="K90" s="335">
        <v>41233</v>
      </c>
      <c r="L90" s="336">
        <v>150000000</v>
      </c>
      <c r="M90" s="1181">
        <v>41235</v>
      </c>
      <c r="N90" s="1181">
        <v>41248</v>
      </c>
      <c r="O90" s="1175">
        <v>2</v>
      </c>
      <c r="P90" s="309">
        <v>150000000</v>
      </c>
      <c r="Q90" s="584" t="s">
        <v>1049</v>
      </c>
      <c r="R90" s="584" t="s">
        <v>1050</v>
      </c>
      <c r="S90" s="1183"/>
      <c r="T90" s="1181">
        <v>41334</v>
      </c>
      <c r="U90" s="1181">
        <v>41459</v>
      </c>
      <c r="V90" s="364" t="s">
        <v>154</v>
      </c>
      <c r="W90" s="1214" t="s">
        <v>783</v>
      </c>
      <c r="X90" s="340">
        <f>P90*30%</f>
        <v>45000000</v>
      </c>
      <c r="Y90" s="1175" t="s">
        <v>963</v>
      </c>
      <c r="Z90" s="793" t="s">
        <v>1106</v>
      </c>
      <c r="AA90" s="311"/>
      <c r="AB90" s="313"/>
      <c r="AC90" s="313"/>
      <c r="AD90" s="313"/>
      <c r="AE90" s="313"/>
      <c r="AF90" s="313"/>
      <c r="AG90" s="1086"/>
      <c r="AH90" s="1086"/>
      <c r="AI90" s="1086"/>
      <c r="AJ90" s="792">
        <v>103337170</v>
      </c>
      <c r="AK90" s="1181">
        <v>41481</v>
      </c>
      <c r="AL90" s="326" t="s">
        <v>1108</v>
      </c>
      <c r="AM90" s="786" t="s">
        <v>964</v>
      </c>
      <c r="AN90" s="787"/>
    </row>
    <row r="91" spans="1:40" ht="42" customHeight="1" x14ac:dyDescent="0.2">
      <c r="A91" s="1179"/>
      <c r="B91" s="1227"/>
      <c r="C91" s="1179"/>
      <c r="D91" s="1179"/>
      <c r="E91" s="1180"/>
      <c r="F91" s="334" t="s">
        <v>714</v>
      </c>
      <c r="G91" s="335">
        <v>41156</v>
      </c>
      <c r="H91" s="309">
        <v>78569779</v>
      </c>
      <c r="I91" s="1182"/>
      <c r="J91" s="334" t="s">
        <v>750</v>
      </c>
      <c r="K91" s="335">
        <v>41233</v>
      </c>
      <c r="L91" s="336">
        <v>78143700</v>
      </c>
      <c r="M91" s="1182"/>
      <c r="N91" s="1180"/>
      <c r="O91" s="1180"/>
      <c r="P91" s="309">
        <v>78143700</v>
      </c>
      <c r="Q91" s="584" t="s">
        <v>1052</v>
      </c>
      <c r="R91" s="584" t="s">
        <v>1051</v>
      </c>
      <c r="S91" s="1185"/>
      <c r="T91" s="1182"/>
      <c r="U91" s="1182"/>
      <c r="V91" s="364" t="s">
        <v>312</v>
      </c>
      <c r="W91" s="1215"/>
      <c r="X91" s="340">
        <f>P91*30%</f>
        <v>23443110</v>
      </c>
      <c r="Y91" s="1180"/>
      <c r="Z91" s="793" t="s">
        <v>1107</v>
      </c>
      <c r="AA91" s="311"/>
      <c r="AB91" s="313"/>
      <c r="AC91" s="313"/>
      <c r="AD91" s="313"/>
      <c r="AE91" s="313"/>
      <c r="AF91" s="313"/>
      <c r="AG91" s="1086"/>
      <c r="AH91" s="1086"/>
      <c r="AI91" s="1086"/>
      <c r="AJ91" s="792">
        <v>53837967</v>
      </c>
      <c r="AK91" s="1180"/>
      <c r="AL91" s="326" t="s">
        <v>1109</v>
      </c>
      <c r="AM91" s="789">
        <v>2525453</v>
      </c>
      <c r="AN91" s="788"/>
    </row>
    <row r="92" spans="1:40" ht="5.25" customHeight="1" x14ac:dyDescent="0.2">
      <c r="A92" s="794"/>
      <c r="B92" s="825"/>
      <c r="C92" s="794"/>
      <c r="D92" s="794"/>
      <c r="E92" s="796"/>
      <c r="F92" s="508"/>
      <c r="G92" s="799"/>
      <c r="H92" s="800"/>
      <c r="I92" s="798"/>
      <c r="J92" s="508"/>
      <c r="K92" s="798"/>
      <c r="L92" s="513"/>
      <c r="M92" s="798"/>
      <c r="N92" s="796"/>
      <c r="O92" s="796"/>
      <c r="P92" s="800"/>
      <c r="Q92" s="826"/>
      <c r="R92" s="826"/>
      <c r="S92" s="800"/>
      <c r="T92" s="799"/>
      <c r="U92" s="799"/>
      <c r="V92" s="783"/>
      <c r="W92" s="827"/>
      <c r="X92" s="742"/>
      <c r="Y92" s="797"/>
      <c r="Z92" s="508"/>
      <c r="AA92" s="797"/>
      <c r="AB92" s="795"/>
      <c r="AC92" s="795"/>
      <c r="AD92" s="795"/>
      <c r="AE92" s="795"/>
      <c r="AF92" s="795"/>
      <c r="AG92" s="1095"/>
      <c r="AH92" s="1095"/>
      <c r="AI92" s="1095"/>
      <c r="AJ92" s="828"/>
      <c r="AK92" s="797"/>
      <c r="AL92" s="511"/>
      <c r="AM92" s="829"/>
      <c r="AN92" s="830"/>
    </row>
    <row r="93" spans="1:40" ht="57.75" customHeight="1" x14ac:dyDescent="0.2">
      <c r="A93" s="1230" t="s">
        <v>885</v>
      </c>
      <c r="B93" s="1230" t="s">
        <v>731</v>
      </c>
      <c r="C93" s="1173" t="s">
        <v>726</v>
      </c>
      <c r="D93" s="1173" t="s">
        <v>727</v>
      </c>
      <c r="E93" s="1175" t="s">
        <v>728</v>
      </c>
      <c r="F93" s="334" t="s">
        <v>729</v>
      </c>
      <c r="G93" s="335">
        <v>41113</v>
      </c>
      <c r="H93" s="309">
        <v>332500000</v>
      </c>
      <c r="I93" s="1181">
        <v>41240</v>
      </c>
      <c r="J93" s="334" t="s">
        <v>751</v>
      </c>
      <c r="K93" s="1181">
        <v>41240</v>
      </c>
      <c r="L93" s="336">
        <v>332500000</v>
      </c>
      <c r="M93" s="1181">
        <v>41243</v>
      </c>
      <c r="N93" s="1181">
        <v>41243</v>
      </c>
      <c r="O93" s="1175">
        <v>2</v>
      </c>
      <c r="P93" s="309">
        <v>332500000</v>
      </c>
      <c r="Q93" s="1186" t="s">
        <v>1014</v>
      </c>
      <c r="R93" s="1186" t="s">
        <v>1015</v>
      </c>
      <c r="S93" s="309"/>
      <c r="T93" s="1177">
        <v>41334</v>
      </c>
      <c r="U93" s="1177">
        <v>41639</v>
      </c>
      <c r="V93" s="364" t="s">
        <v>154</v>
      </c>
      <c r="W93" s="1173" t="s">
        <v>818</v>
      </c>
      <c r="X93" s="333">
        <v>0</v>
      </c>
      <c r="Y93" s="311">
        <v>0</v>
      </c>
      <c r="Z93" s="311">
        <v>0</v>
      </c>
      <c r="AA93" s="373">
        <v>99750000</v>
      </c>
      <c r="AB93" s="374">
        <v>41267</v>
      </c>
      <c r="AC93" s="366" t="s">
        <v>912</v>
      </c>
      <c r="AD93" s="313"/>
      <c r="AE93" s="313"/>
      <c r="AF93" s="313"/>
      <c r="AG93" s="1086"/>
      <c r="AH93" s="1086"/>
      <c r="AI93" s="1086"/>
      <c r="AJ93" s="313"/>
      <c r="AK93" s="333"/>
      <c r="AL93" s="333"/>
      <c r="AM93" s="333"/>
      <c r="AN93" s="333"/>
    </row>
    <row r="94" spans="1:40" ht="51" customHeight="1" x14ac:dyDescent="0.2">
      <c r="A94" s="1227"/>
      <c r="B94" s="1227"/>
      <c r="C94" s="1179"/>
      <c r="D94" s="1179"/>
      <c r="E94" s="1180"/>
      <c r="F94" s="334" t="s">
        <v>730</v>
      </c>
      <c r="G94" s="335">
        <v>41113</v>
      </c>
      <c r="H94" s="309">
        <v>57613000</v>
      </c>
      <c r="I94" s="1182"/>
      <c r="J94" s="334" t="s">
        <v>752</v>
      </c>
      <c r="K94" s="1182"/>
      <c r="L94" s="336">
        <v>57612999</v>
      </c>
      <c r="M94" s="1182"/>
      <c r="N94" s="1180"/>
      <c r="O94" s="1180"/>
      <c r="P94" s="309">
        <v>57612999</v>
      </c>
      <c r="Q94" s="1188"/>
      <c r="R94" s="1188"/>
      <c r="S94" s="309"/>
      <c r="T94" s="1178"/>
      <c r="U94" s="1178"/>
      <c r="V94" s="333"/>
      <c r="W94" s="1179"/>
      <c r="X94" s="333">
        <v>0</v>
      </c>
      <c r="Y94" s="311">
        <v>0</v>
      </c>
      <c r="Z94" s="311">
        <v>0</v>
      </c>
      <c r="AA94" s="373">
        <v>17283899.699999999</v>
      </c>
      <c r="AB94" s="374">
        <v>41267</v>
      </c>
      <c r="AC94" s="366" t="s">
        <v>913</v>
      </c>
      <c r="AD94" s="313"/>
      <c r="AE94" s="313"/>
      <c r="AF94" s="313"/>
      <c r="AG94" s="1086"/>
      <c r="AH94" s="1086"/>
      <c r="AI94" s="1086"/>
      <c r="AJ94" s="313"/>
      <c r="AK94" s="333"/>
      <c r="AL94" s="333"/>
      <c r="AM94" s="333"/>
      <c r="AN94" s="333"/>
    </row>
    <row r="95" spans="1:40" s="1079" customFormat="1" ht="6.75" customHeight="1" x14ac:dyDescent="0.2">
      <c r="A95" s="1066"/>
      <c r="B95" s="1066"/>
      <c r="C95" s="1067"/>
      <c r="D95" s="1067"/>
      <c r="E95" s="1068"/>
      <c r="F95" s="1069"/>
      <c r="G95" s="1070"/>
      <c r="H95" s="1071"/>
      <c r="I95" s="1070"/>
      <c r="J95" s="1072"/>
      <c r="K95" s="1070"/>
      <c r="L95" s="1073"/>
      <c r="M95" s="1070"/>
      <c r="N95" s="1068"/>
      <c r="O95" s="1068"/>
      <c r="P95" s="1071"/>
      <c r="Q95" s="1074"/>
      <c r="R95" s="1074"/>
      <c r="S95" s="1071"/>
      <c r="T95" s="1071"/>
      <c r="U95" s="1075"/>
      <c r="V95" s="1075"/>
      <c r="W95" s="1067"/>
      <c r="X95" s="1075"/>
      <c r="Y95" s="1068"/>
      <c r="Z95" s="1068"/>
      <c r="AA95" s="1076"/>
      <c r="AB95" s="1077"/>
      <c r="AC95" s="1078"/>
      <c r="AD95" s="1067"/>
      <c r="AE95" s="1067"/>
      <c r="AF95" s="1067"/>
      <c r="AG95" s="1067"/>
      <c r="AH95" s="1067"/>
      <c r="AI95" s="1067"/>
      <c r="AJ95" s="1067"/>
      <c r="AK95" s="1075"/>
      <c r="AL95" s="1075"/>
      <c r="AM95" s="1075"/>
      <c r="AN95" s="1075"/>
    </row>
    <row r="96" spans="1:40" ht="57" customHeight="1" x14ac:dyDescent="0.2">
      <c r="A96" s="306" t="s">
        <v>886</v>
      </c>
      <c r="B96" s="306" t="s">
        <v>759</v>
      </c>
      <c r="C96" s="306" t="s">
        <v>335</v>
      </c>
      <c r="D96" s="364" t="s">
        <v>760</v>
      </c>
      <c r="E96" s="339">
        <v>18195186</v>
      </c>
      <c r="F96" s="381" t="s">
        <v>768</v>
      </c>
      <c r="G96" s="327">
        <v>41127</v>
      </c>
      <c r="H96" s="340">
        <v>349914273</v>
      </c>
      <c r="I96" s="327">
        <v>41253</v>
      </c>
      <c r="J96" s="326" t="s">
        <v>815</v>
      </c>
      <c r="K96" s="338">
        <v>41253</v>
      </c>
      <c r="L96" s="340">
        <v>349228865</v>
      </c>
      <c r="M96" s="338">
        <v>41256</v>
      </c>
      <c r="N96" s="327">
        <v>41256</v>
      </c>
      <c r="O96" s="323">
        <v>3</v>
      </c>
      <c r="P96" s="328">
        <v>349228865</v>
      </c>
      <c r="Q96" s="585" t="s">
        <v>1016</v>
      </c>
      <c r="R96" s="585" t="s">
        <v>1017</v>
      </c>
      <c r="S96" s="489"/>
      <c r="T96" s="639">
        <v>41446</v>
      </c>
      <c r="U96" s="639">
        <v>41453</v>
      </c>
      <c r="V96" s="307" t="s">
        <v>149</v>
      </c>
      <c r="W96" s="307" t="s">
        <v>817</v>
      </c>
      <c r="X96" s="323">
        <v>104768660</v>
      </c>
      <c r="Y96" s="639">
        <v>37621</v>
      </c>
      <c r="Z96" s="326" t="s">
        <v>1076</v>
      </c>
      <c r="AA96" s="340">
        <v>81544549</v>
      </c>
      <c r="AB96" s="338">
        <v>41383</v>
      </c>
      <c r="AC96" s="326" t="s">
        <v>1063</v>
      </c>
      <c r="AD96" s="340">
        <v>81544549</v>
      </c>
      <c r="AE96" s="338">
        <v>41383</v>
      </c>
      <c r="AF96" s="326" t="s">
        <v>1063</v>
      </c>
      <c r="AG96" s="1092"/>
      <c r="AH96" s="1092"/>
      <c r="AI96" s="1092"/>
      <c r="AJ96" s="340">
        <v>162907980</v>
      </c>
      <c r="AK96" s="780">
        <v>41479</v>
      </c>
      <c r="AL96" s="409"/>
      <c r="AM96" s="341">
        <v>7676</v>
      </c>
      <c r="AN96" s="333"/>
    </row>
    <row r="97" spans="1:42" ht="95.25" customHeight="1" x14ac:dyDescent="0.2">
      <c r="A97" s="306" t="s">
        <v>887</v>
      </c>
      <c r="B97" s="306" t="s">
        <v>774</v>
      </c>
      <c r="C97" s="306" t="s">
        <v>81</v>
      </c>
      <c r="D97" s="306" t="s">
        <v>775</v>
      </c>
      <c r="E97" s="339">
        <v>8431244</v>
      </c>
      <c r="F97" s="326" t="s">
        <v>776</v>
      </c>
      <c r="G97" s="327">
        <v>41190</v>
      </c>
      <c r="H97" s="340">
        <v>90944181</v>
      </c>
      <c r="I97" s="327">
        <v>41260</v>
      </c>
      <c r="J97" s="326" t="s">
        <v>802</v>
      </c>
      <c r="K97" s="338">
        <v>41260</v>
      </c>
      <c r="L97" s="328">
        <v>23991520</v>
      </c>
      <c r="M97" s="327">
        <v>41262</v>
      </c>
      <c r="N97" s="327">
        <v>41262</v>
      </c>
      <c r="O97" s="323">
        <v>2</v>
      </c>
      <c r="P97" s="328">
        <v>23991520</v>
      </c>
      <c r="Q97" s="585" t="s">
        <v>1012</v>
      </c>
      <c r="R97" s="585" t="s">
        <v>1013</v>
      </c>
      <c r="S97" s="407">
        <f>S96/2</f>
        <v>0</v>
      </c>
      <c r="T97" s="338">
        <v>41316</v>
      </c>
      <c r="U97" s="338">
        <v>41376</v>
      </c>
      <c r="V97" s="306" t="s">
        <v>777</v>
      </c>
      <c r="W97" s="306" t="s">
        <v>782</v>
      </c>
      <c r="X97" s="368">
        <f>P97/2</f>
        <v>11995760</v>
      </c>
      <c r="Y97" s="338">
        <v>41274</v>
      </c>
      <c r="Z97" s="633" t="s">
        <v>1067</v>
      </c>
      <c r="AA97" s="333">
        <v>0</v>
      </c>
      <c r="AB97" s="333">
        <v>0</v>
      </c>
      <c r="AC97" s="333">
        <v>0</v>
      </c>
      <c r="AD97" s="333">
        <v>0</v>
      </c>
      <c r="AE97" s="333">
        <v>0</v>
      </c>
      <c r="AF97" s="333">
        <v>0</v>
      </c>
      <c r="AG97" s="333"/>
      <c r="AH97" s="333"/>
      <c r="AI97" s="333"/>
      <c r="AJ97" s="340">
        <v>11995760</v>
      </c>
      <c r="AK97" s="338">
        <v>41390</v>
      </c>
      <c r="AL97" s="326" t="s">
        <v>1068</v>
      </c>
      <c r="AM97" s="341"/>
      <c r="AN97" s="333"/>
    </row>
    <row r="98" spans="1:42" ht="9" customHeight="1" x14ac:dyDescent="0.2">
      <c r="A98" s="515"/>
      <c r="B98" s="515"/>
      <c r="C98" s="515"/>
      <c r="D98" s="515"/>
      <c r="E98" s="741"/>
      <c r="F98" s="511"/>
      <c r="G98" s="512"/>
      <c r="H98" s="742"/>
      <c r="I98" s="512"/>
      <c r="J98" s="511"/>
      <c r="K98" s="743"/>
      <c r="L98" s="748"/>
      <c r="M98" s="512"/>
      <c r="N98" s="512"/>
      <c r="O98" s="744"/>
      <c r="P98" s="748"/>
      <c r="Q98" s="745"/>
      <c r="R98" s="745"/>
      <c r="S98" s="749"/>
      <c r="T98" s="743"/>
      <c r="U98" s="743"/>
      <c r="V98" s="515"/>
      <c r="W98" s="515"/>
      <c r="X98" s="746"/>
      <c r="Y98" s="743"/>
      <c r="Z98" s="750"/>
      <c r="AA98" s="514"/>
      <c r="AB98" s="514"/>
      <c r="AC98" s="514"/>
      <c r="AD98" s="514"/>
      <c r="AE98" s="514"/>
      <c r="AF98" s="514"/>
      <c r="AG98" s="514"/>
      <c r="AH98" s="514"/>
      <c r="AI98" s="514"/>
      <c r="AJ98" s="742"/>
      <c r="AK98" s="743"/>
      <c r="AL98" s="511"/>
      <c r="AM98" s="751"/>
      <c r="AN98" s="514"/>
    </row>
    <row r="99" spans="1:42" ht="98.25" customHeight="1" x14ac:dyDescent="0.2">
      <c r="A99" s="306" t="s">
        <v>888</v>
      </c>
      <c r="B99" s="306" t="s">
        <v>778</v>
      </c>
      <c r="C99" s="306" t="s">
        <v>81</v>
      </c>
      <c r="D99" s="306" t="s">
        <v>779</v>
      </c>
      <c r="E99" s="339" t="s">
        <v>780</v>
      </c>
      <c r="F99" s="326" t="s">
        <v>776</v>
      </c>
      <c r="G99" s="327">
        <v>41190</v>
      </c>
      <c r="H99" s="340">
        <v>90944181</v>
      </c>
      <c r="I99" s="338">
        <v>41260</v>
      </c>
      <c r="J99" s="326" t="s">
        <v>801</v>
      </c>
      <c r="K99" s="338">
        <v>41260</v>
      </c>
      <c r="L99" s="340">
        <v>90894422.329999998</v>
      </c>
      <c r="M99" s="338">
        <v>41262</v>
      </c>
      <c r="N99" s="640">
        <v>41262</v>
      </c>
      <c r="O99" s="323">
        <v>2</v>
      </c>
      <c r="P99" s="340">
        <v>90894422.329999998</v>
      </c>
      <c r="Q99" s="585" t="s">
        <v>1037</v>
      </c>
      <c r="R99" s="585" t="s">
        <v>1038</v>
      </c>
      <c r="S99" s="333"/>
      <c r="T99" s="338">
        <v>41320</v>
      </c>
      <c r="U99" s="338">
        <v>41437</v>
      </c>
      <c r="V99" s="306" t="s">
        <v>149</v>
      </c>
      <c r="W99" s="306" t="s">
        <v>781</v>
      </c>
      <c r="X99" s="368">
        <f>P99/2</f>
        <v>45447211.164999999</v>
      </c>
      <c r="Y99" s="338">
        <v>41270</v>
      </c>
      <c r="Z99" s="326" t="s">
        <v>923</v>
      </c>
      <c r="AA99" s="656">
        <v>0</v>
      </c>
      <c r="AB99" s="333"/>
      <c r="AC99" s="333"/>
      <c r="AD99" s="333"/>
      <c r="AE99" s="333"/>
      <c r="AF99" s="333"/>
      <c r="AG99" s="333"/>
      <c r="AH99" s="333"/>
      <c r="AI99" s="333"/>
      <c r="AJ99" s="340">
        <v>44555246.829999998</v>
      </c>
      <c r="AK99" s="994"/>
      <c r="AL99" s="352"/>
      <c r="AM99" s="339">
        <v>891964.33</v>
      </c>
      <c r="AN99" s="333"/>
      <c r="AO99" s="320">
        <v>90894422.329999998</v>
      </c>
      <c r="AP99" s="933">
        <f>AO99-AK99</f>
        <v>90894422.329999998</v>
      </c>
    </row>
    <row r="100" spans="1:42" ht="9.75" customHeight="1" x14ac:dyDescent="0.2">
      <c r="A100" s="515"/>
      <c r="B100" s="515"/>
      <c r="C100" s="515"/>
      <c r="D100" s="515"/>
      <c r="E100" s="741"/>
      <c r="F100" s="511"/>
      <c r="G100" s="512"/>
      <c r="H100" s="742"/>
      <c r="I100" s="743"/>
      <c r="J100" s="511"/>
      <c r="K100" s="743"/>
      <c r="L100" s="742"/>
      <c r="M100" s="743"/>
      <c r="N100" s="512"/>
      <c r="O100" s="744"/>
      <c r="P100" s="742"/>
      <c r="Q100" s="745"/>
      <c r="R100" s="745"/>
      <c r="S100" s="514"/>
      <c r="T100" s="743"/>
      <c r="U100" s="743"/>
      <c r="V100" s="515"/>
      <c r="W100" s="515"/>
      <c r="X100" s="746"/>
      <c r="Y100" s="743"/>
      <c r="Z100" s="511"/>
      <c r="AA100" s="747"/>
      <c r="AB100" s="514"/>
      <c r="AC100" s="514"/>
      <c r="AD100" s="514"/>
      <c r="AE100" s="514"/>
      <c r="AF100" s="514"/>
      <c r="AG100" s="514"/>
      <c r="AH100" s="514"/>
      <c r="AI100" s="514"/>
      <c r="AJ100" s="742"/>
      <c r="AK100" s="514"/>
      <c r="AL100" s="514"/>
      <c r="AM100" s="514"/>
      <c r="AN100" s="514"/>
    </row>
    <row r="101" spans="1:42" ht="75.75" customHeight="1" x14ac:dyDescent="0.2">
      <c r="A101" s="306" t="s">
        <v>889</v>
      </c>
      <c r="B101" s="306" t="s">
        <v>792</v>
      </c>
      <c r="C101" s="306" t="s">
        <v>81</v>
      </c>
      <c r="D101" s="306" t="s">
        <v>793</v>
      </c>
      <c r="E101" s="339" t="s">
        <v>794</v>
      </c>
      <c r="F101" s="326" t="s">
        <v>800</v>
      </c>
      <c r="G101" s="327">
        <v>41219</v>
      </c>
      <c r="H101" s="340">
        <v>38095238</v>
      </c>
      <c r="I101" s="338">
        <v>41263</v>
      </c>
      <c r="J101" s="326" t="s">
        <v>825</v>
      </c>
      <c r="K101" s="338">
        <v>41263</v>
      </c>
      <c r="L101" s="340">
        <v>38094202</v>
      </c>
      <c r="M101" s="338">
        <v>41264</v>
      </c>
      <c r="N101" s="338">
        <v>41267</v>
      </c>
      <c r="O101" s="323">
        <v>2</v>
      </c>
      <c r="P101" s="340">
        <v>38094202</v>
      </c>
      <c r="Q101" s="585" t="s">
        <v>1047</v>
      </c>
      <c r="R101" s="585" t="s">
        <v>1048</v>
      </c>
      <c r="S101" s="368"/>
      <c r="T101" s="338">
        <v>41327</v>
      </c>
      <c r="U101" s="338">
        <v>41373</v>
      </c>
      <c r="V101" s="306" t="s">
        <v>149</v>
      </c>
      <c r="W101" s="306" t="s">
        <v>816</v>
      </c>
      <c r="X101" s="340">
        <v>19047101</v>
      </c>
      <c r="Y101" s="338">
        <v>41270</v>
      </c>
      <c r="Z101" s="326" t="s">
        <v>1053</v>
      </c>
      <c r="AA101" s="339">
        <v>0</v>
      </c>
      <c r="AB101" s="339">
        <v>0</v>
      </c>
      <c r="AC101" s="339">
        <v>0</v>
      </c>
      <c r="AD101" s="339">
        <v>0</v>
      </c>
      <c r="AE101" s="339">
        <v>0</v>
      </c>
      <c r="AF101" s="339">
        <v>0</v>
      </c>
      <c r="AG101" s="339"/>
      <c r="AH101" s="339"/>
      <c r="AI101" s="339"/>
      <c r="AJ101" s="340">
        <v>19028044.68</v>
      </c>
      <c r="AK101" s="338">
        <v>41381</v>
      </c>
      <c r="AL101" s="326" t="s">
        <v>1024</v>
      </c>
      <c r="AM101" s="340">
        <v>19056.32</v>
      </c>
      <c r="AN101" s="333"/>
    </row>
    <row r="102" spans="1:42" ht="7.5" customHeight="1" x14ac:dyDescent="0.2">
      <c r="A102" s="697"/>
      <c r="B102" s="697"/>
      <c r="C102" s="697"/>
      <c r="D102" s="697"/>
      <c r="E102" s="752"/>
      <c r="F102" s="753"/>
      <c r="G102" s="754"/>
      <c r="H102" s="755"/>
      <c r="I102" s="756"/>
      <c r="J102" s="753"/>
      <c r="K102" s="756"/>
      <c r="L102" s="755"/>
      <c r="M102" s="756"/>
      <c r="N102" s="756"/>
      <c r="O102" s="757"/>
      <c r="P102" s="755"/>
      <c r="Q102" s="758"/>
      <c r="R102" s="758"/>
      <c r="S102" s="759"/>
      <c r="T102" s="756"/>
      <c r="U102" s="756"/>
      <c r="V102" s="697"/>
      <c r="W102" s="697"/>
      <c r="X102" s="755"/>
      <c r="Y102" s="756"/>
      <c r="Z102" s="753"/>
      <c r="AA102" s="752"/>
      <c r="AB102" s="752"/>
      <c r="AC102" s="752"/>
      <c r="AD102" s="752"/>
      <c r="AE102" s="752"/>
      <c r="AF102" s="752"/>
      <c r="AG102" s="752"/>
      <c r="AH102" s="752"/>
      <c r="AI102" s="752"/>
      <c r="AJ102" s="755"/>
      <c r="AK102" s="756"/>
      <c r="AL102" s="753"/>
      <c r="AM102" s="755"/>
      <c r="AN102" s="690"/>
    </row>
    <row r="103" spans="1:42" s="386" customFormat="1" ht="59.25" customHeight="1" x14ac:dyDescent="0.25">
      <c r="A103" s="631" t="s">
        <v>890</v>
      </c>
      <c r="B103" s="344" t="s">
        <v>819</v>
      </c>
      <c r="C103" s="344" t="s">
        <v>81</v>
      </c>
      <c r="D103" s="344" t="s">
        <v>820</v>
      </c>
      <c r="E103" s="340" t="s">
        <v>821</v>
      </c>
      <c r="F103" s="382" t="s">
        <v>823</v>
      </c>
      <c r="G103" s="383">
        <v>41219</v>
      </c>
      <c r="H103" s="328">
        <v>20000000</v>
      </c>
      <c r="I103" s="384">
        <v>41267</v>
      </c>
      <c r="J103" s="382" t="s">
        <v>822</v>
      </c>
      <c r="K103" s="384">
        <v>41267</v>
      </c>
      <c r="L103" s="340">
        <v>19585467</v>
      </c>
      <c r="M103" s="384">
        <v>41267</v>
      </c>
      <c r="N103" s="384">
        <v>41267</v>
      </c>
      <c r="O103" s="385">
        <v>2</v>
      </c>
      <c r="P103" s="340">
        <v>19585467</v>
      </c>
      <c r="Q103" s="585" t="s">
        <v>990</v>
      </c>
      <c r="R103" s="585" t="s">
        <v>991</v>
      </c>
      <c r="S103" s="340"/>
      <c r="T103" s="384">
        <v>41330</v>
      </c>
      <c r="U103" s="384">
        <v>41396</v>
      </c>
      <c r="V103" s="344" t="s">
        <v>312</v>
      </c>
      <c r="W103" s="344" t="s">
        <v>52</v>
      </c>
      <c r="X103" s="340">
        <f>P103/2</f>
        <v>9792733.5</v>
      </c>
      <c r="Y103" s="384">
        <v>41274</v>
      </c>
      <c r="Z103" s="632" t="s">
        <v>1066</v>
      </c>
      <c r="AA103" s="340">
        <v>0</v>
      </c>
      <c r="AB103" s="340">
        <v>0</v>
      </c>
      <c r="AC103" s="340">
        <v>0</v>
      </c>
      <c r="AD103" s="340">
        <v>0</v>
      </c>
      <c r="AE103" s="340">
        <v>0</v>
      </c>
      <c r="AF103" s="340">
        <v>0</v>
      </c>
      <c r="AG103" s="340"/>
      <c r="AH103" s="340"/>
      <c r="AI103" s="340"/>
      <c r="AJ103" s="340">
        <v>9785093.5</v>
      </c>
      <c r="AK103" s="384">
        <v>41422</v>
      </c>
      <c r="AL103" s="382" t="s">
        <v>1089</v>
      </c>
      <c r="AM103" s="340">
        <v>7640</v>
      </c>
      <c r="AN103" s="340"/>
    </row>
    <row r="104" spans="1:42" s="386" customFormat="1" ht="6" customHeight="1" x14ac:dyDescent="0.25">
      <c r="A104" s="760"/>
      <c r="B104" s="761"/>
      <c r="C104" s="761"/>
      <c r="D104" s="761"/>
      <c r="E104" s="762"/>
      <c r="F104" s="763"/>
      <c r="G104" s="764"/>
      <c r="H104" s="765"/>
      <c r="I104" s="766"/>
      <c r="J104" s="763"/>
      <c r="K104" s="766"/>
      <c r="L104" s="762"/>
      <c r="M104" s="766"/>
      <c r="N104" s="766"/>
      <c r="O104" s="767"/>
      <c r="P104" s="762"/>
      <c r="Q104" s="768"/>
      <c r="R104" s="768"/>
      <c r="S104" s="762"/>
      <c r="T104" s="766"/>
      <c r="U104" s="766"/>
      <c r="V104" s="761"/>
      <c r="W104" s="761"/>
      <c r="X104" s="762"/>
      <c r="Y104" s="766"/>
      <c r="Z104" s="769"/>
      <c r="AA104" s="762"/>
      <c r="AB104" s="762"/>
      <c r="AC104" s="762"/>
      <c r="AD104" s="762"/>
      <c r="AE104" s="762"/>
      <c r="AF104" s="762"/>
      <c r="AG104" s="762"/>
      <c r="AH104" s="762"/>
      <c r="AI104" s="762"/>
      <c r="AJ104" s="762"/>
      <c r="AK104" s="766"/>
      <c r="AL104" s="763"/>
      <c r="AM104" s="762"/>
      <c r="AN104" s="762"/>
    </row>
    <row r="105" spans="1:42" s="387" customFormat="1" ht="104.25" customHeight="1" x14ac:dyDescent="0.2">
      <c r="A105" s="631" t="s">
        <v>891</v>
      </c>
      <c r="B105" s="344" t="s">
        <v>826</v>
      </c>
      <c r="C105" s="344" t="s">
        <v>335</v>
      </c>
      <c r="D105" s="344" t="s">
        <v>828</v>
      </c>
      <c r="E105" s="340" t="s">
        <v>829</v>
      </c>
      <c r="F105" s="382" t="s">
        <v>256</v>
      </c>
      <c r="G105" s="383">
        <v>41190</v>
      </c>
      <c r="H105" s="340">
        <v>285707110</v>
      </c>
      <c r="I105" s="384">
        <v>41253</v>
      </c>
      <c r="J105" s="382" t="s">
        <v>830</v>
      </c>
      <c r="K105" s="384">
        <v>41253</v>
      </c>
      <c r="L105" s="340">
        <v>284757876</v>
      </c>
      <c r="M105" s="383">
        <v>41274</v>
      </c>
      <c r="N105" s="383">
        <v>41274</v>
      </c>
      <c r="O105" s="385">
        <v>3</v>
      </c>
      <c r="P105" s="340">
        <v>284757876</v>
      </c>
      <c r="Q105" s="585" t="s">
        <v>1041</v>
      </c>
      <c r="R105" s="585" t="s">
        <v>1042</v>
      </c>
      <c r="S105" s="341"/>
      <c r="T105" s="1080"/>
      <c r="U105" s="1080"/>
      <c r="V105" s="344" t="s">
        <v>154</v>
      </c>
      <c r="W105" s="344" t="s">
        <v>827</v>
      </c>
      <c r="X105" s="341"/>
      <c r="Y105" s="341"/>
      <c r="Z105" s="341"/>
      <c r="AA105" s="341"/>
      <c r="AB105" s="341"/>
      <c r="AC105" s="341"/>
      <c r="AD105" s="341"/>
      <c r="AE105" s="341"/>
      <c r="AF105" s="341"/>
      <c r="AG105" s="341"/>
      <c r="AH105" s="341"/>
      <c r="AI105" s="341"/>
      <c r="AJ105" s="341"/>
      <c r="AK105" s="341"/>
      <c r="AL105" s="341"/>
      <c r="AM105" s="341"/>
      <c r="AN105" s="341"/>
    </row>
    <row r="106" spans="1:42" s="1083" customFormat="1" x14ac:dyDescent="0.2">
      <c r="A106" s="1081"/>
      <c r="B106" s="1081"/>
      <c r="C106" s="1081"/>
      <c r="D106" s="1081"/>
      <c r="E106" s="1081"/>
      <c r="F106" s="1009"/>
      <c r="G106" s="1082"/>
      <c r="H106" s="1009"/>
      <c r="I106" s="1009"/>
      <c r="J106" s="1009"/>
      <c r="K106" s="1009"/>
      <c r="L106" s="1009"/>
      <c r="M106" s="1081"/>
      <c r="N106" s="1081"/>
      <c r="O106" s="1081"/>
      <c r="P106" s="1081"/>
      <c r="Q106" s="1081"/>
      <c r="R106" s="1081"/>
      <c r="S106" s="1081"/>
      <c r="T106" s="1081"/>
      <c r="U106" s="1081"/>
      <c r="V106" s="1081"/>
      <c r="W106" s="1081"/>
      <c r="X106" s="1081"/>
      <c r="Y106" s="1081"/>
      <c r="Z106" s="1081"/>
      <c r="AA106" s="1081"/>
      <c r="AB106" s="1081"/>
      <c r="AC106" s="1081"/>
      <c r="AD106" s="1081"/>
      <c r="AE106" s="1081"/>
      <c r="AF106" s="1081"/>
      <c r="AG106" s="1081"/>
      <c r="AH106" s="1081"/>
      <c r="AI106" s="1081"/>
      <c r="AJ106" s="1081"/>
      <c r="AK106" s="1081"/>
      <c r="AL106" s="1081"/>
      <c r="AM106" s="1081"/>
      <c r="AN106" s="1081"/>
    </row>
    <row r="107" spans="1:42" s="387" customFormat="1" x14ac:dyDescent="0.2">
      <c r="A107" s="341"/>
      <c r="B107" s="341"/>
      <c r="C107" s="341"/>
      <c r="D107" s="341"/>
      <c r="E107" s="341"/>
      <c r="F107" s="340"/>
      <c r="G107" s="328"/>
      <c r="H107" s="340"/>
      <c r="I107" s="340"/>
      <c r="J107" s="340"/>
      <c r="K107" s="340"/>
      <c r="L107" s="340"/>
      <c r="M107" s="341"/>
      <c r="N107" s="341"/>
      <c r="O107" s="341"/>
      <c r="P107" s="341"/>
      <c r="Q107" s="341"/>
      <c r="R107" s="341"/>
      <c r="S107" s="341"/>
      <c r="T107" s="341"/>
      <c r="U107" s="341"/>
      <c r="V107" s="341"/>
      <c r="W107" s="341"/>
      <c r="X107" s="341"/>
      <c r="Y107" s="341"/>
      <c r="Z107" s="341"/>
      <c r="AA107" s="341"/>
      <c r="AB107" s="341"/>
      <c r="AC107" s="341"/>
      <c r="AD107" s="341"/>
      <c r="AE107" s="341"/>
      <c r="AF107" s="341"/>
      <c r="AG107" s="341"/>
      <c r="AH107" s="341"/>
      <c r="AI107" s="341"/>
      <c r="AJ107" s="341"/>
      <c r="AK107" s="341"/>
      <c r="AL107" s="341"/>
      <c r="AM107" s="341"/>
      <c r="AN107" s="341"/>
    </row>
  </sheetData>
  <mergeCells count="311">
    <mergeCell ref="AK22:AK23"/>
    <mergeCell ref="Z22:Z23"/>
    <mergeCell ref="Y22:Y23"/>
    <mergeCell ref="AL22:AL23"/>
    <mergeCell ref="A72:A73"/>
    <mergeCell ref="C72:C73"/>
    <mergeCell ref="I66:I69"/>
    <mergeCell ref="N42:N43"/>
    <mergeCell ref="I42:I43"/>
    <mergeCell ref="A29:A30"/>
    <mergeCell ref="B29:B30"/>
    <mergeCell ref="C29:C30"/>
    <mergeCell ref="D29:D30"/>
    <mergeCell ref="E29:E30"/>
    <mergeCell ref="I29:I30"/>
    <mergeCell ref="K29:K30"/>
    <mergeCell ref="M29:M30"/>
    <mergeCell ref="N29:N30"/>
    <mergeCell ref="E22:E23"/>
    <mergeCell ref="I22:I23"/>
    <mergeCell ref="AK48:AK49"/>
    <mergeCell ref="AL48:AL49"/>
    <mergeCell ref="AD36:AD37"/>
    <mergeCell ref="AE36:AE37"/>
    <mergeCell ref="AM81:AM85"/>
    <mergeCell ref="AK32:AK34"/>
    <mergeCell ref="A83:A85"/>
    <mergeCell ref="B83:B85"/>
    <mergeCell ref="I83:I85"/>
    <mergeCell ref="K83:K85"/>
    <mergeCell ref="O81:O82"/>
    <mergeCell ref="P81:P82"/>
    <mergeCell ref="M81:M82"/>
    <mergeCell ref="A81:A82"/>
    <mergeCell ref="B81:B82"/>
    <mergeCell ref="C81:C82"/>
    <mergeCell ref="I81:I82"/>
    <mergeCell ref="N81:N85"/>
    <mergeCell ref="M83:M85"/>
    <mergeCell ref="O83:O85"/>
    <mergeCell ref="C83:C85"/>
    <mergeCell ref="N36:N37"/>
    <mergeCell ref="AM32:AM34"/>
    <mergeCell ref="AJ32:AJ34"/>
    <mergeCell ref="AJ72:AJ73"/>
    <mergeCell ref="AL72:AL73"/>
    <mergeCell ref="AL33:AL34"/>
    <mergeCell ref="T48:T49"/>
    <mergeCell ref="R3:R4"/>
    <mergeCell ref="Q29:Q30"/>
    <mergeCell ref="R29:R30"/>
    <mergeCell ref="Q18:Q20"/>
    <mergeCell ref="R18:R20"/>
    <mergeCell ref="Q22:Q23"/>
    <mergeCell ref="R22:R23"/>
    <mergeCell ref="Q14:Q16"/>
    <mergeCell ref="R14:R16"/>
    <mergeCell ref="A93:A94"/>
    <mergeCell ref="B93:B94"/>
    <mergeCell ref="C93:C94"/>
    <mergeCell ref="D93:D94"/>
    <mergeCell ref="E93:E94"/>
    <mergeCell ref="I93:I94"/>
    <mergeCell ref="M90:M91"/>
    <mergeCell ref="N90:N91"/>
    <mergeCell ref="Q3:Q4"/>
    <mergeCell ref="Q87:Q88"/>
    <mergeCell ref="P29:P30"/>
    <mergeCell ref="O29:O30"/>
    <mergeCell ref="O32:O33"/>
    <mergeCell ref="P32:P33"/>
    <mergeCell ref="O72:O73"/>
    <mergeCell ref="P72:P73"/>
    <mergeCell ref="P44:P46"/>
    <mergeCell ref="P42:P43"/>
    <mergeCell ref="P66:P69"/>
    <mergeCell ref="P48:P49"/>
    <mergeCell ref="O42:O43"/>
    <mergeCell ref="O66:O69"/>
    <mergeCell ref="O44:O46"/>
    <mergeCell ref="O57:O65"/>
    <mergeCell ref="A87:A88"/>
    <mergeCell ref="B87:B88"/>
    <mergeCell ref="C87:C88"/>
    <mergeCell ref="D87:D88"/>
    <mergeCell ref="E87:E88"/>
    <mergeCell ref="I87:I88"/>
    <mergeCell ref="M87:M88"/>
    <mergeCell ref="N87:N88"/>
    <mergeCell ref="C90:C91"/>
    <mergeCell ref="D90:D91"/>
    <mergeCell ref="E90:E91"/>
    <mergeCell ref="B90:B91"/>
    <mergeCell ref="A90:A91"/>
    <mergeCell ref="I90:I91"/>
    <mergeCell ref="S14:S15"/>
    <mergeCell ref="A14:A15"/>
    <mergeCell ref="M66:M69"/>
    <mergeCell ref="N57:N69"/>
    <mergeCell ref="A66:A69"/>
    <mergeCell ref="B44:B46"/>
    <mergeCell ref="M42:M43"/>
    <mergeCell ref="A44:A46"/>
    <mergeCell ref="M44:M46"/>
    <mergeCell ref="E44:E46"/>
    <mergeCell ref="C44:C46"/>
    <mergeCell ref="D44:D46"/>
    <mergeCell ref="I57:I65"/>
    <mergeCell ref="M57:M65"/>
    <mergeCell ref="K57:K65"/>
    <mergeCell ref="C57:C70"/>
    <mergeCell ref="D57:D70"/>
    <mergeCell ref="E57:E70"/>
    <mergeCell ref="N48:N49"/>
    <mergeCell ref="N44:N46"/>
    <mergeCell ref="M51:M52"/>
    <mergeCell ref="N51:N52"/>
    <mergeCell ref="M48:M49"/>
    <mergeCell ref="O48:O49"/>
    <mergeCell ref="T14:T16"/>
    <mergeCell ref="U14:U16"/>
    <mergeCell ref="D72:D74"/>
    <mergeCell ref="M72:M73"/>
    <mergeCell ref="E72:E74"/>
    <mergeCell ref="E14:E16"/>
    <mergeCell ref="A1:M1"/>
    <mergeCell ref="N1:AN1"/>
    <mergeCell ref="A2:M2"/>
    <mergeCell ref="N2:AN2"/>
    <mergeCell ref="D3:E3"/>
    <mergeCell ref="F3:H3"/>
    <mergeCell ref="I3:I4"/>
    <mergeCell ref="J3:L3"/>
    <mergeCell ref="M3:M4"/>
    <mergeCell ref="N3:N4"/>
    <mergeCell ref="O3:O4"/>
    <mergeCell ref="P3:P4"/>
    <mergeCell ref="S3:S4"/>
    <mergeCell ref="AM3:AN3"/>
    <mergeCell ref="X3:AL3"/>
    <mergeCell ref="T3:T4"/>
    <mergeCell ref="U3:U4"/>
    <mergeCell ref="W14:W15"/>
    <mergeCell ref="C14:C15"/>
    <mergeCell ref="D14:D15"/>
    <mergeCell ref="I14:I15"/>
    <mergeCell ref="P22:P23"/>
    <mergeCell ref="N22:N23"/>
    <mergeCell ref="N18:N20"/>
    <mergeCell ref="P18:P20"/>
    <mergeCell ref="K22:K23"/>
    <mergeCell ref="M22:M23"/>
    <mergeCell ref="O22:O23"/>
    <mergeCell ref="M14:M15"/>
    <mergeCell ref="N14:N15"/>
    <mergeCell ref="O14:O15"/>
    <mergeCell ref="P14:P15"/>
    <mergeCell ref="M18:M20"/>
    <mergeCell ref="O18:O20"/>
    <mergeCell ref="A18:A20"/>
    <mergeCell ref="B18:B20"/>
    <mergeCell ref="C18:C20"/>
    <mergeCell ref="D18:D20"/>
    <mergeCell ref="E18:E20"/>
    <mergeCell ref="K18:K20"/>
    <mergeCell ref="A57:A65"/>
    <mergeCell ref="D32:D33"/>
    <mergeCell ref="B62:B63"/>
    <mergeCell ref="E32:E33"/>
    <mergeCell ref="I48:I49"/>
    <mergeCell ref="I32:I33"/>
    <mergeCell ref="B57:B59"/>
    <mergeCell ref="D36:D37"/>
    <mergeCell ref="E36:E37"/>
    <mergeCell ref="I44:I46"/>
    <mergeCell ref="I51:I52"/>
    <mergeCell ref="A32:A33"/>
    <mergeCell ref="B32:B33"/>
    <mergeCell ref="C32:C33"/>
    <mergeCell ref="A22:A23"/>
    <mergeCell ref="B22:B23"/>
    <mergeCell ref="C22:C23"/>
    <mergeCell ref="D22:D23"/>
    <mergeCell ref="W18:W20"/>
    <mergeCell ref="I18:I20"/>
    <mergeCell ref="AD29:AD30"/>
    <mergeCell ref="AE29:AE30"/>
    <mergeCell ref="AF29:AF30"/>
    <mergeCell ref="AK29:AK30"/>
    <mergeCell ref="AL29:AL30"/>
    <mergeCell ref="AM29:AM30"/>
    <mergeCell ref="W22:W23"/>
    <mergeCell ref="W29:W30"/>
    <mergeCell ref="Y29:Y30"/>
    <mergeCell ref="Z29:Z30"/>
    <mergeCell ref="AA29:AA30"/>
    <mergeCell ref="AB29:AB30"/>
    <mergeCell ref="U29:U30"/>
    <mergeCell ref="AK18:AK20"/>
    <mergeCell ref="AL18:AL20"/>
    <mergeCell ref="T18:T20"/>
    <mergeCell ref="U18:U20"/>
    <mergeCell ref="Y18:Y20"/>
    <mergeCell ref="T22:T23"/>
    <mergeCell ref="U22:U23"/>
    <mergeCell ref="AM28:AN28"/>
    <mergeCell ref="AC29:AC30"/>
    <mergeCell ref="W93:W94"/>
    <mergeCell ref="W90:W91"/>
    <mergeCell ref="Y90:Y91"/>
    <mergeCell ref="Y48:Y49"/>
    <mergeCell ref="Z48:Z49"/>
    <mergeCell ref="Z51:Z52"/>
    <mergeCell ref="Y81:Y82"/>
    <mergeCell ref="W72:W74"/>
    <mergeCell ref="Y72:Y73"/>
    <mergeCell ref="Z72:Z73"/>
    <mergeCell ref="W81:W85"/>
    <mergeCell ref="Y83:Y85"/>
    <mergeCell ref="AK36:AK37"/>
    <mergeCell ref="AL36:AL37"/>
    <mergeCell ref="AE44:AE46"/>
    <mergeCell ref="AF45:AF46"/>
    <mergeCell ref="AH44:AH46"/>
    <mergeCell ref="AI44:AI46"/>
    <mergeCell ref="U78:U79"/>
    <mergeCell ref="T87:T88"/>
    <mergeCell ref="U87:U88"/>
    <mergeCell ref="AK72:AK74"/>
    <mergeCell ref="U48:U49"/>
    <mergeCell ref="AB48:AB49"/>
    <mergeCell ref="AC48:AC49"/>
    <mergeCell ref="U36:U37"/>
    <mergeCell ref="AA36:AA37"/>
    <mergeCell ref="AB36:AB37"/>
    <mergeCell ref="AF36:AF37"/>
    <mergeCell ref="AJ36:AJ37"/>
    <mergeCell ref="T32:T34"/>
    <mergeCell ref="AD72:AD73"/>
    <mergeCell ref="AE72:AE73"/>
    <mergeCell ref="AF72:AF73"/>
    <mergeCell ref="AB44:AB46"/>
    <mergeCell ref="AC45:AC46"/>
    <mergeCell ref="AC36:AC37"/>
    <mergeCell ref="U44:U46"/>
    <mergeCell ref="AB81:AB82"/>
    <mergeCell ref="W42:W43"/>
    <mergeCell ref="V62:V63"/>
    <mergeCell ref="W44:W46"/>
    <mergeCell ref="W51:W52"/>
    <mergeCell ref="W48:W49"/>
    <mergeCell ref="W57:W69"/>
    <mergeCell ref="U32:U34"/>
    <mergeCell ref="AK90:AK91"/>
    <mergeCell ref="T81:T85"/>
    <mergeCell ref="U81:U85"/>
    <mergeCell ref="Q81:Q82"/>
    <mergeCell ref="R81:R82"/>
    <mergeCell ref="T29:T30"/>
    <mergeCell ref="S32:S34"/>
    <mergeCell ref="R32:R34"/>
    <mergeCell ref="Q32:Q34"/>
    <mergeCell ref="Q36:Q37"/>
    <mergeCell ref="R36:R37"/>
    <mergeCell ref="Q44:Q46"/>
    <mergeCell ref="R44:R46"/>
    <mergeCell ref="R42:R43"/>
    <mergeCell ref="Q42:Q43"/>
    <mergeCell ref="Q48:Q49"/>
    <mergeCell ref="R48:R49"/>
    <mergeCell ref="Q51:Q53"/>
    <mergeCell ref="T36:T37"/>
    <mergeCell ref="T44:T46"/>
    <mergeCell ref="R57:R70"/>
    <mergeCell ref="T78:T79"/>
    <mergeCell ref="U90:U91"/>
    <mergeCell ref="T90:T91"/>
    <mergeCell ref="N72:N74"/>
    <mergeCell ref="Q72:Q73"/>
    <mergeCell ref="R72:R73"/>
    <mergeCell ref="I72:I73"/>
    <mergeCell ref="K72:K73"/>
    <mergeCell ref="T72:T74"/>
    <mergeCell ref="U72:U74"/>
    <mergeCell ref="T57:T70"/>
    <mergeCell ref="U57:U70"/>
    <mergeCell ref="Q57:Q70"/>
    <mergeCell ref="D81:D85"/>
    <mergeCell ref="E81:E85"/>
    <mergeCell ref="T93:T94"/>
    <mergeCell ref="U93:U94"/>
    <mergeCell ref="C78:C79"/>
    <mergeCell ref="D78:D79"/>
    <mergeCell ref="E78:E79"/>
    <mergeCell ref="N78:N79"/>
    <mergeCell ref="O51:O52"/>
    <mergeCell ref="P57:P65"/>
    <mergeCell ref="P51:P52"/>
    <mergeCell ref="R51:R53"/>
    <mergeCell ref="T51:T53"/>
    <mergeCell ref="U51:U53"/>
    <mergeCell ref="Q93:Q94"/>
    <mergeCell ref="R93:R94"/>
    <mergeCell ref="K93:K94"/>
    <mergeCell ref="M93:M94"/>
    <mergeCell ref="O93:O94"/>
    <mergeCell ref="N93:N94"/>
    <mergeCell ref="O87:O88"/>
    <mergeCell ref="R87:R88"/>
    <mergeCell ref="O90:O91"/>
    <mergeCell ref="S90:S91"/>
  </mergeCells>
  <pageMargins left="0.70866141732283472" right="0.70866141732283472" top="0.74803149606299213" bottom="0.74803149606299213" header="0.31496062992125984" footer="0.31496062992125984"/>
  <pageSetup scale="80"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2"/>
  <sheetViews>
    <sheetView workbookViewId="0">
      <selection activeCell="A13" sqref="A13"/>
    </sheetView>
  </sheetViews>
  <sheetFormatPr baseColWidth="10" defaultRowHeight="15" x14ac:dyDescent="0.25"/>
  <cols>
    <col min="1" max="1" width="15.140625" style="43" bestFit="1" customWidth="1"/>
    <col min="2" max="16384" width="11.42578125" style="43"/>
  </cols>
  <sheetData>
    <row r="3" spans="1:1" x14ac:dyDescent="0.25">
      <c r="A3" s="43">
        <v>23473572.170000002</v>
      </c>
    </row>
    <row r="4" spans="1:1" x14ac:dyDescent="0.25">
      <c r="A4" s="43">
        <v>67067110</v>
      </c>
    </row>
    <row r="5" spans="1:1" x14ac:dyDescent="0.25">
      <c r="A5" s="43">
        <v>4320061.41</v>
      </c>
    </row>
    <row r="6" spans="1:1" x14ac:dyDescent="0.25">
      <c r="A6" s="43">
        <v>3486556.28</v>
      </c>
    </row>
    <row r="7" spans="1:1" x14ac:dyDescent="0.25">
      <c r="A7" s="43">
        <v>18585197.640000001</v>
      </c>
    </row>
    <row r="8" spans="1:1" x14ac:dyDescent="0.25">
      <c r="A8" s="43">
        <v>45993349.609999999</v>
      </c>
    </row>
    <row r="9" spans="1:1" x14ac:dyDescent="0.25">
      <c r="A9" s="43">
        <v>73705564.25</v>
      </c>
    </row>
    <row r="10" spans="1:1" x14ac:dyDescent="0.25">
      <c r="A10" s="43">
        <v>33368588.640000001</v>
      </c>
    </row>
    <row r="12" spans="1:1" x14ac:dyDescent="0.25">
      <c r="A12" s="43">
        <f>SUM(A3:A11)</f>
        <v>270000000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B28"/>
  <sheetViews>
    <sheetView workbookViewId="0">
      <selection activeCell="B16" sqref="B16"/>
    </sheetView>
  </sheetViews>
  <sheetFormatPr baseColWidth="10" defaultRowHeight="15" x14ac:dyDescent="0.25"/>
  <cols>
    <col min="2" max="2" width="94.42578125" customWidth="1"/>
  </cols>
  <sheetData>
    <row r="4" spans="1:2" x14ac:dyDescent="0.25">
      <c r="B4" s="56" t="s">
        <v>196</v>
      </c>
    </row>
    <row r="7" spans="1:2" x14ac:dyDescent="0.25">
      <c r="A7" s="57">
        <v>1</v>
      </c>
      <c r="B7" s="58" t="s">
        <v>175</v>
      </c>
    </row>
    <row r="8" spans="1:2" x14ac:dyDescent="0.25">
      <c r="A8" s="57">
        <v>2</v>
      </c>
      <c r="B8" s="58" t="s">
        <v>176</v>
      </c>
    </row>
    <row r="9" spans="1:2" x14ac:dyDescent="0.25">
      <c r="A9" s="57">
        <v>3</v>
      </c>
      <c r="B9" s="58" t="s">
        <v>177</v>
      </c>
    </row>
    <row r="10" spans="1:2" x14ac:dyDescent="0.25">
      <c r="A10" s="57">
        <v>4</v>
      </c>
      <c r="B10" s="58" t="s">
        <v>178</v>
      </c>
    </row>
    <row r="11" spans="1:2" x14ac:dyDescent="0.25">
      <c r="A11" s="57">
        <v>5</v>
      </c>
      <c r="B11" s="58" t="s">
        <v>179</v>
      </c>
    </row>
    <row r="12" spans="1:2" x14ac:dyDescent="0.25">
      <c r="A12" s="57">
        <v>6</v>
      </c>
      <c r="B12" s="58" t="s">
        <v>180</v>
      </c>
    </row>
    <row r="13" spans="1:2" x14ac:dyDescent="0.25">
      <c r="A13" s="57">
        <v>7</v>
      </c>
      <c r="B13" s="58" t="s">
        <v>181</v>
      </c>
    </row>
    <row r="14" spans="1:2" x14ac:dyDescent="0.25">
      <c r="A14" s="57">
        <v>8</v>
      </c>
      <c r="B14" s="58" t="s">
        <v>182</v>
      </c>
    </row>
    <row r="15" spans="1:2" x14ac:dyDescent="0.25">
      <c r="A15" s="57">
        <v>9</v>
      </c>
      <c r="B15" s="58" t="s">
        <v>183</v>
      </c>
    </row>
    <row r="16" spans="1:2" x14ac:dyDescent="0.25">
      <c r="A16" s="57">
        <v>10</v>
      </c>
      <c r="B16" s="58" t="s">
        <v>184</v>
      </c>
    </row>
    <row r="17" spans="1:2" x14ac:dyDescent="0.25">
      <c r="A17" s="57">
        <v>11</v>
      </c>
      <c r="B17" s="58" t="s">
        <v>185</v>
      </c>
    </row>
    <row r="18" spans="1:2" x14ac:dyDescent="0.25">
      <c r="A18" s="57">
        <v>12</v>
      </c>
      <c r="B18" s="58" t="s">
        <v>186</v>
      </c>
    </row>
    <row r="19" spans="1:2" x14ac:dyDescent="0.25">
      <c r="A19" s="57">
        <v>13</v>
      </c>
      <c r="B19" s="58" t="s">
        <v>187</v>
      </c>
    </row>
    <row r="20" spans="1:2" x14ac:dyDescent="0.25">
      <c r="A20" s="57">
        <v>14</v>
      </c>
      <c r="B20" s="58" t="s">
        <v>188</v>
      </c>
    </row>
    <row r="21" spans="1:2" x14ac:dyDescent="0.25">
      <c r="A21" s="57">
        <v>15</v>
      </c>
      <c r="B21" s="58" t="s">
        <v>189</v>
      </c>
    </row>
    <row r="22" spans="1:2" x14ac:dyDescent="0.25">
      <c r="A22" s="57">
        <v>16</v>
      </c>
      <c r="B22" s="58" t="s">
        <v>190</v>
      </c>
    </row>
    <row r="23" spans="1:2" x14ac:dyDescent="0.25">
      <c r="A23" s="57">
        <v>17</v>
      </c>
      <c r="B23" s="58" t="s">
        <v>191</v>
      </c>
    </row>
    <row r="24" spans="1:2" x14ac:dyDescent="0.25">
      <c r="A24" s="57">
        <v>18</v>
      </c>
      <c r="B24" s="58" t="s">
        <v>192</v>
      </c>
    </row>
    <row r="25" spans="1:2" x14ac:dyDescent="0.25">
      <c r="A25" s="57">
        <v>19</v>
      </c>
      <c r="B25" s="58" t="s">
        <v>193</v>
      </c>
    </row>
    <row r="26" spans="1:2" x14ac:dyDescent="0.25">
      <c r="A26" s="57">
        <v>20</v>
      </c>
      <c r="B26" s="58" t="s">
        <v>194</v>
      </c>
    </row>
    <row r="27" spans="1:2" x14ac:dyDescent="0.25">
      <c r="A27" s="57">
        <v>21</v>
      </c>
      <c r="B27" s="58" t="s">
        <v>195</v>
      </c>
    </row>
    <row r="28" spans="1:2" x14ac:dyDescent="0.25">
      <c r="A28" s="57">
        <v>22</v>
      </c>
      <c r="B28" s="58" t="s">
        <v>197</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C00CC"/>
  </sheetPr>
  <dimension ref="A1:AQ61"/>
  <sheetViews>
    <sheetView workbookViewId="0">
      <pane xSplit="1" ySplit="4" topLeftCell="B5" activePane="bottomRight" state="frozen"/>
      <selection pane="topRight" activeCell="B1" sqref="B1"/>
      <selection pane="bottomLeft" activeCell="A5" sqref="A5"/>
      <selection pane="bottomRight" activeCell="B13" sqref="B13"/>
    </sheetView>
  </sheetViews>
  <sheetFormatPr baseColWidth="10" defaultRowHeight="9" x14ac:dyDescent="0.15"/>
  <cols>
    <col min="1" max="1" width="10.140625" style="104" customWidth="1"/>
    <col min="2" max="2" width="35.42578125" style="104" customWidth="1"/>
    <col min="3" max="3" width="0" style="104" hidden="1" customWidth="1"/>
    <col min="4" max="4" width="19.42578125" style="104" bestFit="1" customWidth="1"/>
    <col min="5" max="5" width="12.28515625" style="104" customWidth="1"/>
    <col min="6" max="6" width="7.140625" style="104" hidden="1" customWidth="1"/>
    <col min="7" max="7" width="10.28515625" style="104" hidden="1" customWidth="1"/>
    <col min="8" max="8" width="14.42578125" style="104" hidden="1" customWidth="1"/>
    <col min="9" max="9" width="15.42578125" style="104" hidden="1" customWidth="1"/>
    <col min="10" max="10" width="7.7109375" style="104" hidden="1" customWidth="1"/>
    <col min="11" max="11" width="10.28515625" style="104" hidden="1" customWidth="1"/>
    <col min="12" max="12" width="14.42578125" style="104" hidden="1" customWidth="1"/>
    <col min="13" max="13" width="0" style="104" hidden="1" customWidth="1"/>
    <col min="14" max="14" width="15.7109375" style="104" hidden="1" customWidth="1"/>
    <col min="15" max="15" width="8.140625" style="104" hidden="1" customWidth="1"/>
    <col min="16" max="16" width="14.140625" style="104" hidden="1" customWidth="1"/>
    <col min="17" max="17" width="18" style="104" hidden="1" customWidth="1"/>
    <col min="18" max="18" width="13.140625" style="104" hidden="1" customWidth="1"/>
    <col min="19" max="19" width="11.42578125" style="104"/>
    <col min="20" max="20" width="0" style="104" hidden="1" customWidth="1"/>
    <col min="21" max="21" width="11.42578125" style="104"/>
    <col min="22" max="22" width="14.5703125" style="104" hidden="1" customWidth="1"/>
    <col min="23" max="24" width="0" style="104" hidden="1" customWidth="1"/>
    <col min="25" max="25" width="14.5703125" style="104" hidden="1" customWidth="1"/>
    <col min="26" max="27" width="0" style="104" hidden="1" customWidth="1"/>
    <col min="28" max="28" width="14.28515625" style="104" hidden="1" customWidth="1"/>
    <col min="29" max="30" width="0" style="104" hidden="1" customWidth="1"/>
    <col min="31" max="31" width="13.140625" style="104" hidden="1" customWidth="1"/>
    <col min="32" max="32" width="14.5703125" style="104" hidden="1" customWidth="1"/>
    <col min="33" max="33" width="12.140625" style="104" hidden="1" customWidth="1"/>
    <col min="34" max="39" width="0" style="104" hidden="1" customWidth="1"/>
    <col min="40" max="40" width="0" style="198" hidden="1" customWidth="1"/>
    <col min="41" max="42" width="0" style="104" hidden="1" customWidth="1"/>
    <col min="43" max="43" width="11.42578125" style="199"/>
    <col min="44" max="16384" width="11.42578125" style="104"/>
  </cols>
  <sheetData>
    <row r="1" spans="1:43" x14ac:dyDescent="0.15">
      <c r="A1" s="1275" t="s">
        <v>0</v>
      </c>
      <c r="B1" s="1276"/>
      <c r="C1" s="1276"/>
      <c r="D1" s="1276"/>
      <c r="E1" s="1276"/>
      <c r="F1" s="1276"/>
      <c r="G1" s="1276"/>
      <c r="H1" s="1276"/>
      <c r="I1" s="1276"/>
      <c r="J1" s="1276"/>
      <c r="K1" s="1276"/>
      <c r="L1" s="1276"/>
      <c r="M1" s="1276"/>
      <c r="N1" s="1276"/>
      <c r="O1" s="1276"/>
      <c r="P1" s="1276"/>
      <c r="Q1" s="1276"/>
      <c r="R1" s="1276"/>
      <c r="S1" s="1276"/>
      <c r="T1" s="1276"/>
      <c r="U1" s="1276"/>
      <c r="V1" s="1276"/>
      <c r="W1" s="1276"/>
      <c r="X1" s="1276"/>
      <c r="Y1" s="1276"/>
      <c r="Z1" s="1276"/>
      <c r="AA1" s="1276"/>
      <c r="AB1" s="1276"/>
      <c r="AC1" s="1276"/>
      <c r="AD1" s="1276"/>
      <c r="AE1" s="1276"/>
      <c r="AF1" s="1276"/>
      <c r="AG1" s="1276"/>
      <c r="AH1" s="1276"/>
      <c r="AI1" s="1276"/>
      <c r="AJ1" s="1276"/>
      <c r="AK1" s="1276"/>
      <c r="AL1" s="1276"/>
      <c r="AM1" s="1276"/>
      <c r="AN1" s="1276"/>
      <c r="AO1" s="1276"/>
      <c r="AP1" s="1276"/>
      <c r="AQ1" s="1276"/>
    </row>
    <row r="2" spans="1:43" x14ac:dyDescent="0.15">
      <c r="A2" s="1327" t="s">
        <v>38</v>
      </c>
      <c r="B2" s="1328"/>
      <c r="C2" s="1328"/>
      <c r="D2" s="1328"/>
      <c r="E2" s="1328"/>
      <c r="F2" s="1328"/>
      <c r="G2" s="1328"/>
      <c r="H2" s="1328"/>
      <c r="I2" s="1328"/>
      <c r="J2" s="1328"/>
      <c r="K2" s="1328"/>
      <c r="L2" s="1328"/>
      <c r="M2" s="1329"/>
      <c r="N2" s="1327"/>
      <c r="O2" s="1328"/>
      <c r="P2" s="1328"/>
      <c r="Q2" s="1328"/>
      <c r="R2" s="1328"/>
      <c r="S2" s="1328"/>
      <c r="T2" s="1328"/>
      <c r="U2" s="1328"/>
      <c r="V2" s="1328"/>
      <c r="W2" s="1328"/>
      <c r="X2" s="1328"/>
      <c r="Y2" s="1328"/>
      <c r="Z2" s="1328"/>
      <c r="AA2" s="1328"/>
      <c r="AB2" s="1328"/>
      <c r="AC2" s="1328"/>
      <c r="AD2" s="1328"/>
      <c r="AE2" s="1328"/>
      <c r="AF2" s="1328"/>
      <c r="AG2" s="1328"/>
      <c r="AH2" s="1328"/>
      <c r="AI2" s="1328"/>
      <c r="AJ2" s="1328"/>
      <c r="AK2" s="1328"/>
      <c r="AL2" s="1328"/>
      <c r="AM2" s="1328"/>
    </row>
    <row r="3" spans="1:43" ht="10.5" customHeight="1" x14ac:dyDescent="0.15">
      <c r="A3" s="1277" t="s">
        <v>2</v>
      </c>
      <c r="B3" s="1277" t="s">
        <v>3</v>
      </c>
      <c r="C3" s="200" t="s">
        <v>4</v>
      </c>
      <c r="D3" s="1330" t="s">
        <v>5</v>
      </c>
      <c r="E3" s="1330"/>
      <c r="F3" s="1331" t="s">
        <v>72</v>
      </c>
      <c r="G3" s="1332"/>
      <c r="H3" s="1333"/>
      <c r="I3" s="1334" t="s">
        <v>7</v>
      </c>
      <c r="J3" s="1335" t="s">
        <v>8</v>
      </c>
      <c r="K3" s="1336"/>
      <c r="L3" s="1337"/>
      <c r="M3" s="1334" t="s">
        <v>9</v>
      </c>
      <c r="N3" s="1334" t="s">
        <v>10</v>
      </c>
      <c r="O3" s="1334" t="s">
        <v>11</v>
      </c>
      <c r="P3" s="1273" t="s">
        <v>12</v>
      </c>
      <c r="Q3" s="1334" t="s">
        <v>33</v>
      </c>
      <c r="R3" s="1273" t="s">
        <v>13</v>
      </c>
      <c r="S3" s="1273" t="s">
        <v>14</v>
      </c>
      <c r="T3" s="111" t="s">
        <v>15</v>
      </c>
      <c r="U3" s="1279" t="s">
        <v>109</v>
      </c>
      <c r="V3" s="1323" t="s">
        <v>16</v>
      </c>
      <c r="W3" s="1323"/>
      <c r="X3" s="1323"/>
      <c r="Y3" s="1323"/>
      <c r="Z3" s="1323"/>
      <c r="AA3" s="1323"/>
      <c r="AB3" s="1323"/>
      <c r="AC3" s="1323"/>
      <c r="AD3" s="1323"/>
      <c r="AE3" s="1323"/>
      <c r="AF3" s="1323"/>
      <c r="AG3" s="1324"/>
      <c r="AH3" s="1338" t="s">
        <v>17</v>
      </c>
      <c r="AI3" s="1324"/>
      <c r="AJ3" s="123"/>
      <c r="AK3" s="123"/>
      <c r="AL3" s="123"/>
      <c r="AM3" s="123"/>
      <c r="AO3" s="1330" t="s">
        <v>53</v>
      </c>
      <c r="AP3" s="1330"/>
      <c r="AQ3" s="1273" t="s">
        <v>324</v>
      </c>
    </row>
    <row r="4" spans="1:43" ht="11.25" customHeight="1" x14ac:dyDescent="0.15">
      <c r="A4" s="1278"/>
      <c r="B4" s="1278"/>
      <c r="C4" s="123"/>
      <c r="D4" s="123" t="s">
        <v>18</v>
      </c>
      <c r="E4" s="123" t="s">
        <v>19</v>
      </c>
      <c r="F4" s="123" t="s">
        <v>20</v>
      </c>
      <c r="G4" s="123" t="s">
        <v>21</v>
      </c>
      <c r="H4" s="123" t="s">
        <v>22</v>
      </c>
      <c r="I4" s="1334"/>
      <c r="J4" s="123" t="s">
        <v>23</v>
      </c>
      <c r="K4" s="123" t="s">
        <v>21</v>
      </c>
      <c r="L4" s="111" t="s">
        <v>24</v>
      </c>
      <c r="M4" s="1334"/>
      <c r="N4" s="1334"/>
      <c r="O4" s="1334"/>
      <c r="P4" s="1274"/>
      <c r="Q4" s="1334"/>
      <c r="R4" s="1274"/>
      <c r="S4" s="1274"/>
      <c r="T4" s="123"/>
      <c r="U4" s="1280"/>
      <c r="V4" s="123" t="s">
        <v>27</v>
      </c>
      <c r="W4" s="123" t="s">
        <v>21</v>
      </c>
      <c r="X4" s="200" t="s">
        <v>40</v>
      </c>
      <c r="Y4" s="123" t="s">
        <v>28</v>
      </c>
      <c r="Z4" s="123" t="s">
        <v>21</v>
      </c>
      <c r="AA4" s="200" t="s">
        <v>40</v>
      </c>
      <c r="AB4" s="123" t="s">
        <v>28</v>
      </c>
      <c r="AC4" s="123" t="s">
        <v>21</v>
      </c>
      <c r="AD4" s="200" t="s">
        <v>40</v>
      </c>
      <c r="AE4" s="123" t="s">
        <v>29</v>
      </c>
      <c r="AF4" s="123" t="s">
        <v>21</v>
      </c>
      <c r="AG4" s="200" t="s">
        <v>40</v>
      </c>
      <c r="AH4" s="123" t="s">
        <v>278</v>
      </c>
      <c r="AI4" s="123"/>
      <c r="AJ4" s="123"/>
      <c r="AK4" s="123"/>
      <c r="AL4" s="123"/>
      <c r="AM4" s="123"/>
      <c r="AO4" s="176" t="s">
        <v>60</v>
      </c>
      <c r="AP4" s="174" t="s">
        <v>61</v>
      </c>
      <c r="AQ4" s="1274"/>
    </row>
    <row r="5" spans="1:43" ht="45" x14ac:dyDescent="0.15">
      <c r="A5" s="109" t="s">
        <v>679</v>
      </c>
      <c r="B5" s="113" t="s">
        <v>47</v>
      </c>
      <c r="C5" s="109" t="s">
        <v>48</v>
      </c>
      <c r="D5" s="109" t="s">
        <v>49</v>
      </c>
      <c r="E5" s="111" t="s">
        <v>71</v>
      </c>
      <c r="F5" s="114" t="s">
        <v>50</v>
      </c>
      <c r="G5" s="115">
        <v>41001</v>
      </c>
      <c r="H5" s="201">
        <v>10000000</v>
      </c>
      <c r="I5" s="117">
        <v>41064</v>
      </c>
      <c r="J5" s="202" t="s">
        <v>73</v>
      </c>
      <c r="K5" s="115">
        <v>41064</v>
      </c>
      <c r="L5" s="201">
        <v>9948021</v>
      </c>
      <c r="M5" s="117">
        <v>41072</v>
      </c>
      <c r="N5" s="203"/>
      <c r="O5" s="109">
        <v>4</v>
      </c>
      <c r="P5" s="204">
        <v>9948021</v>
      </c>
      <c r="Q5" s="204"/>
      <c r="R5" s="204"/>
      <c r="S5" s="109"/>
      <c r="T5" s="109" t="s">
        <v>51</v>
      </c>
      <c r="U5" s="109" t="s">
        <v>52</v>
      </c>
      <c r="V5" s="204"/>
      <c r="W5" s="117"/>
      <c r="X5" s="118"/>
      <c r="Y5" s="109"/>
      <c r="Z5" s="119"/>
      <c r="AA5" s="119"/>
      <c r="AB5" s="119"/>
      <c r="AC5" s="119"/>
      <c r="AD5" s="119"/>
      <c r="AE5" s="119"/>
      <c r="AF5" s="112"/>
      <c r="AG5" s="112"/>
      <c r="AH5" s="112"/>
      <c r="AI5" s="112"/>
      <c r="AJ5" s="112"/>
      <c r="AK5" s="112"/>
      <c r="AL5" s="112"/>
      <c r="AM5" s="123"/>
      <c r="AO5" s="176" t="s">
        <v>54</v>
      </c>
      <c r="AP5" s="174">
        <v>41058</v>
      </c>
      <c r="AQ5" s="210">
        <v>0.6</v>
      </c>
    </row>
    <row r="6" spans="1:43" ht="36" x14ac:dyDescent="0.15">
      <c r="A6" s="109" t="s">
        <v>680</v>
      </c>
      <c r="B6" s="129" t="s">
        <v>55</v>
      </c>
      <c r="C6" s="119" t="s">
        <v>48</v>
      </c>
      <c r="D6" s="119" t="s">
        <v>56</v>
      </c>
      <c r="E6" s="111" t="s">
        <v>57</v>
      </c>
      <c r="F6" s="182" t="s">
        <v>58</v>
      </c>
      <c r="G6" s="179">
        <v>41001</v>
      </c>
      <c r="H6" s="183">
        <v>8441539</v>
      </c>
      <c r="I6" s="179">
        <v>41064</v>
      </c>
      <c r="J6" s="202" t="s">
        <v>70</v>
      </c>
      <c r="K6" s="179">
        <v>41064</v>
      </c>
      <c r="L6" s="122">
        <v>8361039.8099999996</v>
      </c>
      <c r="M6" s="117">
        <v>41066</v>
      </c>
      <c r="N6" s="179">
        <v>41075</v>
      </c>
      <c r="O6" s="119">
        <v>30</v>
      </c>
      <c r="P6" s="183">
        <v>8361039.8099999996</v>
      </c>
      <c r="Q6" s="183"/>
      <c r="R6" s="206">
        <v>41096</v>
      </c>
      <c r="S6" s="170">
        <v>41123</v>
      </c>
      <c r="T6" s="121" t="s">
        <v>59</v>
      </c>
      <c r="U6" s="129" t="s">
        <v>52</v>
      </c>
      <c r="V6" s="207">
        <v>4180519.91</v>
      </c>
      <c r="W6" s="179">
        <v>41082</v>
      </c>
      <c r="X6" s="182" t="s">
        <v>101</v>
      </c>
      <c r="Y6" s="148">
        <v>0</v>
      </c>
      <c r="Z6" s="119">
        <v>0</v>
      </c>
      <c r="AA6" s="119"/>
      <c r="AB6" s="119"/>
      <c r="AC6" s="119"/>
      <c r="AD6" s="119"/>
      <c r="AE6" s="208">
        <v>4180519.9</v>
      </c>
      <c r="AF6" s="209"/>
      <c r="AG6" s="209"/>
      <c r="AH6" s="112"/>
      <c r="AI6" s="112"/>
      <c r="AJ6" s="112"/>
      <c r="AK6" s="112"/>
      <c r="AL6" s="112"/>
      <c r="AM6" s="112"/>
      <c r="AO6" s="176" t="s">
        <v>54</v>
      </c>
      <c r="AP6" s="174">
        <v>41058</v>
      </c>
      <c r="AQ6" s="210">
        <v>1</v>
      </c>
    </row>
    <row r="7" spans="1:43" ht="36" x14ac:dyDescent="0.15">
      <c r="A7" s="109" t="s">
        <v>681</v>
      </c>
      <c r="B7" s="129" t="s">
        <v>62</v>
      </c>
      <c r="C7" s="119" t="s">
        <v>48</v>
      </c>
      <c r="D7" s="119" t="s">
        <v>63</v>
      </c>
      <c r="E7" s="148" t="s">
        <v>64</v>
      </c>
      <c r="F7" s="182" t="s">
        <v>65</v>
      </c>
      <c r="G7" s="179">
        <v>41001</v>
      </c>
      <c r="H7" s="183">
        <v>15800000</v>
      </c>
      <c r="I7" s="179">
        <v>41068</v>
      </c>
      <c r="J7" s="202" t="s">
        <v>74</v>
      </c>
      <c r="K7" s="179">
        <v>41065</v>
      </c>
      <c r="L7" s="122">
        <v>13500000</v>
      </c>
      <c r="M7" s="179">
        <v>41066</v>
      </c>
      <c r="N7" s="179">
        <v>41079</v>
      </c>
      <c r="O7" s="148">
        <v>60</v>
      </c>
      <c r="P7" s="183">
        <v>13500000</v>
      </c>
      <c r="Q7" s="183"/>
      <c r="R7" s="183"/>
      <c r="S7" s="170">
        <v>41201</v>
      </c>
      <c r="T7" s="121" t="s">
        <v>59</v>
      </c>
      <c r="U7" s="129" t="s">
        <v>52</v>
      </c>
      <c r="V7" s="211"/>
      <c r="W7" s="148"/>
      <c r="X7" s="148"/>
      <c r="Y7" s="148"/>
      <c r="Z7" s="119"/>
      <c r="AA7" s="119"/>
      <c r="AB7" s="119"/>
      <c r="AC7" s="119"/>
      <c r="AD7" s="119"/>
      <c r="AE7" s="119"/>
      <c r="AF7" s="112"/>
      <c r="AG7" s="112"/>
      <c r="AH7" s="112"/>
      <c r="AI7" s="112"/>
      <c r="AJ7" s="112"/>
      <c r="AK7" s="112"/>
      <c r="AL7" s="112"/>
      <c r="AM7" s="112"/>
      <c r="AO7" s="176" t="s">
        <v>66</v>
      </c>
      <c r="AP7" s="174">
        <v>41059</v>
      </c>
      <c r="AQ7" s="210">
        <v>1</v>
      </c>
    </row>
    <row r="8" spans="1:43" ht="36" x14ac:dyDescent="0.15">
      <c r="A8" s="119" t="s">
        <v>682</v>
      </c>
      <c r="B8" s="137" t="s">
        <v>92</v>
      </c>
      <c r="C8" s="119" t="s">
        <v>48</v>
      </c>
      <c r="D8" s="119" t="s">
        <v>93</v>
      </c>
      <c r="E8" s="148" t="s">
        <v>94</v>
      </c>
      <c r="F8" s="182" t="s">
        <v>95</v>
      </c>
      <c r="G8" s="179">
        <v>41029</v>
      </c>
      <c r="H8" s="183">
        <v>14450000</v>
      </c>
      <c r="I8" s="179">
        <v>41080</v>
      </c>
      <c r="J8" s="182" t="s">
        <v>96</v>
      </c>
      <c r="K8" s="179">
        <v>41080</v>
      </c>
      <c r="L8" s="122">
        <v>14276600</v>
      </c>
      <c r="M8" s="179">
        <v>41082</v>
      </c>
      <c r="N8" s="179">
        <v>41094</v>
      </c>
      <c r="O8" s="148">
        <v>30</v>
      </c>
      <c r="P8" s="183">
        <v>14276600</v>
      </c>
      <c r="Q8" s="183"/>
      <c r="R8" s="206">
        <v>41124</v>
      </c>
      <c r="S8" s="170">
        <v>41155</v>
      </c>
      <c r="T8" s="121" t="s">
        <v>76</v>
      </c>
      <c r="U8" s="129" t="s">
        <v>52</v>
      </c>
      <c r="V8" s="207">
        <f>P8/2</f>
        <v>7138300</v>
      </c>
      <c r="W8" s="179">
        <v>41101</v>
      </c>
      <c r="X8" s="182" t="s">
        <v>119</v>
      </c>
      <c r="Y8" s="148">
        <v>0</v>
      </c>
      <c r="Z8" s="119">
        <v>0</v>
      </c>
      <c r="AA8" s="119"/>
      <c r="AB8" s="119"/>
      <c r="AC8" s="119"/>
      <c r="AD8" s="119"/>
      <c r="AE8" s="208">
        <v>7137076.1799999997</v>
      </c>
      <c r="AF8" s="209"/>
      <c r="AG8" s="212"/>
      <c r="AH8" s="213">
        <v>1223.82</v>
      </c>
      <c r="AI8" s="214"/>
      <c r="AJ8" s="112"/>
      <c r="AK8" s="112"/>
      <c r="AL8" s="112"/>
      <c r="AM8" s="112"/>
      <c r="AO8" s="112" t="s">
        <v>97</v>
      </c>
      <c r="AP8" s="174">
        <v>41073</v>
      </c>
      <c r="AQ8" s="210">
        <v>1</v>
      </c>
    </row>
    <row r="9" spans="1:43" ht="36" x14ac:dyDescent="0.15">
      <c r="A9" s="129" t="s">
        <v>683</v>
      </c>
      <c r="B9" s="129" t="s">
        <v>88</v>
      </c>
      <c r="C9" s="119" t="s">
        <v>48</v>
      </c>
      <c r="D9" s="119" t="s">
        <v>49</v>
      </c>
      <c r="E9" s="111" t="s">
        <v>71</v>
      </c>
      <c r="F9" s="182" t="s">
        <v>89</v>
      </c>
      <c r="G9" s="179">
        <v>41061</v>
      </c>
      <c r="H9" s="183">
        <v>2417789</v>
      </c>
      <c r="I9" s="179">
        <v>41080</v>
      </c>
      <c r="J9" s="182" t="s">
        <v>90</v>
      </c>
      <c r="K9" s="179">
        <v>41080</v>
      </c>
      <c r="L9" s="122">
        <v>2412614</v>
      </c>
      <c r="M9" s="179">
        <v>41086</v>
      </c>
      <c r="N9" s="179">
        <v>41095</v>
      </c>
      <c r="O9" s="148">
        <v>4</v>
      </c>
      <c r="P9" s="183">
        <v>2412614</v>
      </c>
      <c r="Q9" s="183"/>
      <c r="R9" s="183"/>
      <c r="S9" s="112"/>
      <c r="T9" s="121" t="s">
        <v>91</v>
      </c>
      <c r="U9" s="129" t="s">
        <v>52</v>
      </c>
      <c r="V9" s="207">
        <f>P9/2</f>
        <v>1206307</v>
      </c>
      <c r="W9" s="179">
        <v>41121</v>
      </c>
      <c r="X9" s="182" t="s">
        <v>120</v>
      </c>
      <c r="Y9" s="148"/>
      <c r="Z9" s="119"/>
      <c r="AA9" s="119"/>
      <c r="AB9" s="119"/>
      <c r="AC9" s="119"/>
      <c r="AD9" s="119"/>
      <c r="AE9" s="119"/>
      <c r="AF9" s="112"/>
      <c r="AG9" s="112"/>
      <c r="AH9" s="112"/>
      <c r="AI9" s="112"/>
      <c r="AJ9" s="112"/>
      <c r="AK9" s="112"/>
      <c r="AL9" s="112"/>
      <c r="AM9" s="112"/>
      <c r="AO9" s="112"/>
      <c r="AP9" s="112"/>
      <c r="AQ9" s="210">
        <v>0</v>
      </c>
    </row>
    <row r="10" spans="1:43" ht="36" x14ac:dyDescent="0.15">
      <c r="A10" s="129" t="s">
        <v>684</v>
      </c>
      <c r="B10" s="129" t="s">
        <v>98</v>
      </c>
      <c r="C10" s="119" t="s">
        <v>48</v>
      </c>
      <c r="D10" s="119" t="s">
        <v>49</v>
      </c>
      <c r="E10" s="111" t="s">
        <v>71</v>
      </c>
      <c r="F10" s="182" t="s">
        <v>99</v>
      </c>
      <c r="G10" s="179">
        <v>41059</v>
      </c>
      <c r="H10" s="183">
        <v>7882211</v>
      </c>
      <c r="I10" s="179">
        <v>41093</v>
      </c>
      <c r="J10" s="182" t="s">
        <v>102</v>
      </c>
      <c r="K10" s="179">
        <v>41093</v>
      </c>
      <c r="L10" s="122">
        <v>7878349</v>
      </c>
      <c r="M10" s="179">
        <v>41101</v>
      </c>
      <c r="N10" s="179">
        <v>41116</v>
      </c>
      <c r="O10" s="148">
        <v>4</v>
      </c>
      <c r="P10" s="183">
        <v>7878349</v>
      </c>
      <c r="Q10" s="183"/>
      <c r="R10" s="183"/>
      <c r="S10" s="112"/>
      <c r="T10" s="121" t="s">
        <v>91</v>
      </c>
      <c r="U10" s="129" t="s">
        <v>52</v>
      </c>
      <c r="V10" s="207">
        <f>P10/2</f>
        <v>3939174.5</v>
      </c>
      <c r="W10" s="179">
        <v>41121</v>
      </c>
      <c r="X10" s="182" t="s">
        <v>118</v>
      </c>
      <c r="Y10" s="148"/>
      <c r="Z10" s="119"/>
      <c r="AA10" s="119"/>
      <c r="AB10" s="119"/>
      <c r="AC10" s="119"/>
      <c r="AD10" s="119"/>
      <c r="AE10" s="119"/>
      <c r="AF10" s="112"/>
      <c r="AG10" s="112"/>
      <c r="AH10" s="112"/>
      <c r="AI10" s="112"/>
      <c r="AJ10" s="112"/>
      <c r="AK10" s="112"/>
      <c r="AL10" s="112"/>
      <c r="AM10" s="112"/>
      <c r="AO10" s="112" t="s">
        <v>100</v>
      </c>
      <c r="AP10" s="174">
        <v>41086</v>
      </c>
      <c r="AQ10" s="210">
        <v>0.82</v>
      </c>
    </row>
    <row r="11" spans="1:43" ht="36" x14ac:dyDescent="0.15">
      <c r="A11" s="215" t="s">
        <v>685</v>
      </c>
      <c r="B11" s="215" t="s">
        <v>124</v>
      </c>
      <c r="C11" s="215" t="s">
        <v>48</v>
      </c>
      <c r="D11" s="215" t="s">
        <v>125</v>
      </c>
      <c r="E11" s="111" t="s">
        <v>57</v>
      </c>
      <c r="F11" s="182" t="s">
        <v>126</v>
      </c>
      <c r="G11" s="179">
        <v>41107</v>
      </c>
      <c r="H11" s="183">
        <v>15000000</v>
      </c>
      <c r="I11" s="186">
        <v>41124</v>
      </c>
      <c r="J11" s="182" t="s">
        <v>258</v>
      </c>
      <c r="K11" s="179">
        <v>41124</v>
      </c>
      <c r="L11" s="122">
        <v>14624719.75</v>
      </c>
      <c r="M11" s="179">
        <v>41127</v>
      </c>
      <c r="N11" s="179">
        <v>41158</v>
      </c>
      <c r="O11" s="178">
        <v>30</v>
      </c>
      <c r="P11" s="216">
        <v>14624719.75</v>
      </c>
      <c r="Q11" s="183"/>
      <c r="R11" s="206">
        <v>41187</v>
      </c>
      <c r="S11" s="170">
        <v>41190</v>
      </c>
      <c r="T11" s="121" t="s">
        <v>127</v>
      </c>
      <c r="U11" s="129" t="s">
        <v>52</v>
      </c>
      <c r="V11" s="207">
        <f>P11/2</f>
        <v>7312359.875</v>
      </c>
      <c r="W11" s="179">
        <v>41135</v>
      </c>
      <c r="X11" s="182" t="s">
        <v>259</v>
      </c>
      <c r="Y11" s="148">
        <v>0</v>
      </c>
      <c r="Z11" s="119">
        <v>0</v>
      </c>
      <c r="AA11" s="119"/>
      <c r="AB11" s="119"/>
      <c r="AC11" s="119"/>
      <c r="AD11" s="119"/>
      <c r="AE11" s="208">
        <v>7298039.3099999996</v>
      </c>
      <c r="AF11" s="112"/>
      <c r="AG11" s="112"/>
      <c r="AH11" s="121">
        <v>14320.57</v>
      </c>
      <c r="AI11" s="112"/>
      <c r="AJ11" s="112"/>
      <c r="AK11" s="112"/>
      <c r="AL11" s="112"/>
      <c r="AM11" s="112"/>
      <c r="AO11" s="112"/>
      <c r="AP11" s="174"/>
      <c r="AQ11" s="210">
        <v>1</v>
      </c>
    </row>
    <row r="12" spans="1:43" ht="36" x14ac:dyDescent="0.15">
      <c r="A12" s="215" t="s">
        <v>686</v>
      </c>
      <c r="B12" s="215" t="s">
        <v>131</v>
      </c>
      <c r="C12" s="215" t="s">
        <v>48</v>
      </c>
      <c r="D12" s="215" t="s">
        <v>132</v>
      </c>
      <c r="E12" s="217" t="s">
        <v>133</v>
      </c>
      <c r="F12" s="218" t="s">
        <v>134</v>
      </c>
      <c r="G12" s="179">
        <v>41107</v>
      </c>
      <c r="H12" s="183">
        <v>10000000</v>
      </c>
      <c r="I12" s="186">
        <v>41127</v>
      </c>
      <c r="J12" s="182" t="s">
        <v>135</v>
      </c>
      <c r="K12" s="179">
        <v>41127</v>
      </c>
      <c r="L12" s="122">
        <v>9878122</v>
      </c>
      <c r="M12" s="179">
        <v>41135</v>
      </c>
      <c r="N12" s="179">
        <v>41148</v>
      </c>
      <c r="O12" s="111">
        <v>30</v>
      </c>
      <c r="P12" s="146">
        <v>9878122</v>
      </c>
      <c r="Q12" s="183"/>
      <c r="R12" s="206">
        <v>41166</v>
      </c>
      <c r="S12" s="170">
        <v>41190</v>
      </c>
      <c r="T12" s="121" t="s">
        <v>136</v>
      </c>
      <c r="U12" s="129" t="s">
        <v>52</v>
      </c>
      <c r="V12" s="207"/>
      <c r="W12" s="179"/>
      <c r="X12" s="182"/>
      <c r="Y12" s="148"/>
      <c r="Z12" s="119"/>
      <c r="AA12" s="119"/>
      <c r="AB12" s="119"/>
      <c r="AC12" s="119"/>
      <c r="AD12" s="119"/>
      <c r="AE12" s="208">
        <v>9875555.7699999996</v>
      </c>
      <c r="AF12" s="209"/>
      <c r="AG12" s="209"/>
      <c r="AH12" s="112">
        <v>2566.23</v>
      </c>
      <c r="AI12" s="112"/>
      <c r="AJ12" s="112"/>
      <c r="AK12" s="112"/>
      <c r="AL12" s="112"/>
      <c r="AM12" s="112"/>
      <c r="AO12" s="112"/>
      <c r="AP12" s="174"/>
      <c r="AQ12" s="210">
        <v>1</v>
      </c>
    </row>
    <row r="13" spans="1:43" ht="54" x14ac:dyDescent="0.15">
      <c r="A13" s="1273" t="s">
        <v>687</v>
      </c>
      <c r="B13" s="215" t="s">
        <v>688</v>
      </c>
      <c r="C13" s="1273" t="s">
        <v>48</v>
      </c>
      <c r="D13" s="1273" t="s">
        <v>167</v>
      </c>
      <c r="E13" s="1339" t="s">
        <v>168</v>
      </c>
      <c r="F13" s="218" t="s">
        <v>170</v>
      </c>
      <c r="G13" s="179">
        <v>41127</v>
      </c>
      <c r="H13" s="183">
        <v>8840846</v>
      </c>
      <c r="I13" s="1306">
        <v>41171</v>
      </c>
      <c r="J13" s="182" t="s">
        <v>256</v>
      </c>
      <c r="K13" s="179">
        <v>41171</v>
      </c>
      <c r="L13" s="122">
        <v>8840846</v>
      </c>
      <c r="M13" s="1284">
        <v>41172</v>
      </c>
      <c r="N13" s="1284">
        <v>41172</v>
      </c>
      <c r="O13" s="1277">
        <v>60</v>
      </c>
      <c r="P13" s="1286">
        <v>13819000</v>
      </c>
      <c r="Q13" s="1286"/>
      <c r="R13" s="1286"/>
      <c r="S13" s="1270"/>
      <c r="T13" s="129" t="s">
        <v>154</v>
      </c>
      <c r="U13" s="1273" t="s">
        <v>52</v>
      </c>
      <c r="V13" s="207">
        <f>L13*50%</f>
        <v>4420423</v>
      </c>
      <c r="W13" s="179"/>
      <c r="X13" s="182"/>
      <c r="Y13" s="148"/>
      <c r="Z13" s="119"/>
      <c r="AA13" s="162"/>
      <c r="AB13" s="162"/>
      <c r="AC13" s="162"/>
      <c r="AD13" s="162"/>
      <c r="AE13" s="162"/>
      <c r="AF13" s="112"/>
      <c r="AG13" s="219"/>
      <c r="AH13" s="219"/>
      <c r="AI13" s="220"/>
      <c r="AJ13" s="112"/>
      <c r="AK13" s="112"/>
      <c r="AL13" s="112"/>
      <c r="AM13" s="112"/>
      <c r="AO13" s="112"/>
      <c r="AP13" s="174"/>
      <c r="AQ13" s="1267">
        <v>0.45</v>
      </c>
    </row>
    <row r="14" spans="1:43" ht="45" x14ac:dyDescent="0.15">
      <c r="A14" s="1274"/>
      <c r="B14" s="215" t="s">
        <v>707</v>
      </c>
      <c r="C14" s="1274"/>
      <c r="D14" s="1274"/>
      <c r="E14" s="1340"/>
      <c r="F14" s="218" t="s">
        <v>169</v>
      </c>
      <c r="G14" s="179">
        <v>41102</v>
      </c>
      <c r="H14" s="183">
        <v>4978485</v>
      </c>
      <c r="I14" s="1285"/>
      <c r="J14" s="182" t="s">
        <v>257</v>
      </c>
      <c r="K14" s="179">
        <v>41171</v>
      </c>
      <c r="L14" s="122">
        <v>4978154</v>
      </c>
      <c r="M14" s="1285"/>
      <c r="N14" s="1285"/>
      <c r="O14" s="1278"/>
      <c r="P14" s="1287"/>
      <c r="Q14" s="1287"/>
      <c r="R14" s="1287"/>
      <c r="S14" s="1271"/>
      <c r="T14" s="129" t="s">
        <v>154</v>
      </c>
      <c r="U14" s="1274"/>
      <c r="V14" s="207">
        <f>L14*50%</f>
        <v>2489077</v>
      </c>
      <c r="W14" s="179"/>
      <c r="X14" s="182"/>
      <c r="Y14" s="148"/>
      <c r="Z14" s="119"/>
      <c r="AA14" s="162"/>
      <c r="AB14" s="162"/>
      <c r="AC14" s="162"/>
      <c r="AD14" s="162"/>
      <c r="AE14" s="162"/>
      <c r="AF14" s="112"/>
      <c r="AG14" s="219"/>
      <c r="AH14" s="219"/>
      <c r="AI14" s="220"/>
      <c r="AJ14" s="112"/>
      <c r="AK14" s="112"/>
      <c r="AL14" s="112"/>
      <c r="AM14" s="112"/>
      <c r="AO14" s="112"/>
      <c r="AP14" s="174"/>
      <c r="AQ14" s="1269"/>
    </row>
    <row r="15" spans="1:43" ht="34.5" customHeight="1" x14ac:dyDescent="0.15">
      <c r="A15" s="1273" t="s">
        <v>689</v>
      </c>
      <c r="B15" s="1325" t="s">
        <v>80</v>
      </c>
      <c r="C15" s="1273" t="s">
        <v>81</v>
      </c>
      <c r="D15" s="1273" t="s">
        <v>82</v>
      </c>
      <c r="E15" s="1277" t="s">
        <v>83</v>
      </c>
      <c r="F15" s="182" t="s">
        <v>84</v>
      </c>
      <c r="G15" s="179">
        <v>41001</v>
      </c>
      <c r="H15" s="183">
        <v>43500000</v>
      </c>
      <c r="I15" s="1284">
        <v>41081</v>
      </c>
      <c r="J15" s="182" t="s">
        <v>86</v>
      </c>
      <c r="K15" s="179">
        <v>41081</v>
      </c>
      <c r="L15" s="122">
        <v>43500000</v>
      </c>
      <c r="M15" s="179">
        <v>41086</v>
      </c>
      <c r="N15" s="179">
        <v>41093</v>
      </c>
      <c r="O15" s="1277">
        <v>30</v>
      </c>
      <c r="P15" s="1286">
        <v>52188982</v>
      </c>
      <c r="Q15" s="183"/>
      <c r="R15" s="1317">
        <v>41142</v>
      </c>
      <c r="S15" s="1317">
        <v>41157</v>
      </c>
      <c r="T15" s="121" t="s">
        <v>59</v>
      </c>
      <c r="U15" s="1273" t="s">
        <v>52</v>
      </c>
      <c r="V15" s="207">
        <f>L15/2</f>
        <v>21750000</v>
      </c>
      <c r="W15" s="179">
        <v>41100</v>
      </c>
      <c r="X15" s="182" t="s">
        <v>122</v>
      </c>
      <c r="Y15" s="148"/>
      <c r="Z15" s="119"/>
      <c r="AA15" s="162"/>
      <c r="AB15" s="162"/>
      <c r="AC15" s="162"/>
      <c r="AD15" s="162"/>
      <c r="AE15" s="1320">
        <v>48320714</v>
      </c>
      <c r="AF15" s="112"/>
      <c r="AG15" s="219"/>
      <c r="AH15" s="1314">
        <v>17.311</v>
      </c>
      <c r="AI15" s="129"/>
      <c r="AJ15" s="112"/>
      <c r="AK15" s="112"/>
      <c r="AL15" s="112"/>
      <c r="AM15" s="112"/>
      <c r="AO15" s="112"/>
      <c r="AP15" s="112"/>
      <c r="AQ15" s="1267">
        <v>1</v>
      </c>
    </row>
    <row r="16" spans="1:43" ht="21" customHeight="1" x14ac:dyDescent="0.15">
      <c r="A16" s="1274"/>
      <c r="B16" s="1326"/>
      <c r="C16" s="1274"/>
      <c r="D16" s="1274"/>
      <c r="E16" s="1278"/>
      <c r="F16" s="182" t="s">
        <v>85</v>
      </c>
      <c r="G16" s="179">
        <v>41001</v>
      </c>
      <c r="H16" s="183">
        <v>8691619</v>
      </c>
      <c r="I16" s="1285"/>
      <c r="J16" s="182" t="s">
        <v>87</v>
      </c>
      <c r="K16" s="179">
        <v>41081</v>
      </c>
      <c r="L16" s="122">
        <v>8688982</v>
      </c>
      <c r="M16" s="179">
        <v>41086</v>
      </c>
      <c r="N16" s="179">
        <v>41093</v>
      </c>
      <c r="O16" s="1278"/>
      <c r="P16" s="1287"/>
      <c r="Q16" s="183"/>
      <c r="R16" s="1318"/>
      <c r="S16" s="1318"/>
      <c r="T16" s="121" t="s">
        <v>76</v>
      </c>
      <c r="U16" s="1309"/>
      <c r="V16" s="207">
        <f>L16/2</f>
        <v>4344491</v>
      </c>
      <c r="W16" s="179">
        <v>41100</v>
      </c>
      <c r="X16" s="182" t="s">
        <v>123</v>
      </c>
      <c r="Y16" s="148"/>
      <c r="Z16" s="119"/>
      <c r="AA16" s="162"/>
      <c r="AB16" s="162"/>
      <c r="AC16" s="162"/>
      <c r="AD16" s="162"/>
      <c r="AE16" s="1321"/>
      <c r="AF16" s="112"/>
      <c r="AG16" s="221"/>
      <c r="AH16" s="1315"/>
      <c r="AI16" s="129"/>
      <c r="AJ16" s="112"/>
      <c r="AK16" s="112"/>
      <c r="AL16" s="112"/>
      <c r="AM16" s="112"/>
      <c r="AO16" s="112"/>
      <c r="AP16" s="112"/>
      <c r="AQ16" s="1281"/>
    </row>
    <row r="17" spans="1:43" ht="45" x14ac:dyDescent="0.15">
      <c r="A17" s="119" t="s">
        <v>690</v>
      </c>
      <c r="B17" s="137" t="s">
        <v>80</v>
      </c>
      <c r="C17" s="119" t="s">
        <v>81</v>
      </c>
      <c r="D17" s="119" t="s">
        <v>82</v>
      </c>
      <c r="E17" s="148" t="s">
        <v>128</v>
      </c>
      <c r="F17" s="218" t="s">
        <v>129</v>
      </c>
      <c r="G17" s="179">
        <v>41113</v>
      </c>
      <c r="H17" s="183">
        <v>22243532</v>
      </c>
      <c r="I17" s="179">
        <v>41124</v>
      </c>
      <c r="J17" s="182" t="s">
        <v>130</v>
      </c>
      <c r="K17" s="179">
        <v>41124</v>
      </c>
      <c r="L17" s="122">
        <v>22243532</v>
      </c>
      <c r="M17" s="179">
        <v>41086</v>
      </c>
      <c r="N17" s="115">
        <v>41093</v>
      </c>
      <c r="O17" s="148">
        <v>30</v>
      </c>
      <c r="P17" s="183">
        <v>22243532</v>
      </c>
      <c r="Q17" s="183"/>
      <c r="R17" s="1319"/>
      <c r="S17" s="1319"/>
      <c r="T17" s="121" t="s">
        <v>59</v>
      </c>
      <c r="U17" s="1274"/>
      <c r="V17" s="207">
        <v>0</v>
      </c>
      <c r="W17" s="218" t="s">
        <v>137</v>
      </c>
      <c r="X17" s="182" t="s">
        <v>137</v>
      </c>
      <c r="Y17" s="182" t="s">
        <v>137</v>
      </c>
      <c r="Z17" s="222" t="s">
        <v>137</v>
      </c>
      <c r="AA17" s="222"/>
      <c r="AB17" s="222"/>
      <c r="AC17" s="222"/>
      <c r="AD17" s="222"/>
      <c r="AE17" s="1322"/>
      <c r="AF17" s="112"/>
      <c r="AG17" s="223"/>
      <c r="AH17" s="1316"/>
      <c r="AI17" s="129"/>
      <c r="AJ17" s="112"/>
      <c r="AK17" s="112"/>
      <c r="AL17" s="112"/>
      <c r="AM17" s="112"/>
      <c r="AO17" s="112"/>
      <c r="AP17" s="112"/>
      <c r="AQ17" s="1268"/>
    </row>
    <row r="18" spans="1:43" ht="27" x14ac:dyDescent="0.15">
      <c r="A18" s="129" t="s">
        <v>691</v>
      </c>
      <c r="B18" s="129" t="s">
        <v>105</v>
      </c>
      <c r="C18" s="119" t="s">
        <v>81</v>
      </c>
      <c r="D18" s="1273" t="s">
        <v>106</v>
      </c>
      <c r="E18" s="1277" t="s">
        <v>107</v>
      </c>
      <c r="F18" s="182" t="s">
        <v>108</v>
      </c>
      <c r="G18" s="179">
        <v>41059</v>
      </c>
      <c r="H18" s="183">
        <v>157644216</v>
      </c>
      <c r="I18" s="179">
        <v>41102</v>
      </c>
      <c r="J18" s="182" t="s">
        <v>117</v>
      </c>
      <c r="K18" s="179">
        <v>41102</v>
      </c>
      <c r="L18" s="122">
        <v>157582883</v>
      </c>
      <c r="M18" s="179">
        <v>41115</v>
      </c>
      <c r="N18" s="179">
        <v>41116</v>
      </c>
      <c r="O18" s="148">
        <v>60</v>
      </c>
      <c r="P18" s="183">
        <v>157582883</v>
      </c>
      <c r="Q18" s="183"/>
      <c r="R18" s="183"/>
      <c r="S18" s="1270"/>
      <c r="T18" s="121" t="s">
        <v>51</v>
      </c>
      <c r="U18" s="1273" t="s">
        <v>110</v>
      </c>
      <c r="V18" s="207">
        <f>P18/2</f>
        <v>78791441.5</v>
      </c>
      <c r="W18" s="179">
        <v>41121</v>
      </c>
      <c r="X18" s="182" t="s">
        <v>121</v>
      </c>
      <c r="Y18" s="148"/>
      <c r="Z18" s="119"/>
      <c r="AA18" s="119"/>
      <c r="AB18" s="119"/>
      <c r="AC18" s="119"/>
      <c r="AD18" s="119"/>
      <c r="AE18" s="119"/>
      <c r="AF18" s="112"/>
      <c r="AG18" s="112"/>
      <c r="AH18" s="112"/>
      <c r="AI18" s="112"/>
      <c r="AJ18" s="112"/>
      <c r="AK18" s="112"/>
      <c r="AL18" s="112"/>
      <c r="AM18" s="112"/>
      <c r="AO18" s="112"/>
      <c r="AP18" s="174"/>
      <c r="AQ18" s="1267">
        <v>0.82</v>
      </c>
    </row>
    <row r="19" spans="1:43" ht="36" x14ac:dyDescent="0.15">
      <c r="A19" s="129" t="s">
        <v>692</v>
      </c>
      <c r="B19" s="129" t="s">
        <v>301</v>
      </c>
      <c r="C19" s="119"/>
      <c r="D19" s="1274"/>
      <c r="E19" s="1278"/>
      <c r="F19" s="182" t="s">
        <v>302</v>
      </c>
      <c r="G19" s="179">
        <v>41162</v>
      </c>
      <c r="H19" s="183">
        <v>68000000</v>
      </c>
      <c r="I19" s="179">
        <v>41190</v>
      </c>
      <c r="J19" s="182" t="s">
        <v>308</v>
      </c>
      <c r="K19" s="179">
        <v>41190</v>
      </c>
      <c r="L19" s="122">
        <v>68000000</v>
      </c>
      <c r="M19" s="224">
        <v>41204</v>
      </c>
      <c r="N19" s="179"/>
      <c r="O19" s="148">
        <v>45</v>
      </c>
      <c r="P19" s="183">
        <v>68000000</v>
      </c>
      <c r="Q19" s="183"/>
      <c r="R19" s="183"/>
      <c r="S19" s="1271"/>
      <c r="T19" s="129" t="s">
        <v>149</v>
      </c>
      <c r="U19" s="1274"/>
      <c r="V19" s="207"/>
      <c r="W19" s="179"/>
      <c r="X19" s="182"/>
      <c r="Y19" s="148"/>
      <c r="Z19" s="119"/>
      <c r="AA19" s="119"/>
      <c r="AB19" s="119"/>
      <c r="AC19" s="119"/>
      <c r="AD19" s="119"/>
      <c r="AE19" s="119"/>
      <c r="AF19" s="112"/>
      <c r="AG19" s="112"/>
      <c r="AH19" s="112"/>
      <c r="AI19" s="112"/>
      <c r="AJ19" s="112"/>
      <c r="AK19" s="112"/>
      <c r="AL19" s="112"/>
      <c r="AM19" s="112"/>
      <c r="AO19" s="112"/>
      <c r="AP19" s="174"/>
      <c r="AQ19" s="1269"/>
    </row>
    <row r="20" spans="1:43" ht="153" x14ac:dyDescent="0.15">
      <c r="A20" s="129" t="s">
        <v>693</v>
      </c>
      <c r="B20" s="129" t="s">
        <v>111</v>
      </c>
      <c r="C20" s="119" t="s">
        <v>112</v>
      </c>
      <c r="D20" s="119" t="s">
        <v>113</v>
      </c>
      <c r="E20" s="148" t="s">
        <v>114</v>
      </c>
      <c r="F20" s="182" t="s">
        <v>103</v>
      </c>
      <c r="G20" s="179">
        <v>41036</v>
      </c>
      <c r="H20" s="183">
        <v>160039902</v>
      </c>
      <c r="I20" s="179">
        <v>41106</v>
      </c>
      <c r="J20" s="182" t="s">
        <v>115</v>
      </c>
      <c r="K20" s="179">
        <v>41106</v>
      </c>
      <c r="L20" s="122">
        <v>160039893</v>
      </c>
      <c r="M20" s="179">
        <v>41115</v>
      </c>
      <c r="N20" s="179">
        <v>41115</v>
      </c>
      <c r="O20" s="148">
        <v>10</v>
      </c>
      <c r="P20" s="183">
        <v>160039893</v>
      </c>
      <c r="Q20" s="183"/>
      <c r="R20" s="183"/>
      <c r="S20" s="112"/>
      <c r="T20" s="121" t="s">
        <v>116</v>
      </c>
      <c r="U20" s="129" t="s">
        <v>52</v>
      </c>
      <c r="V20" s="112"/>
      <c r="W20" s="148"/>
      <c r="X20" s="148"/>
      <c r="Y20" s="148"/>
      <c r="Z20" s="119"/>
      <c r="AA20" s="119"/>
      <c r="AB20" s="119"/>
      <c r="AC20" s="119"/>
      <c r="AD20" s="119"/>
      <c r="AE20" s="119"/>
      <c r="AF20" s="112"/>
      <c r="AG20" s="112"/>
      <c r="AH20" s="112"/>
      <c r="AI20" s="112"/>
      <c r="AJ20" s="112"/>
      <c r="AK20" s="112"/>
      <c r="AL20" s="112"/>
      <c r="AM20" s="112"/>
      <c r="AO20" s="112"/>
      <c r="AP20" s="112"/>
      <c r="AQ20" s="210">
        <v>0.3</v>
      </c>
    </row>
    <row r="21" spans="1:43" ht="45" x14ac:dyDescent="0.15">
      <c r="A21" s="129" t="s">
        <v>694</v>
      </c>
      <c r="B21" s="176" t="s">
        <v>138</v>
      </c>
      <c r="C21" s="119" t="s">
        <v>140</v>
      </c>
      <c r="D21" s="119" t="s">
        <v>139</v>
      </c>
      <c r="E21" s="148" t="s">
        <v>141</v>
      </c>
      <c r="F21" s="182" t="s">
        <v>142</v>
      </c>
      <c r="G21" s="179">
        <v>41073</v>
      </c>
      <c r="H21" s="183">
        <v>700000000</v>
      </c>
      <c r="I21" s="179">
        <v>41159</v>
      </c>
      <c r="J21" s="182" t="s">
        <v>255</v>
      </c>
      <c r="K21" s="179">
        <v>41159</v>
      </c>
      <c r="L21" s="122">
        <v>695305279.15999997</v>
      </c>
      <c r="M21" s="179">
        <v>41162</v>
      </c>
      <c r="N21" s="179">
        <v>41179</v>
      </c>
      <c r="O21" s="148">
        <v>120</v>
      </c>
      <c r="P21" s="183">
        <v>695305279.15999997</v>
      </c>
      <c r="Q21" s="183"/>
      <c r="R21" s="183"/>
      <c r="S21" s="112"/>
      <c r="T21" s="129" t="s">
        <v>143</v>
      </c>
      <c r="U21" s="129" t="s">
        <v>325</v>
      </c>
      <c r="V21" s="225"/>
      <c r="W21" s="224"/>
      <c r="X21" s="226"/>
      <c r="Y21" s="227">
        <v>208591583</v>
      </c>
      <c r="Z21" s="138">
        <v>41185</v>
      </c>
      <c r="AA21" s="144" t="s">
        <v>142</v>
      </c>
      <c r="AB21" s="228">
        <v>424276837</v>
      </c>
      <c r="AC21" s="144"/>
      <c r="AD21" s="144"/>
      <c r="AE21" s="119"/>
      <c r="AF21" s="112"/>
      <c r="AG21" s="112"/>
      <c r="AH21" s="112"/>
      <c r="AI21" s="112"/>
      <c r="AJ21" s="112"/>
      <c r="AK21" s="112"/>
      <c r="AL21" s="112"/>
      <c r="AM21" s="112"/>
      <c r="AO21" s="112"/>
      <c r="AP21" s="112"/>
      <c r="AQ21" s="210">
        <v>0.9</v>
      </c>
    </row>
    <row r="22" spans="1:43" ht="51" customHeight="1" x14ac:dyDescent="0.15">
      <c r="A22" s="129" t="s">
        <v>695</v>
      </c>
      <c r="B22" s="129" t="s">
        <v>158</v>
      </c>
      <c r="C22" s="119" t="s">
        <v>140</v>
      </c>
      <c r="D22" s="119" t="s">
        <v>159</v>
      </c>
      <c r="E22" s="148" t="s">
        <v>160</v>
      </c>
      <c r="F22" s="182" t="s">
        <v>161</v>
      </c>
      <c r="G22" s="179">
        <v>41089</v>
      </c>
      <c r="H22" s="183">
        <v>545832450</v>
      </c>
      <c r="I22" s="1284">
        <v>41162</v>
      </c>
      <c r="J22" s="182" t="s">
        <v>279</v>
      </c>
      <c r="K22" s="179">
        <v>41162</v>
      </c>
      <c r="L22" s="122">
        <v>545832450</v>
      </c>
      <c r="M22" s="1284">
        <v>41166</v>
      </c>
      <c r="N22" s="1284">
        <v>41200</v>
      </c>
      <c r="O22" s="1277">
        <v>4</v>
      </c>
      <c r="P22" s="1286">
        <f>L22+L23</f>
        <v>767945051.91999996</v>
      </c>
      <c r="Q22" s="183"/>
      <c r="R22" s="183"/>
      <c r="S22" s="112"/>
      <c r="T22" s="129" t="s">
        <v>154</v>
      </c>
      <c r="U22" s="1273" t="s">
        <v>240</v>
      </c>
      <c r="V22" s="112"/>
      <c r="W22" s="148"/>
      <c r="X22" s="148"/>
      <c r="Y22" s="148"/>
      <c r="Z22" s="119"/>
      <c r="AA22" s="119"/>
      <c r="AB22" s="119"/>
      <c r="AC22" s="119"/>
      <c r="AD22" s="119"/>
      <c r="AE22" s="119"/>
      <c r="AF22" s="112"/>
      <c r="AG22" s="112"/>
      <c r="AH22" s="112"/>
      <c r="AI22" s="112"/>
      <c r="AJ22" s="112"/>
      <c r="AK22" s="112"/>
      <c r="AL22" s="112"/>
      <c r="AM22" s="112"/>
      <c r="AO22" s="112"/>
      <c r="AP22" s="112"/>
      <c r="AQ22" s="1267">
        <v>0</v>
      </c>
    </row>
    <row r="23" spans="1:43" ht="45" x14ac:dyDescent="0.15">
      <c r="A23" s="129" t="s">
        <v>695</v>
      </c>
      <c r="B23" s="176" t="s">
        <v>158</v>
      </c>
      <c r="C23" s="119" t="s">
        <v>140</v>
      </c>
      <c r="D23" s="119" t="s">
        <v>159</v>
      </c>
      <c r="E23" s="148" t="s">
        <v>160</v>
      </c>
      <c r="F23" s="182" t="s">
        <v>162</v>
      </c>
      <c r="G23" s="179">
        <v>41089</v>
      </c>
      <c r="H23" s="183">
        <v>222112602</v>
      </c>
      <c r="I23" s="1306"/>
      <c r="J23" s="229" t="s">
        <v>280</v>
      </c>
      <c r="K23" s="186">
        <v>41162</v>
      </c>
      <c r="L23" s="230">
        <v>222112601.91999999</v>
      </c>
      <c r="M23" s="1306"/>
      <c r="N23" s="1307"/>
      <c r="O23" s="1307"/>
      <c r="P23" s="1287"/>
      <c r="Q23" s="183"/>
      <c r="R23" s="183"/>
      <c r="S23" s="112"/>
      <c r="T23" s="129" t="s">
        <v>154</v>
      </c>
      <c r="U23" s="1274"/>
      <c r="V23" s="112"/>
      <c r="W23" s="148"/>
      <c r="X23" s="148"/>
      <c r="Y23" s="148"/>
      <c r="Z23" s="119"/>
      <c r="AA23" s="119"/>
      <c r="AB23" s="119"/>
      <c r="AC23" s="119"/>
      <c r="AD23" s="119"/>
      <c r="AE23" s="119"/>
      <c r="AF23" s="112"/>
      <c r="AG23" s="112"/>
      <c r="AH23" s="112"/>
      <c r="AI23" s="112"/>
      <c r="AJ23" s="112"/>
      <c r="AK23" s="112"/>
      <c r="AL23" s="112"/>
      <c r="AM23" s="112"/>
      <c r="AO23" s="112"/>
      <c r="AP23" s="112"/>
      <c r="AQ23" s="1269"/>
    </row>
    <row r="24" spans="1:43" ht="199.5" customHeight="1" x14ac:dyDescent="0.15">
      <c r="A24" s="1273" t="s">
        <v>696</v>
      </c>
      <c r="B24" s="1311" t="s">
        <v>155</v>
      </c>
      <c r="C24" s="1273" t="s">
        <v>140</v>
      </c>
      <c r="D24" s="1273" t="s">
        <v>156</v>
      </c>
      <c r="E24" s="1277">
        <v>18126628</v>
      </c>
      <c r="F24" s="182" t="s">
        <v>157</v>
      </c>
      <c r="G24" s="179">
        <v>41079</v>
      </c>
      <c r="H24" s="183">
        <v>110087935</v>
      </c>
      <c r="I24" s="1284">
        <v>41162</v>
      </c>
      <c r="J24" s="114" t="s">
        <v>309</v>
      </c>
      <c r="K24" s="115">
        <v>41162</v>
      </c>
      <c r="L24" s="122">
        <v>106656990</v>
      </c>
      <c r="M24" s="1284">
        <v>41172</v>
      </c>
      <c r="N24" s="1284">
        <v>41179</v>
      </c>
      <c r="O24" s="1277">
        <v>4</v>
      </c>
      <c r="P24" s="1286">
        <v>860006990</v>
      </c>
      <c r="Q24" s="183"/>
      <c r="R24" s="183"/>
      <c r="S24" s="1270"/>
      <c r="T24" s="129" t="s">
        <v>154</v>
      </c>
      <c r="U24" s="1273" t="s">
        <v>240</v>
      </c>
      <c r="V24" s="112"/>
      <c r="W24" s="148"/>
      <c r="X24" s="148"/>
      <c r="Y24" s="148"/>
      <c r="Z24" s="119"/>
      <c r="AA24" s="119"/>
      <c r="AB24" s="119"/>
      <c r="AC24" s="119"/>
      <c r="AD24" s="119"/>
      <c r="AE24" s="119"/>
      <c r="AF24" s="112"/>
      <c r="AG24" s="112"/>
      <c r="AH24" s="112"/>
      <c r="AI24" s="112"/>
      <c r="AJ24" s="112"/>
      <c r="AK24" s="112"/>
      <c r="AL24" s="112"/>
      <c r="AM24" s="112"/>
      <c r="AO24" s="112"/>
      <c r="AP24" s="112"/>
      <c r="AQ24" s="1267">
        <v>0.03</v>
      </c>
    </row>
    <row r="25" spans="1:43" ht="18" x14ac:dyDescent="0.15">
      <c r="A25" s="1309"/>
      <c r="B25" s="1312"/>
      <c r="C25" s="1309"/>
      <c r="D25" s="1309"/>
      <c r="E25" s="1307"/>
      <c r="F25" s="182" t="s">
        <v>242</v>
      </c>
      <c r="G25" s="179">
        <v>41079</v>
      </c>
      <c r="H25" s="183">
        <v>645000000</v>
      </c>
      <c r="I25" s="1306"/>
      <c r="J25" s="182" t="s">
        <v>311</v>
      </c>
      <c r="K25" s="179">
        <v>41162</v>
      </c>
      <c r="L25" s="122">
        <v>612750000</v>
      </c>
      <c r="M25" s="1306"/>
      <c r="N25" s="1307"/>
      <c r="O25" s="1307"/>
      <c r="P25" s="1308"/>
      <c r="Q25" s="183"/>
      <c r="R25" s="183"/>
      <c r="S25" s="1310"/>
      <c r="T25" s="129" t="s">
        <v>149</v>
      </c>
      <c r="U25" s="1309"/>
      <c r="V25" s="112"/>
      <c r="W25" s="148"/>
      <c r="X25" s="148"/>
      <c r="Y25" s="148"/>
      <c r="Z25" s="119"/>
      <c r="AA25" s="119"/>
      <c r="AB25" s="119"/>
      <c r="AC25" s="119"/>
      <c r="AD25" s="119"/>
      <c r="AE25" s="119"/>
      <c r="AF25" s="112"/>
      <c r="AG25" s="112"/>
      <c r="AH25" s="112"/>
      <c r="AI25" s="112"/>
      <c r="AJ25" s="112"/>
      <c r="AK25" s="112"/>
      <c r="AL25" s="112"/>
      <c r="AM25" s="112"/>
      <c r="AO25" s="112"/>
      <c r="AP25" s="112"/>
      <c r="AQ25" s="1272"/>
    </row>
    <row r="26" spans="1:43" ht="57" customHeight="1" x14ac:dyDescent="0.15">
      <c r="A26" s="1274"/>
      <c r="B26" s="1313"/>
      <c r="C26" s="1274"/>
      <c r="D26" s="1274"/>
      <c r="E26" s="1278"/>
      <c r="F26" s="182" t="s">
        <v>260</v>
      </c>
      <c r="G26" s="179">
        <v>41073</v>
      </c>
      <c r="H26" s="183">
        <v>148000000</v>
      </c>
      <c r="I26" s="1306"/>
      <c r="J26" s="231" t="s">
        <v>310</v>
      </c>
      <c r="K26" s="179">
        <v>41162</v>
      </c>
      <c r="L26" s="122">
        <v>140600000</v>
      </c>
      <c r="M26" s="1285"/>
      <c r="N26" s="1307"/>
      <c r="O26" s="1278"/>
      <c r="P26" s="1287"/>
      <c r="Q26" s="183"/>
      <c r="R26" s="183"/>
      <c r="S26" s="1271"/>
      <c r="T26" s="129" t="s">
        <v>312</v>
      </c>
      <c r="U26" s="1274"/>
      <c r="V26" s="112"/>
      <c r="W26" s="148"/>
      <c r="X26" s="148"/>
      <c r="Y26" s="148"/>
      <c r="Z26" s="119"/>
      <c r="AA26" s="119"/>
      <c r="AB26" s="119"/>
      <c r="AC26" s="119"/>
      <c r="AD26" s="119"/>
      <c r="AE26" s="119"/>
      <c r="AF26" s="112"/>
      <c r="AG26" s="112"/>
      <c r="AH26" s="112"/>
      <c r="AI26" s="112"/>
      <c r="AJ26" s="112"/>
      <c r="AK26" s="112"/>
      <c r="AL26" s="112"/>
      <c r="AM26" s="112"/>
      <c r="AO26" s="112"/>
      <c r="AP26" s="112"/>
      <c r="AQ26" s="1269"/>
    </row>
    <row r="27" spans="1:43" ht="27" x14ac:dyDescent="0.15">
      <c r="A27" s="129" t="s">
        <v>697</v>
      </c>
      <c r="B27" s="129" t="s">
        <v>150</v>
      </c>
      <c r="C27" s="119" t="s">
        <v>140</v>
      </c>
      <c r="D27" s="119" t="s">
        <v>151</v>
      </c>
      <c r="E27" s="148" t="s">
        <v>262</v>
      </c>
      <c r="F27" s="182" t="s">
        <v>152</v>
      </c>
      <c r="G27" s="179">
        <v>41073</v>
      </c>
      <c r="H27" s="183">
        <v>350000000</v>
      </c>
      <c r="I27" s="1284">
        <v>41169</v>
      </c>
      <c r="J27" s="182" t="s">
        <v>281</v>
      </c>
      <c r="K27" s="179">
        <v>41169</v>
      </c>
      <c r="L27" s="122">
        <v>350000000</v>
      </c>
      <c r="M27" s="1284">
        <v>41183</v>
      </c>
      <c r="N27" s="1284">
        <v>41183</v>
      </c>
      <c r="O27" s="1277">
        <v>120</v>
      </c>
      <c r="P27" s="1286">
        <f>L27+L28</f>
        <v>399985788</v>
      </c>
      <c r="Q27" s="183"/>
      <c r="R27" s="183"/>
      <c r="S27" s="112"/>
      <c r="T27" s="129" t="s">
        <v>154</v>
      </c>
      <c r="U27" s="1273" t="s">
        <v>240</v>
      </c>
      <c r="V27" s="112"/>
      <c r="W27" s="148"/>
      <c r="X27" s="148"/>
      <c r="Y27" s="148"/>
      <c r="Z27" s="119"/>
      <c r="AA27" s="119"/>
      <c r="AB27" s="119"/>
      <c r="AC27" s="119"/>
      <c r="AD27" s="119"/>
      <c r="AE27" s="119"/>
      <c r="AF27" s="112"/>
      <c r="AG27" s="112"/>
      <c r="AH27" s="112"/>
      <c r="AI27" s="112"/>
      <c r="AJ27" s="112"/>
      <c r="AK27" s="112"/>
      <c r="AL27" s="112"/>
      <c r="AM27" s="112"/>
      <c r="AO27" s="112"/>
      <c r="AP27" s="112"/>
      <c r="AQ27" s="210">
        <v>0.1</v>
      </c>
    </row>
    <row r="28" spans="1:43" ht="27" x14ac:dyDescent="0.15">
      <c r="A28" s="129" t="s">
        <v>697</v>
      </c>
      <c r="B28" s="129" t="s">
        <v>150</v>
      </c>
      <c r="C28" s="119" t="s">
        <v>140</v>
      </c>
      <c r="D28" s="119" t="s">
        <v>151</v>
      </c>
      <c r="E28" s="148" t="s">
        <v>262</v>
      </c>
      <c r="F28" s="182" t="s">
        <v>153</v>
      </c>
      <c r="G28" s="179">
        <v>41089</v>
      </c>
      <c r="H28" s="183">
        <v>50000000</v>
      </c>
      <c r="I28" s="1285"/>
      <c r="J28" s="182" t="s">
        <v>282</v>
      </c>
      <c r="K28" s="179">
        <v>41169</v>
      </c>
      <c r="L28" s="122">
        <v>49985788</v>
      </c>
      <c r="M28" s="1285"/>
      <c r="N28" s="1278"/>
      <c r="O28" s="1278"/>
      <c r="P28" s="1287"/>
      <c r="Q28" s="183"/>
      <c r="R28" s="183"/>
      <c r="S28" s="112"/>
      <c r="T28" s="129" t="s">
        <v>149</v>
      </c>
      <c r="U28" s="1274"/>
      <c r="V28" s="112"/>
      <c r="W28" s="148"/>
      <c r="X28" s="148"/>
      <c r="Y28" s="148"/>
      <c r="Z28" s="119"/>
      <c r="AA28" s="119"/>
      <c r="AB28" s="119"/>
      <c r="AC28" s="119"/>
      <c r="AD28" s="119"/>
      <c r="AE28" s="119"/>
      <c r="AF28" s="112"/>
      <c r="AG28" s="112"/>
      <c r="AH28" s="112"/>
      <c r="AI28" s="112"/>
      <c r="AJ28" s="112"/>
      <c r="AK28" s="112"/>
      <c r="AL28" s="112"/>
      <c r="AM28" s="112"/>
      <c r="AO28" s="112"/>
      <c r="AP28" s="112"/>
      <c r="AQ28" s="210">
        <v>0.1</v>
      </c>
    </row>
    <row r="29" spans="1:43" ht="27" x14ac:dyDescent="0.15">
      <c r="A29" s="129" t="s">
        <v>698</v>
      </c>
      <c r="B29" s="129" t="s">
        <v>144</v>
      </c>
      <c r="C29" s="119" t="s">
        <v>81</v>
      </c>
      <c r="D29" s="119" t="s">
        <v>145</v>
      </c>
      <c r="E29" s="148">
        <v>18145226</v>
      </c>
      <c r="F29" s="182" t="s">
        <v>146</v>
      </c>
      <c r="G29" s="179">
        <v>41102</v>
      </c>
      <c r="H29" s="183">
        <v>38360600</v>
      </c>
      <c r="I29" s="1284">
        <v>41169</v>
      </c>
      <c r="J29" s="182" t="s">
        <v>173</v>
      </c>
      <c r="K29" s="179">
        <v>41169</v>
      </c>
      <c r="L29" s="122">
        <v>38360600</v>
      </c>
      <c r="M29" s="1284">
        <v>41171</v>
      </c>
      <c r="N29" s="1284">
        <v>41172</v>
      </c>
      <c r="O29" s="1277">
        <v>60</v>
      </c>
      <c r="P29" s="1286">
        <v>99569300</v>
      </c>
      <c r="Q29" s="183"/>
      <c r="R29" s="183"/>
      <c r="S29" s="112"/>
      <c r="T29" s="129" t="s">
        <v>148</v>
      </c>
      <c r="U29" s="1273" t="s">
        <v>167</v>
      </c>
      <c r="V29" s="207">
        <f>L29/2</f>
        <v>19180300</v>
      </c>
      <c r="W29" s="148"/>
      <c r="X29" s="148"/>
      <c r="Y29" s="148"/>
      <c r="Z29" s="119"/>
      <c r="AA29" s="119"/>
      <c r="AB29" s="119"/>
      <c r="AC29" s="119"/>
      <c r="AD29" s="119"/>
      <c r="AE29" s="119"/>
      <c r="AF29" s="112"/>
      <c r="AG29" s="112"/>
      <c r="AH29" s="112"/>
      <c r="AI29" s="112"/>
      <c r="AJ29" s="112"/>
      <c r="AK29" s="112"/>
      <c r="AL29" s="112"/>
      <c r="AM29" s="112"/>
      <c r="AO29" s="112"/>
      <c r="AP29" s="112"/>
      <c r="AQ29" s="1267">
        <v>0.5</v>
      </c>
    </row>
    <row r="30" spans="1:43" ht="27" x14ac:dyDescent="0.15">
      <c r="A30" s="129" t="s">
        <v>698</v>
      </c>
      <c r="B30" s="129" t="s">
        <v>144</v>
      </c>
      <c r="C30" s="119" t="s">
        <v>81</v>
      </c>
      <c r="D30" s="119" t="s">
        <v>145</v>
      </c>
      <c r="E30" s="148">
        <v>18145226</v>
      </c>
      <c r="F30" s="182" t="s">
        <v>147</v>
      </c>
      <c r="G30" s="179">
        <v>41102</v>
      </c>
      <c r="H30" s="183">
        <v>61209093</v>
      </c>
      <c r="I30" s="1285"/>
      <c r="J30" s="182" t="s">
        <v>174</v>
      </c>
      <c r="K30" s="179">
        <v>41169</v>
      </c>
      <c r="L30" s="122">
        <v>61208700</v>
      </c>
      <c r="M30" s="1285"/>
      <c r="N30" s="1278"/>
      <c r="O30" s="1278"/>
      <c r="P30" s="1287"/>
      <c r="Q30" s="183"/>
      <c r="R30" s="183"/>
      <c r="S30" s="112"/>
      <c r="T30" s="129" t="s">
        <v>149</v>
      </c>
      <c r="U30" s="1274"/>
      <c r="V30" s="207">
        <f>L30/2</f>
        <v>30604350</v>
      </c>
      <c r="W30" s="148"/>
      <c r="X30" s="148"/>
      <c r="Y30" s="148"/>
      <c r="Z30" s="119"/>
      <c r="AA30" s="119"/>
      <c r="AB30" s="119"/>
      <c r="AC30" s="119"/>
      <c r="AD30" s="119"/>
      <c r="AE30" s="119"/>
      <c r="AF30" s="112"/>
      <c r="AG30" s="112"/>
      <c r="AH30" s="112"/>
      <c r="AI30" s="112"/>
      <c r="AJ30" s="112"/>
      <c r="AK30" s="112"/>
      <c r="AL30" s="112"/>
      <c r="AM30" s="112"/>
      <c r="AO30" s="112"/>
      <c r="AP30" s="112"/>
      <c r="AQ30" s="1268"/>
    </row>
    <row r="31" spans="1:43" ht="63" x14ac:dyDescent="0.15">
      <c r="A31" s="129" t="s">
        <v>699</v>
      </c>
      <c r="B31" s="129" t="s">
        <v>163</v>
      </c>
      <c r="C31" s="119" t="s">
        <v>164</v>
      </c>
      <c r="D31" s="119" t="s">
        <v>171</v>
      </c>
      <c r="E31" s="148">
        <v>18145226</v>
      </c>
      <c r="F31" s="182" t="s">
        <v>165</v>
      </c>
      <c r="G31" s="179">
        <v>41151</v>
      </c>
      <c r="H31" s="183">
        <v>75000000</v>
      </c>
      <c r="I31" s="179">
        <v>41169</v>
      </c>
      <c r="J31" s="182" t="s">
        <v>172</v>
      </c>
      <c r="K31" s="179">
        <v>41169</v>
      </c>
      <c r="L31" s="122">
        <v>75000000</v>
      </c>
      <c r="M31" s="179">
        <v>41172</v>
      </c>
      <c r="N31" s="179">
        <v>41172</v>
      </c>
      <c r="O31" s="148">
        <v>30</v>
      </c>
      <c r="P31" s="183">
        <v>75000000</v>
      </c>
      <c r="Q31" s="183"/>
      <c r="R31" s="183"/>
      <c r="S31" s="112"/>
      <c r="T31" s="129" t="s">
        <v>166</v>
      </c>
      <c r="U31" s="129" t="s">
        <v>52</v>
      </c>
      <c r="V31" s="112"/>
      <c r="W31" s="148"/>
      <c r="X31" s="148"/>
      <c r="Y31" s="148"/>
      <c r="Z31" s="119"/>
      <c r="AA31" s="119"/>
      <c r="AB31" s="119"/>
      <c r="AC31" s="119"/>
      <c r="AD31" s="119"/>
      <c r="AE31" s="119"/>
      <c r="AF31" s="112"/>
      <c r="AG31" s="112"/>
      <c r="AH31" s="112"/>
      <c r="AI31" s="112"/>
      <c r="AJ31" s="112"/>
      <c r="AK31" s="112"/>
      <c r="AL31" s="112"/>
      <c r="AM31" s="112"/>
      <c r="AO31" s="112"/>
      <c r="AP31" s="112"/>
      <c r="AQ31" s="210">
        <v>1</v>
      </c>
    </row>
    <row r="32" spans="1:43" s="241" customFormat="1" ht="233.25" hidden="1" customHeight="1" x14ac:dyDescent="0.15">
      <c r="A32" s="1297" t="s">
        <v>700</v>
      </c>
      <c r="B32" s="1300" t="s">
        <v>701</v>
      </c>
      <c r="C32" s="1297" t="s">
        <v>112</v>
      </c>
      <c r="D32" s="1297" t="s">
        <v>240</v>
      </c>
      <c r="E32" s="1291" t="s">
        <v>241</v>
      </c>
      <c r="F32" s="232" t="s">
        <v>261</v>
      </c>
      <c r="G32" s="233">
        <v>41073</v>
      </c>
      <c r="H32" s="234">
        <v>148000000</v>
      </c>
      <c r="I32" s="1288">
        <v>41178</v>
      </c>
      <c r="J32" s="232" t="s">
        <v>270</v>
      </c>
      <c r="K32" s="1288">
        <v>41178</v>
      </c>
      <c r="L32" s="235">
        <v>7400000</v>
      </c>
      <c r="M32" s="1288">
        <v>41179</v>
      </c>
      <c r="N32" s="1288">
        <v>41179</v>
      </c>
      <c r="O32" s="1291">
        <v>4</v>
      </c>
      <c r="P32" s="1294">
        <f>L32+L33+L34+L35+L36+L37+L38+L39+L40</f>
        <v>149485000</v>
      </c>
      <c r="Q32" s="234"/>
      <c r="R32" s="234"/>
      <c r="S32" s="236"/>
      <c r="T32" s="237" t="s">
        <v>254</v>
      </c>
      <c r="U32" s="238"/>
      <c r="V32" s="236"/>
      <c r="W32" s="239"/>
      <c r="X32" s="239"/>
      <c r="Y32" s="239"/>
      <c r="Z32" s="240"/>
      <c r="AA32" s="240"/>
      <c r="AB32" s="240"/>
      <c r="AC32" s="240"/>
      <c r="AD32" s="240"/>
      <c r="AE32" s="240"/>
      <c r="AF32" s="236"/>
      <c r="AG32" s="236"/>
      <c r="AH32" s="236"/>
      <c r="AI32" s="236"/>
      <c r="AJ32" s="236"/>
      <c r="AK32" s="236"/>
      <c r="AL32" s="236"/>
      <c r="AM32" s="236"/>
      <c r="AO32" s="236"/>
      <c r="AP32" s="236"/>
      <c r="AQ32" s="242"/>
    </row>
    <row r="33" spans="1:43" s="241" customFormat="1" ht="225.75" hidden="1" customHeight="1" x14ac:dyDescent="0.15">
      <c r="A33" s="1298"/>
      <c r="B33" s="1301"/>
      <c r="C33" s="1298"/>
      <c r="D33" s="1298"/>
      <c r="E33" s="1292"/>
      <c r="F33" s="232" t="s">
        <v>242</v>
      </c>
      <c r="G33" s="233">
        <v>41079</v>
      </c>
      <c r="H33" s="234">
        <v>645000000</v>
      </c>
      <c r="I33" s="1289"/>
      <c r="J33" s="232" t="s">
        <v>271</v>
      </c>
      <c r="K33" s="1289"/>
      <c r="L33" s="235">
        <v>32169055</v>
      </c>
      <c r="M33" s="1289"/>
      <c r="N33" s="1289"/>
      <c r="O33" s="1292"/>
      <c r="P33" s="1295"/>
      <c r="Q33" s="234"/>
      <c r="R33" s="234"/>
      <c r="S33" s="236"/>
      <c r="T33" s="237" t="s">
        <v>149</v>
      </c>
      <c r="U33" s="238"/>
      <c r="V33" s="236"/>
      <c r="W33" s="239"/>
      <c r="X33" s="239"/>
      <c r="Y33" s="239"/>
      <c r="Z33" s="240"/>
      <c r="AA33" s="240"/>
      <c r="AB33" s="240"/>
      <c r="AC33" s="240"/>
      <c r="AD33" s="240"/>
      <c r="AE33" s="240"/>
      <c r="AF33" s="236"/>
      <c r="AG33" s="236"/>
      <c r="AH33" s="236"/>
      <c r="AI33" s="236"/>
      <c r="AJ33" s="236"/>
      <c r="AK33" s="236"/>
      <c r="AL33" s="236"/>
      <c r="AM33" s="236"/>
      <c r="AO33" s="236"/>
      <c r="AP33" s="236"/>
      <c r="AQ33" s="242"/>
    </row>
    <row r="34" spans="1:43" s="241" customFormat="1" ht="292.5" hidden="1" customHeight="1" x14ac:dyDescent="0.15">
      <c r="A34" s="1298"/>
      <c r="B34" s="1302"/>
      <c r="C34" s="1298"/>
      <c r="D34" s="1298"/>
      <c r="E34" s="1292"/>
      <c r="F34" s="232" t="s">
        <v>157</v>
      </c>
      <c r="G34" s="233">
        <v>41079</v>
      </c>
      <c r="H34" s="234">
        <v>110087935</v>
      </c>
      <c r="I34" s="1289"/>
      <c r="J34" s="232" t="s">
        <v>269</v>
      </c>
      <c r="K34" s="1289"/>
      <c r="L34" s="235">
        <v>3430945</v>
      </c>
      <c r="M34" s="1289"/>
      <c r="N34" s="1289"/>
      <c r="O34" s="1292"/>
      <c r="P34" s="1295"/>
      <c r="Q34" s="234"/>
      <c r="R34" s="234"/>
      <c r="S34" s="236"/>
      <c r="T34" s="237" t="s">
        <v>149</v>
      </c>
      <c r="U34" s="238"/>
      <c r="V34" s="236"/>
      <c r="W34" s="239"/>
      <c r="X34" s="239"/>
      <c r="Y34" s="239"/>
      <c r="Z34" s="240"/>
      <c r="AA34" s="240"/>
      <c r="AB34" s="240"/>
      <c r="AC34" s="240"/>
      <c r="AD34" s="240"/>
      <c r="AE34" s="240"/>
      <c r="AF34" s="236"/>
      <c r="AG34" s="236"/>
      <c r="AH34" s="236"/>
      <c r="AI34" s="236"/>
      <c r="AJ34" s="236"/>
      <c r="AK34" s="236"/>
      <c r="AL34" s="236"/>
      <c r="AM34" s="236"/>
      <c r="AO34" s="236"/>
      <c r="AP34" s="236"/>
      <c r="AQ34" s="242"/>
    </row>
    <row r="35" spans="1:43" s="241" customFormat="1" ht="36" hidden="1" x14ac:dyDescent="0.15">
      <c r="A35" s="1298"/>
      <c r="B35" s="238" t="s">
        <v>244</v>
      </c>
      <c r="C35" s="1298"/>
      <c r="D35" s="1298"/>
      <c r="E35" s="1292"/>
      <c r="F35" s="232" t="s">
        <v>243</v>
      </c>
      <c r="G35" s="233">
        <v>41101</v>
      </c>
      <c r="H35" s="234">
        <v>13275322</v>
      </c>
      <c r="I35" s="1289"/>
      <c r="J35" s="232" t="s">
        <v>272</v>
      </c>
      <c r="K35" s="1289"/>
      <c r="L35" s="235">
        <v>13200000</v>
      </c>
      <c r="M35" s="1289"/>
      <c r="N35" s="1289"/>
      <c r="O35" s="1292"/>
      <c r="P35" s="1295"/>
      <c r="Q35" s="234"/>
      <c r="R35" s="234"/>
      <c r="S35" s="236"/>
      <c r="T35" s="237" t="s">
        <v>154</v>
      </c>
      <c r="U35" s="238"/>
      <c r="V35" s="236"/>
      <c r="W35" s="239"/>
      <c r="X35" s="239"/>
      <c r="Y35" s="239"/>
      <c r="Z35" s="240"/>
      <c r="AA35" s="240"/>
      <c r="AB35" s="240"/>
      <c r="AC35" s="240"/>
      <c r="AD35" s="240"/>
      <c r="AE35" s="240"/>
      <c r="AF35" s="236"/>
      <c r="AG35" s="236"/>
      <c r="AH35" s="236"/>
      <c r="AI35" s="236"/>
      <c r="AJ35" s="236"/>
      <c r="AK35" s="236"/>
      <c r="AL35" s="236"/>
      <c r="AM35" s="236"/>
      <c r="AO35" s="236"/>
      <c r="AP35" s="236"/>
      <c r="AQ35" s="242"/>
    </row>
    <row r="36" spans="1:43" s="241" customFormat="1" ht="57" hidden="1" customHeight="1" x14ac:dyDescent="0.15">
      <c r="A36" s="1298"/>
      <c r="B36" s="237" t="s">
        <v>250</v>
      </c>
      <c r="C36" s="1298"/>
      <c r="D36" s="1298"/>
      <c r="E36" s="1292"/>
      <c r="F36" s="232" t="s">
        <v>245</v>
      </c>
      <c r="G36" s="233">
        <v>41059</v>
      </c>
      <c r="H36" s="234">
        <v>20948038</v>
      </c>
      <c r="I36" s="1289"/>
      <c r="J36" s="232" t="s">
        <v>273</v>
      </c>
      <c r="K36" s="1289"/>
      <c r="L36" s="235">
        <v>20900000</v>
      </c>
      <c r="M36" s="1289"/>
      <c r="N36" s="1289"/>
      <c r="O36" s="1292"/>
      <c r="P36" s="1295"/>
      <c r="Q36" s="234"/>
      <c r="R36" s="234"/>
      <c r="S36" s="236"/>
      <c r="T36" s="237" t="s">
        <v>149</v>
      </c>
      <c r="U36" s="1297">
        <v>291</v>
      </c>
      <c r="V36" s="236"/>
      <c r="W36" s="239"/>
      <c r="X36" s="239"/>
      <c r="Y36" s="239"/>
      <c r="Z36" s="240"/>
      <c r="AA36" s="240"/>
      <c r="AB36" s="240"/>
      <c r="AC36" s="240"/>
      <c r="AD36" s="240"/>
      <c r="AE36" s="240"/>
      <c r="AF36" s="236"/>
      <c r="AG36" s="236"/>
      <c r="AH36" s="236"/>
      <c r="AI36" s="236"/>
      <c r="AJ36" s="236"/>
      <c r="AK36" s="236"/>
      <c r="AL36" s="236"/>
      <c r="AM36" s="236"/>
      <c r="AO36" s="236"/>
      <c r="AP36" s="236"/>
      <c r="AQ36" s="242"/>
    </row>
    <row r="37" spans="1:43" s="241" customFormat="1" ht="21" hidden="1" customHeight="1" x14ac:dyDescent="0.15">
      <c r="A37" s="1298"/>
      <c r="B37" s="1303" t="s">
        <v>251</v>
      </c>
      <c r="C37" s="1298"/>
      <c r="D37" s="1298"/>
      <c r="E37" s="1292"/>
      <c r="F37" s="232" t="s">
        <v>246</v>
      </c>
      <c r="G37" s="233">
        <v>41073</v>
      </c>
      <c r="H37" s="234">
        <v>17500000</v>
      </c>
      <c r="I37" s="1289"/>
      <c r="J37" s="232" t="s">
        <v>274</v>
      </c>
      <c r="K37" s="1289"/>
      <c r="L37" s="235">
        <v>17500000</v>
      </c>
      <c r="M37" s="1289"/>
      <c r="N37" s="1289"/>
      <c r="O37" s="1292"/>
      <c r="P37" s="1295"/>
      <c r="Q37" s="234"/>
      <c r="R37" s="234"/>
      <c r="S37" s="236"/>
      <c r="T37" s="1297" t="s">
        <v>154</v>
      </c>
      <c r="U37" s="1298"/>
      <c r="V37" s="236"/>
      <c r="W37" s="239"/>
      <c r="X37" s="239"/>
      <c r="Y37" s="239"/>
      <c r="Z37" s="240"/>
      <c r="AA37" s="240"/>
      <c r="AB37" s="240"/>
      <c r="AC37" s="240"/>
      <c r="AD37" s="240"/>
      <c r="AE37" s="240"/>
      <c r="AF37" s="236"/>
      <c r="AG37" s="236"/>
      <c r="AH37" s="236"/>
      <c r="AI37" s="236"/>
      <c r="AJ37" s="236"/>
      <c r="AK37" s="236"/>
      <c r="AL37" s="236"/>
      <c r="AM37" s="236"/>
      <c r="AO37" s="236"/>
      <c r="AP37" s="236"/>
      <c r="AQ37" s="242"/>
    </row>
    <row r="38" spans="1:43" s="241" customFormat="1" ht="33" hidden="1" customHeight="1" x14ac:dyDescent="0.15">
      <c r="A38" s="1298"/>
      <c r="B38" s="1304"/>
      <c r="C38" s="1298"/>
      <c r="D38" s="1298"/>
      <c r="E38" s="1292"/>
      <c r="F38" s="232" t="s">
        <v>247</v>
      </c>
      <c r="G38" s="233">
        <v>41102</v>
      </c>
      <c r="H38" s="234">
        <v>2500000</v>
      </c>
      <c r="I38" s="1289"/>
      <c r="J38" s="232" t="s">
        <v>275</v>
      </c>
      <c r="K38" s="1289"/>
      <c r="L38" s="235">
        <v>2400000</v>
      </c>
      <c r="M38" s="1289"/>
      <c r="N38" s="1289"/>
      <c r="O38" s="1292"/>
      <c r="P38" s="1295"/>
      <c r="Q38" s="234"/>
      <c r="R38" s="234"/>
      <c r="S38" s="236"/>
      <c r="T38" s="1299"/>
      <c r="U38" s="1299"/>
      <c r="V38" s="236"/>
      <c r="W38" s="239"/>
      <c r="X38" s="239"/>
      <c r="Y38" s="239"/>
      <c r="Z38" s="240"/>
      <c r="AA38" s="240"/>
      <c r="AB38" s="240"/>
      <c r="AC38" s="240"/>
      <c r="AD38" s="240"/>
      <c r="AE38" s="240"/>
      <c r="AF38" s="236"/>
      <c r="AG38" s="236"/>
      <c r="AH38" s="236"/>
      <c r="AI38" s="236"/>
      <c r="AJ38" s="236"/>
      <c r="AK38" s="236"/>
      <c r="AL38" s="236"/>
      <c r="AM38" s="236"/>
      <c r="AO38" s="236"/>
      <c r="AP38" s="236"/>
      <c r="AQ38" s="242"/>
    </row>
    <row r="39" spans="1:43" s="241" customFormat="1" ht="45" hidden="1" x14ac:dyDescent="0.15">
      <c r="A39" s="1298"/>
      <c r="B39" s="238" t="s">
        <v>252</v>
      </c>
      <c r="C39" s="1298"/>
      <c r="D39" s="1298"/>
      <c r="E39" s="1292"/>
      <c r="F39" s="232" t="s">
        <v>248</v>
      </c>
      <c r="G39" s="233">
        <v>41073</v>
      </c>
      <c r="H39" s="234">
        <v>35000000</v>
      </c>
      <c r="I39" s="1289"/>
      <c r="J39" s="232" t="s">
        <v>276</v>
      </c>
      <c r="K39" s="1289"/>
      <c r="L39" s="235">
        <v>34990000</v>
      </c>
      <c r="M39" s="1289"/>
      <c r="N39" s="1289"/>
      <c r="O39" s="1292"/>
      <c r="P39" s="1295"/>
      <c r="Q39" s="234"/>
      <c r="R39" s="234"/>
      <c r="S39" s="236"/>
      <c r="T39" s="237" t="s">
        <v>154</v>
      </c>
      <c r="U39" s="238"/>
      <c r="V39" s="236"/>
      <c r="W39" s="239"/>
      <c r="X39" s="239"/>
      <c r="Y39" s="239"/>
      <c r="Z39" s="240"/>
      <c r="AA39" s="240"/>
      <c r="AB39" s="240"/>
      <c r="AC39" s="240"/>
      <c r="AD39" s="240"/>
      <c r="AE39" s="240"/>
      <c r="AF39" s="236"/>
      <c r="AG39" s="236"/>
      <c r="AH39" s="236"/>
      <c r="AI39" s="236"/>
      <c r="AJ39" s="236"/>
      <c r="AK39" s="236"/>
      <c r="AL39" s="236"/>
      <c r="AM39" s="236"/>
      <c r="AO39" s="236"/>
      <c r="AP39" s="236"/>
      <c r="AQ39" s="242"/>
    </row>
    <row r="40" spans="1:43" s="241" customFormat="1" ht="18" hidden="1" x14ac:dyDescent="0.15">
      <c r="A40" s="1299"/>
      <c r="B40" s="238" t="s">
        <v>253</v>
      </c>
      <c r="C40" s="1298"/>
      <c r="D40" s="1298"/>
      <c r="E40" s="1292"/>
      <c r="F40" s="232" t="s">
        <v>249</v>
      </c>
      <c r="G40" s="233">
        <v>41127</v>
      </c>
      <c r="H40" s="234">
        <v>17495714</v>
      </c>
      <c r="I40" s="1290"/>
      <c r="J40" s="232" t="s">
        <v>277</v>
      </c>
      <c r="K40" s="1290"/>
      <c r="L40" s="235">
        <v>17495000</v>
      </c>
      <c r="M40" s="1290"/>
      <c r="N40" s="1289"/>
      <c r="O40" s="1293"/>
      <c r="P40" s="1296"/>
      <c r="Q40" s="234"/>
      <c r="R40" s="234"/>
      <c r="S40" s="236"/>
      <c r="T40" s="237" t="s">
        <v>149</v>
      </c>
      <c r="U40" s="238"/>
      <c r="V40" s="236"/>
      <c r="W40" s="239"/>
      <c r="X40" s="239"/>
      <c r="Y40" s="239"/>
      <c r="Z40" s="240"/>
      <c r="AA40" s="240"/>
      <c r="AB40" s="240"/>
      <c r="AC40" s="240"/>
      <c r="AD40" s="240"/>
      <c r="AE40" s="240"/>
      <c r="AF40" s="236"/>
      <c r="AG40" s="236"/>
      <c r="AH40" s="236"/>
      <c r="AI40" s="236"/>
      <c r="AJ40" s="236"/>
      <c r="AK40" s="236"/>
      <c r="AL40" s="236"/>
      <c r="AM40" s="236"/>
      <c r="AO40" s="236"/>
      <c r="AP40" s="236"/>
      <c r="AQ40" s="242"/>
    </row>
    <row r="41" spans="1:43" s="241" customFormat="1" ht="27" hidden="1" x14ac:dyDescent="0.15">
      <c r="A41" s="1305" t="s">
        <v>292</v>
      </c>
      <c r="B41" s="238" t="s">
        <v>313</v>
      </c>
      <c r="C41" s="1298"/>
      <c r="D41" s="1298"/>
      <c r="E41" s="1292"/>
      <c r="F41" s="232" t="s">
        <v>293</v>
      </c>
      <c r="G41" s="233">
        <v>41089</v>
      </c>
      <c r="H41" s="234">
        <v>11105630</v>
      </c>
      <c r="I41" s="1288">
        <v>41190</v>
      </c>
      <c r="J41" s="232" t="s">
        <v>294</v>
      </c>
      <c r="K41" s="243">
        <v>41190</v>
      </c>
      <c r="L41" s="235">
        <v>11105630</v>
      </c>
      <c r="M41" s="1288"/>
      <c r="N41" s="1289"/>
      <c r="O41" s="1291">
        <v>2</v>
      </c>
      <c r="P41" s="1294">
        <f>L41+L42+L43+L44</f>
        <v>57902903</v>
      </c>
      <c r="Q41" s="244"/>
      <c r="R41" s="244"/>
      <c r="S41" s="245"/>
      <c r="T41" s="237" t="s">
        <v>149</v>
      </c>
      <c r="U41" s="238"/>
      <c r="V41" s="236"/>
      <c r="W41" s="239"/>
      <c r="X41" s="239"/>
      <c r="Y41" s="239"/>
      <c r="Z41" s="240"/>
      <c r="AA41" s="240"/>
      <c r="AB41" s="240"/>
      <c r="AC41" s="240"/>
      <c r="AD41" s="240"/>
      <c r="AE41" s="240"/>
      <c r="AF41" s="236"/>
      <c r="AG41" s="236"/>
      <c r="AH41" s="236"/>
      <c r="AI41" s="236"/>
      <c r="AJ41" s="236"/>
      <c r="AK41" s="236"/>
      <c r="AL41" s="236"/>
      <c r="AM41" s="236"/>
      <c r="AO41" s="236"/>
      <c r="AP41" s="236"/>
      <c r="AQ41" s="242"/>
    </row>
    <row r="42" spans="1:43" s="241" customFormat="1" ht="36" hidden="1" x14ac:dyDescent="0.15">
      <c r="A42" s="1298"/>
      <c r="B42" s="238" t="s">
        <v>314</v>
      </c>
      <c r="C42" s="1298"/>
      <c r="D42" s="1298"/>
      <c r="E42" s="1292"/>
      <c r="F42" s="232" t="s">
        <v>295</v>
      </c>
      <c r="G42" s="233">
        <v>41089</v>
      </c>
      <c r="H42" s="234">
        <v>27291623</v>
      </c>
      <c r="I42" s="1289"/>
      <c r="J42" s="232" t="s">
        <v>296</v>
      </c>
      <c r="K42" s="243">
        <v>41190</v>
      </c>
      <c r="L42" s="235">
        <v>27291623</v>
      </c>
      <c r="M42" s="1289"/>
      <c r="N42" s="1289"/>
      <c r="O42" s="1292"/>
      <c r="P42" s="1295"/>
      <c r="Q42" s="244"/>
      <c r="R42" s="244"/>
      <c r="S42" s="245"/>
      <c r="T42" s="237" t="s">
        <v>149</v>
      </c>
      <c r="U42" s="238"/>
      <c r="V42" s="236"/>
      <c r="W42" s="239"/>
      <c r="X42" s="239"/>
      <c r="Y42" s="239"/>
      <c r="Z42" s="240"/>
      <c r="AA42" s="240"/>
      <c r="AB42" s="240"/>
      <c r="AC42" s="240"/>
      <c r="AD42" s="240"/>
      <c r="AE42" s="240"/>
      <c r="AF42" s="236"/>
      <c r="AG42" s="236"/>
      <c r="AH42" s="236"/>
      <c r="AI42" s="236"/>
      <c r="AJ42" s="236"/>
      <c r="AK42" s="236"/>
      <c r="AL42" s="236"/>
      <c r="AM42" s="236"/>
      <c r="AO42" s="236"/>
      <c r="AP42" s="236"/>
      <c r="AQ42" s="242"/>
    </row>
    <row r="43" spans="1:43" s="241" customFormat="1" ht="45" hidden="1" x14ac:dyDescent="0.15">
      <c r="A43" s="1298"/>
      <c r="B43" s="238" t="s">
        <v>315</v>
      </c>
      <c r="C43" s="1298"/>
      <c r="D43" s="1298"/>
      <c r="E43" s="1292"/>
      <c r="F43" s="232" t="s">
        <v>297</v>
      </c>
      <c r="G43" s="233">
        <v>41113</v>
      </c>
      <c r="H43" s="234">
        <v>16625000</v>
      </c>
      <c r="I43" s="1289"/>
      <c r="J43" s="232" t="s">
        <v>298</v>
      </c>
      <c r="K43" s="243">
        <v>41190</v>
      </c>
      <c r="L43" s="235">
        <v>16625000</v>
      </c>
      <c r="M43" s="1289"/>
      <c r="N43" s="1289"/>
      <c r="O43" s="1292"/>
      <c r="P43" s="1295"/>
      <c r="Q43" s="244"/>
      <c r="R43" s="244"/>
      <c r="S43" s="245"/>
      <c r="T43" s="237" t="s">
        <v>149</v>
      </c>
      <c r="U43" s="238"/>
      <c r="V43" s="236"/>
      <c r="W43" s="239"/>
      <c r="X43" s="239"/>
      <c r="Y43" s="239"/>
      <c r="Z43" s="240"/>
      <c r="AA43" s="240"/>
      <c r="AB43" s="240"/>
      <c r="AC43" s="240"/>
      <c r="AD43" s="240"/>
      <c r="AE43" s="240"/>
      <c r="AF43" s="236"/>
      <c r="AG43" s="236"/>
      <c r="AH43" s="236"/>
      <c r="AI43" s="236"/>
      <c r="AJ43" s="236"/>
      <c r="AK43" s="236"/>
      <c r="AL43" s="236"/>
      <c r="AM43" s="236"/>
      <c r="AO43" s="236"/>
      <c r="AP43" s="236"/>
      <c r="AQ43" s="242"/>
    </row>
    <row r="44" spans="1:43" s="241" customFormat="1" ht="45" hidden="1" x14ac:dyDescent="0.15">
      <c r="A44" s="1299"/>
      <c r="B44" s="238" t="s">
        <v>316</v>
      </c>
      <c r="C44" s="1299"/>
      <c r="D44" s="1299"/>
      <c r="E44" s="1293"/>
      <c r="F44" s="232" t="s">
        <v>299</v>
      </c>
      <c r="G44" s="233">
        <v>41113</v>
      </c>
      <c r="H44" s="234">
        <v>2880650</v>
      </c>
      <c r="I44" s="1290"/>
      <c r="J44" s="232" t="s">
        <v>300</v>
      </c>
      <c r="K44" s="243">
        <v>41190</v>
      </c>
      <c r="L44" s="235">
        <v>2880650</v>
      </c>
      <c r="M44" s="1290"/>
      <c r="N44" s="1290"/>
      <c r="O44" s="1293"/>
      <c r="P44" s="1296"/>
      <c r="Q44" s="244"/>
      <c r="R44" s="244"/>
      <c r="S44" s="245"/>
      <c r="T44" s="237" t="s">
        <v>312</v>
      </c>
      <c r="U44" s="238"/>
      <c r="V44" s="236"/>
      <c r="W44" s="239"/>
      <c r="X44" s="239"/>
      <c r="Y44" s="239"/>
      <c r="Z44" s="240"/>
      <c r="AA44" s="240"/>
      <c r="AB44" s="240"/>
      <c r="AC44" s="240"/>
      <c r="AD44" s="240"/>
      <c r="AE44" s="240"/>
      <c r="AF44" s="236"/>
      <c r="AG44" s="236"/>
      <c r="AH44" s="236"/>
      <c r="AI44" s="236"/>
      <c r="AJ44" s="236"/>
      <c r="AK44" s="236"/>
      <c r="AL44" s="236"/>
      <c r="AM44" s="236"/>
      <c r="AO44" s="236"/>
      <c r="AP44" s="236"/>
      <c r="AQ44" s="242"/>
    </row>
    <row r="45" spans="1:43" ht="36" x14ac:dyDescent="0.15">
      <c r="A45" s="1273" t="s">
        <v>702</v>
      </c>
      <c r="B45" s="113" t="s">
        <v>268</v>
      </c>
      <c r="C45" s="1273" t="s">
        <v>140</v>
      </c>
      <c r="D45" s="1273" t="s">
        <v>263</v>
      </c>
      <c r="E45" s="1277" t="s">
        <v>264</v>
      </c>
      <c r="F45" s="182" t="s">
        <v>265</v>
      </c>
      <c r="G45" s="179">
        <v>41059</v>
      </c>
      <c r="H45" s="183">
        <v>418960760</v>
      </c>
      <c r="I45" s="1284">
        <v>41180</v>
      </c>
      <c r="J45" s="182" t="s">
        <v>317</v>
      </c>
      <c r="K45" s="1284">
        <v>41180</v>
      </c>
      <c r="L45" s="122">
        <v>418423800</v>
      </c>
      <c r="M45" s="1284">
        <v>41183</v>
      </c>
      <c r="N45" s="1284">
        <v>41183</v>
      </c>
      <c r="O45" s="1277">
        <v>3</v>
      </c>
      <c r="P45" s="1286">
        <f>L45+L46</f>
        <v>683834392</v>
      </c>
      <c r="Q45" s="183"/>
      <c r="R45" s="1286"/>
      <c r="S45" s="1270"/>
      <c r="T45" s="129" t="s">
        <v>149</v>
      </c>
      <c r="U45" s="1273" t="s">
        <v>240</v>
      </c>
      <c r="V45" s="112"/>
      <c r="W45" s="148"/>
      <c r="X45" s="148"/>
      <c r="Y45" s="148"/>
      <c r="Z45" s="119"/>
      <c r="AA45" s="119"/>
      <c r="AB45" s="119"/>
      <c r="AC45" s="119"/>
      <c r="AD45" s="119"/>
      <c r="AE45" s="119"/>
      <c r="AF45" s="112"/>
      <c r="AG45" s="112"/>
      <c r="AH45" s="112"/>
      <c r="AI45" s="112"/>
      <c r="AJ45" s="112"/>
      <c r="AK45" s="112"/>
      <c r="AL45" s="112"/>
      <c r="AM45" s="112"/>
      <c r="AO45" s="112"/>
      <c r="AP45" s="112"/>
      <c r="AQ45" s="1267">
        <v>0.04</v>
      </c>
    </row>
    <row r="46" spans="1:43" ht="36" x14ac:dyDescent="0.15">
      <c r="A46" s="1274"/>
      <c r="B46" s="129" t="s">
        <v>267</v>
      </c>
      <c r="C46" s="1274"/>
      <c r="D46" s="1274"/>
      <c r="E46" s="1278"/>
      <c r="F46" s="182" t="s">
        <v>266</v>
      </c>
      <c r="G46" s="179">
        <v>41101</v>
      </c>
      <c r="H46" s="183">
        <v>265506446</v>
      </c>
      <c r="I46" s="1285"/>
      <c r="J46" s="182" t="s">
        <v>318</v>
      </c>
      <c r="K46" s="1285"/>
      <c r="L46" s="122">
        <v>265410592</v>
      </c>
      <c r="M46" s="1285"/>
      <c r="N46" s="1285"/>
      <c r="O46" s="1278"/>
      <c r="P46" s="1287"/>
      <c r="Q46" s="183"/>
      <c r="R46" s="1287"/>
      <c r="S46" s="1271"/>
      <c r="T46" s="109" t="s">
        <v>149</v>
      </c>
      <c r="U46" s="1274"/>
      <c r="V46" s="112"/>
      <c r="W46" s="148"/>
      <c r="X46" s="148"/>
      <c r="Y46" s="148"/>
      <c r="Z46" s="119"/>
      <c r="AA46" s="119"/>
      <c r="AB46" s="119"/>
      <c r="AC46" s="119"/>
      <c r="AD46" s="119"/>
      <c r="AE46" s="119"/>
      <c r="AF46" s="112"/>
      <c r="AG46" s="112"/>
      <c r="AH46" s="112"/>
      <c r="AI46" s="112"/>
      <c r="AJ46" s="112"/>
      <c r="AK46" s="112"/>
      <c r="AL46" s="112"/>
      <c r="AM46" s="112"/>
      <c r="AO46" s="112"/>
      <c r="AP46" s="112"/>
      <c r="AQ46" s="1269"/>
    </row>
    <row r="47" spans="1:43" ht="117" x14ac:dyDescent="0.15">
      <c r="A47" s="129" t="s">
        <v>703</v>
      </c>
      <c r="B47" s="129" t="s">
        <v>303</v>
      </c>
      <c r="C47" s="119" t="s">
        <v>164</v>
      </c>
      <c r="D47" s="119" t="s">
        <v>304</v>
      </c>
      <c r="E47" s="148" t="s">
        <v>305</v>
      </c>
      <c r="F47" s="182" t="s">
        <v>306</v>
      </c>
      <c r="G47" s="179">
        <v>41001</v>
      </c>
      <c r="H47" s="183">
        <v>32463244</v>
      </c>
      <c r="I47" s="179">
        <v>41201</v>
      </c>
      <c r="J47" s="182" t="s">
        <v>307</v>
      </c>
      <c r="K47" s="179">
        <v>41201</v>
      </c>
      <c r="L47" s="122">
        <v>32439244</v>
      </c>
      <c r="M47" s="179">
        <v>41205</v>
      </c>
      <c r="N47" s="179">
        <v>41205</v>
      </c>
      <c r="O47" s="148">
        <v>5</v>
      </c>
      <c r="P47" s="183">
        <v>32439400</v>
      </c>
      <c r="Q47" s="183"/>
      <c r="R47" s="183"/>
      <c r="S47" s="112"/>
      <c r="T47" s="129" t="s">
        <v>149</v>
      </c>
      <c r="U47" s="176"/>
      <c r="V47" s="112"/>
      <c r="W47" s="148"/>
      <c r="X47" s="148"/>
      <c r="Y47" s="148"/>
      <c r="Z47" s="119"/>
      <c r="AA47" s="119"/>
      <c r="AB47" s="119"/>
      <c r="AC47" s="119"/>
      <c r="AD47" s="119"/>
      <c r="AE47" s="119"/>
      <c r="AF47" s="112"/>
      <c r="AG47" s="112"/>
      <c r="AH47" s="112"/>
      <c r="AI47" s="112"/>
      <c r="AJ47" s="112"/>
      <c r="AK47" s="112"/>
      <c r="AL47" s="112"/>
      <c r="AM47" s="112"/>
      <c r="AO47" s="112"/>
      <c r="AP47" s="112"/>
      <c r="AQ47" s="210">
        <v>0</v>
      </c>
    </row>
    <row r="48" spans="1:43" ht="46.5" customHeight="1" x14ac:dyDescent="0.15">
      <c r="A48" s="215" t="s">
        <v>704</v>
      </c>
      <c r="B48" s="215" t="s">
        <v>336</v>
      </c>
      <c r="C48" s="162"/>
      <c r="D48" s="162" t="s">
        <v>337</v>
      </c>
      <c r="E48" s="178" t="s">
        <v>610</v>
      </c>
      <c r="F48" s="182"/>
      <c r="G48" s="179"/>
      <c r="H48" s="183"/>
      <c r="I48" s="186"/>
      <c r="J48" s="182"/>
      <c r="K48" s="179"/>
      <c r="L48" s="122"/>
      <c r="M48" s="179"/>
      <c r="N48" s="179"/>
      <c r="O48" s="148"/>
      <c r="P48" s="183">
        <v>526270614</v>
      </c>
      <c r="Q48" s="183"/>
      <c r="R48" s="183"/>
      <c r="S48" s="191"/>
      <c r="T48" s="129"/>
      <c r="U48" s="246"/>
      <c r="V48" s="112"/>
      <c r="W48" s="148"/>
      <c r="X48" s="148"/>
      <c r="Y48" s="148"/>
      <c r="Z48" s="119"/>
      <c r="AA48" s="119"/>
      <c r="AB48" s="119"/>
      <c r="AC48" s="119"/>
      <c r="AD48" s="119"/>
      <c r="AE48" s="119"/>
      <c r="AF48" s="112"/>
      <c r="AG48" s="112"/>
      <c r="AH48" s="112"/>
      <c r="AI48" s="112"/>
      <c r="AJ48" s="112"/>
      <c r="AK48" s="112"/>
      <c r="AL48" s="112"/>
      <c r="AM48" s="112"/>
      <c r="AO48" s="112"/>
      <c r="AP48" s="112"/>
      <c r="AQ48" s="247">
        <v>0</v>
      </c>
    </row>
    <row r="49" spans="1:43" ht="31.5" customHeight="1" x14ac:dyDescent="0.15">
      <c r="A49" s="1273" t="s">
        <v>705</v>
      </c>
      <c r="B49" s="1282" t="s">
        <v>319</v>
      </c>
      <c r="C49" s="1273" t="s">
        <v>140</v>
      </c>
      <c r="D49" s="1273" t="s">
        <v>320</v>
      </c>
      <c r="E49" s="1277" t="s">
        <v>321</v>
      </c>
      <c r="F49" s="182" t="s">
        <v>322</v>
      </c>
      <c r="G49" s="179">
        <v>41131</v>
      </c>
      <c r="H49" s="248"/>
      <c r="I49" s="1284">
        <v>41213</v>
      </c>
      <c r="J49" s="226"/>
      <c r="K49" s="179">
        <v>41213</v>
      </c>
      <c r="L49" s="122">
        <v>554208627</v>
      </c>
      <c r="M49" s="179"/>
      <c r="N49" s="148"/>
      <c r="O49" s="148"/>
      <c r="P49" s="183">
        <v>554208627</v>
      </c>
      <c r="Q49" s="183"/>
      <c r="R49" s="183"/>
      <c r="S49" s="1270"/>
      <c r="T49" s="112"/>
      <c r="U49" s="1273"/>
      <c r="V49" s="112"/>
      <c r="W49" s="148"/>
      <c r="X49" s="148"/>
      <c r="Y49" s="148"/>
      <c r="Z49" s="119"/>
      <c r="AA49" s="119"/>
      <c r="AB49" s="119"/>
      <c r="AC49" s="119"/>
      <c r="AD49" s="119"/>
      <c r="AE49" s="119"/>
      <c r="AF49" s="112"/>
      <c r="AG49" s="112"/>
      <c r="AH49" s="112"/>
      <c r="AI49" s="112"/>
      <c r="AJ49" s="112"/>
      <c r="AK49" s="112"/>
      <c r="AL49" s="112"/>
      <c r="AM49" s="112"/>
      <c r="AO49" s="112"/>
      <c r="AP49" s="112"/>
      <c r="AQ49" s="1267">
        <v>0</v>
      </c>
    </row>
    <row r="50" spans="1:43" x14ac:dyDescent="0.15">
      <c r="A50" s="1274"/>
      <c r="B50" s="1283"/>
      <c r="C50" s="1274"/>
      <c r="D50" s="1274"/>
      <c r="E50" s="1278"/>
      <c r="F50" s="182" t="s">
        <v>323</v>
      </c>
      <c r="G50" s="179">
        <v>41121</v>
      </c>
      <c r="H50" s="248"/>
      <c r="I50" s="1285"/>
      <c r="J50" s="226"/>
      <c r="K50" s="179">
        <v>41213</v>
      </c>
      <c r="L50" s="249">
        <v>1400000000</v>
      </c>
      <c r="M50" s="179"/>
      <c r="N50" s="250"/>
      <c r="O50" s="148"/>
      <c r="P50" s="183">
        <v>1375461114</v>
      </c>
      <c r="Q50" s="183"/>
      <c r="R50" s="183"/>
      <c r="S50" s="1271"/>
      <c r="T50" s="112"/>
      <c r="U50" s="1274"/>
      <c r="V50" s="112"/>
      <c r="W50" s="148"/>
      <c r="X50" s="148"/>
      <c r="Y50" s="148"/>
      <c r="Z50" s="119"/>
      <c r="AA50" s="119"/>
      <c r="AB50" s="119"/>
      <c r="AC50" s="119"/>
      <c r="AD50" s="119"/>
      <c r="AE50" s="119"/>
      <c r="AF50" s="112"/>
      <c r="AG50" s="112"/>
      <c r="AH50" s="112"/>
      <c r="AI50" s="112"/>
      <c r="AJ50" s="112"/>
      <c r="AK50" s="112"/>
      <c r="AL50" s="112"/>
      <c r="AM50" s="112"/>
      <c r="AO50" s="112"/>
      <c r="AP50" s="112"/>
      <c r="AQ50" s="1269"/>
    </row>
    <row r="51" spans="1:43" hidden="1" x14ac:dyDescent="0.15">
      <c r="A51" s="112"/>
      <c r="B51" s="176"/>
      <c r="C51" s="148"/>
      <c r="D51" s="119"/>
      <c r="E51" s="148"/>
      <c r="F51" s="182"/>
      <c r="G51" s="179"/>
      <c r="H51" s="183"/>
      <c r="I51" s="179"/>
      <c r="J51" s="182"/>
      <c r="K51" s="179"/>
      <c r="L51" s="122"/>
      <c r="M51" s="179"/>
      <c r="N51" s="148"/>
      <c r="O51" s="148"/>
      <c r="P51" s="183"/>
      <c r="Q51" s="183"/>
      <c r="R51" s="183"/>
      <c r="S51" s="112"/>
      <c r="T51" s="112"/>
      <c r="U51" s="112"/>
      <c r="V51" s="112"/>
      <c r="W51" s="148"/>
      <c r="X51" s="148"/>
      <c r="Y51" s="148"/>
      <c r="Z51" s="119"/>
      <c r="AA51" s="119"/>
      <c r="AB51" s="119"/>
      <c r="AC51" s="119"/>
      <c r="AD51" s="119"/>
      <c r="AE51" s="119"/>
      <c r="AF51" s="112"/>
      <c r="AG51" s="112"/>
      <c r="AH51" s="112"/>
      <c r="AI51" s="112"/>
      <c r="AJ51" s="112"/>
      <c r="AK51" s="112"/>
      <c r="AL51" s="112"/>
      <c r="AM51" s="112"/>
      <c r="AO51" s="112"/>
      <c r="AP51" s="112"/>
      <c r="AQ51" s="205"/>
    </row>
    <row r="52" spans="1:43" hidden="1" x14ac:dyDescent="0.15">
      <c r="A52" s="112"/>
      <c r="B52" s="176"/>
      <c r="C52" s="148"/>
      <c r="D52" s="119"/>
      <c r="E52" s="148"/>
      <c r="F52" s="182"/>
      <c r="G52" s="179"/>
      <c r="H52" s="183"/>
      <c r="I52" s="179"/>
      <c r="J52" s="182"/>
      <c r="K52" s="179"/>
      <c r="L52" s="122"/>
      <c r="M52" s="179"/>
      <c r="N52" s="148"/>
      <c r="O52" s="148"/>
      <c r="P52" s="183"/>
      <c r="Q52" s="183"/>
      <c r="R52" s="183"/>
      <c r="S52" s="112"/>
      <c r="T52" s="112"/>
      <c r="U52" s="112"/>
      <c r="V52" s="112"/>
      <c r="W52" s="148"/>
      <c r="X52" s="148"/>
      <c r="Y52" s="148"/>
      <c r="Z52" s="119"/>
      <c r="AA52" s="119"/>
      <c r="AB52" s="119"/>
      <c r="AC52" s="119"/>
      <c r="AD52" s="119"/>
      <c r="AE52" s="119"/>
      <c r="AF52" s="112"/>
      <c r="AG52" s="112"/>
      <c r="AH52" s="112"/>
      <c r="AI52" s="112"/>
      <c r="AJ52" s="112"/>
      <c r="AK52" s="112"/>
      <c r="AL52" s="112"/>
      <c r="AM52" s="112"/>
      <c r="AO52" s="112"/>
      <c r="AP52" s="112"/>
      <c r="AQ52" s="205"/>
    </row>
    <row r="53" spans="1:43" s="251" customFormat="1" x14ac:dyDescent="0.15">
      <c r="AN53" s="252"/>
      <c r="AQ53" s="253"/>
    </row>
    <row r="54" spans="1:43" s="251" customFormat="1" x14ac:dyDescent="0.15">
      <c r="AN54" s="252"/>
      <c r="AQ54" s="253"/>
    </row>
    <row r="55" spans="1:43" s="251" customFormat="1" x14ac:dyDescent="0.15">
      <c r="AN55" s="252"/>
      <c r="AQ55" s="253"/>
    </row>
    <row r="56" spans="1:43" s="251" customFormat="1" x14ac:dyDescent="0.15">
      <c r="AN56" s="252"/>
      <c r="AQ56" s="253"/>
    </row>
    <row r="57" spans="1:43" s="251" customFormat="1" x14ac:dyDescent="0.15">
      <c r="AN57" s="252"/>
      <c r="AQ57" s="253"/>
    </row>
    <row r="58" spans="1:43" s="251" customFormat="1" x14ac:dyDescent="0.15">
      <c r="AN58" s="252"/>
      <c r="AQ58" s="253"/>
    </row>
    <row r="59" spans="1:43" s="251" customFormat="1" x14ac:dyDescent="0.15">
      <c r="AN59" s="252"/>
      <c r="AQ59" s="253"/>
    </row>
    <row r="60" spans="1:43" s="251" customFormat="1" x14ac:dyDescent="0.15">
      <c r="AN60" s="252"/>
      <c r="AQ60" s="253"/>
    </row>
    <row r="61" spans="1:43" s="251" customFormat="1" x14ac:dyDescent="0.15">
      <c r="AN61" s="252"/>
      <c r="AQ61" s="253"/>
    </row>
  </sheetData>
  <mergeCells count="129">
    <mergeCell ref="A2:M2"/>
    <mergeCell ref="N2:AM2"/>
    <mergeCell ref="D3:E3"/>
    <mergeCell ref="F3:H3"/>
    <mergeCell ref="I3:I4"/>
    <mergeCell ref="J3:L3"/>
    <mergeCell ref="M3:M4"/>
    <mergeCell ref="N3:N4"/>
    <mergeCell ref="AQ13:AQ14"/>
    <mergeCell ref="AH3:AI3"/>
    <mergeCell ref="AO3:AP3"/>
    <mergeCell ref="A13:A14"/>
    <mergeCell ref="C13:C14"/>
    <mergeCell ref="D13:D14"/>
    <mergeCell ref="E13:E14"/>
    <mergeCell ref="I13:I14"/>
    <mergeCell ref="M13:M14"/>
    <mergeCell ref="N13:N14"/>
    <mergeCell ref="O13:O14"/>
    <mergeCell ref="O3:O4"/>
    <mergeCell ref="P3:P4"/>
    <mergeCell ref="Q3:Q4"/>
    <mergeCell ref="R3:R4"/>
    <mergeCell ref="S3:S4"/>
    <mergeCell ref="V3:AG3"/>
    <mergeCell ref="P13:P14"/>
    <mergeCell ref="Q13:Q14"/>
    <mergeCell ref="R13:R14"/>
    <mergeCell ref="S13:S14"/>
    <mergeCell ref="U13:U14"/>
    <mergeCell ref="A15:A16"/>
    <mergeCell ref="B15:B16"/>
    <mergeCell ref="C15:C16"/>
    <mergeCell ref="D15:D16"/>
    <mergeCell ref="E15:E16"/>
    <mergeCell ref="A24:A26"/>
    <mergeCell ref="B24:B26"/>
    <mergeCell ref="C24:C26"/>
    <mergeCell ref="D24:D26"/>
    <mergeCell ref="E24:E26"/>
    <mergeCell ref="I24:I26"/>
    <mergeCell ref="AH15:AH17"/>
    <mergeCell ref="D18:D19"/>
    <mergeCell ref="E18:E19"/>
    <mergeCell ref="I22:I23"/>
    <mergeCell ref="M22:M23"/>
    <mergeCell ref="N22:N23"/>
    <mergeCell ref="O22:O23"/>
    <mergeCell ref="P22:P23"/>
    <mergeCell ref="U22:U23"/>
    <mergeCell ref="U18:U19"/>
    <mergeCell ref="I15:I16"/>
    <mergeCell ref="O15:O16"/>
    <mergeCell ref="P15:P16"/>
    <mergeCell ref="R15:R17"/>
    <mergeCell ref="S15:S17"/>
    <mergeCell ref="AE15:AE17"/>
    <mergeCell ref="U15:U17"/>
    <mergeCell ref="U27:U28"/>
    <mergeCell ref="I29:I30"/>
    <mergeCell ref="M29:M30"/>
    <mergeCell ref="N29:N30"/>
    <mergeCell ref="O29:O30"/>
    <mergeCell ref="P29:P30"/>
    <mergeCell ref="U29:U30"/>
    <mergeCell ref="M24:M26"/>
    <mergeCell ref="N24:N26"/>
    <mergeCell ref="O24:O26"/>
    <mergeCell ref="P24:P26"/>
    <mergeCell ref="U24:U26"/>
    <mergeCell ref="I27:I28"/>
    <mergeCell ref="M27:M28"/>
    <mergeCell ref="N27:N28"/>
    <mergeCell ref="O27:O28"/>
    <mergeCell ref="P27:P28"/>
    <mergeCell ref="S24:S26"/>
    <mergeCell ref="A32:A40"/>
    <mergeCell ref="B32:B34"/>
    <mergeCell ref="C32:C44"/>
    <mergeCell ref="D32:D44"/>
    <mergeCell ref="E32:E44"/>
    <mergeCell ref="I32:I40"/>
    <mergeCell ref="B37:B38"/>
    <mergeCell ref="A41:A44"/>
    <mergeCell ref="I41:I44"/>
    <mergeCell ref="K32:K40"/>
    <mergeCell ref="M32:M40"/>
    <mergeCell ref="N32:N44"/>
    <mergeCell ref="O32:O40"/>
    <mergeCell ref="P32:P40"/>
    <mergeCell ref="U36:U38"/>
    <mergeCell ref="T37:T38"/>
    <mergeCell ref="M41:M44"/>
    <mergeCell ref="O41:O44"/>
    <mergeCell ref="P41:P44"/>
    <mergeCell ref="O45:O46"/>
    <mergeCell ref="P45:P46"/>
    <mergeCell ref="R45:R46"/>
    <mergeCell ref="S45:S46"/>
    <mergeCell ref="A45:A46"/>
    <mergeCell ref="C45:C46"/>
    <mergeCell ref="D45:D46"/>
    <mergeCell ref="E45:E46"/>
    <mergeCell ref="I45:I46"/>
    <mergeCell ref="K45:K46"/>
    <mergeCell ref="AQ29:AQ30"/>
    <mergeCell ref="AQ45:AQ46"/>
    <mergeCell ref="S49:S50"/>
    <mergeCell ref="AQ49:AQ50"/>
    <mergeCell ref="AQ24:AQ26"/>
    <mergeCell ref="U49:U50"/>
    <mergeCell ref="A1:AQ1"/>
    <mergeCell ref="A3:A4"/>
    <mergeCell ref="B3:B4"/>
    <mergeCell ref="U3:U4"/>
    <mergeCell ref="U45:U46"/>
    <mergeCell ref="AQ3:AQ4"/>
    <mergeCell ref="AQ15:AQ17"/>
    <mergeCell ref="AQ18:AQ19"/>
    <mergeCell ref="S18:S19"/>
    <mergeCell ref="AQ22:AQ23"/>
    <mergeCell ref="A49:A50"/>
    <mergeCell ref="B49:B50"/>
    <mergeCell ref="C49:C50"/>
    <mergeCell ref="D49:D50"/>
    <mergeCell ref="E49:E50"/>
    <mergeCell ref="I49:I50"/>
    <mergeCell ref="M45:M46"/>
    <mergeCell ref="N45:N46"/>
  </mergeCells>
  <pageMargins left="0.70866141732283472" right="0.70866141732283472" top="0.74803149606299213" bottom="0.74803149606299213" header="0.31496062992125984" footer="0.31496062992125984"/>
  <pageSetup scale="75"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212"/>
  <sheetViews>
    <sheetView zoomScale="70" zoomScaleNormal="70" workbookViewId="0">
      <selection activeCell="W23" sqref="W23:W27"/>
    </sheetView>
  </sheetViews>
  <sheetFormatPr baseColWidth="10" defaultRowHeight="9" x14ac:dyDescent="0.15"/>
  <cols>
    <col min="1" max="1" width="4.140625" style="107" customWidth="1"/>
    <col min="2" max="2" width="31.5703125" style="107" customWidth="1"/>
    <col min="3" max="3" width="0" style="107" hidden="1" customWidth="1"/>
    <col min="4" max="5" width="11.42578125" style="107"/>
    <col min="6" max="21" width="0" style="107" hidden="1" customWidth="1"/>
    <col min="22" max="22" width="6.85546875" style="107" customWidth="1"/>
    <col min="23" max="23" width="11.42578125" style="107"/>
    <col min="24" max="32" width="0" style="107" hidden="1" customWidth="1"/>
    <col min="33" max="33" width="11.42578125" style="106"/>
    <col min="34" max="16384" width="11.42578125" style="107"/>
  </cols>
  <sheetData>
    <row r="1" spans="1:33" x14ac:dyDescent="0.15">
      <c r="A1" s="1342" t="s">
        <v>612</v>
      </c>
      <c r="B1" s="1343"/>
      <c r="C1" s="1343"/>
      <c r="D1" s="1343"/>
      <c r="E1" s="1343"/>
      <c r="F1" s="1343"/>
      <c r="G1" s="1343"/>
      <c r="H1" s="1343"/>
      <c r="I1" s="1343"/>
      <c r="J1" s="1343"/>
      <c r="K1" s="1343"/>
      <c r="L1" s="1343"/>
      <c r="M1" s="1344"/>
      <c r="N1" s="1275"/>
      <c r="O1" s="1395"/>
      <c r="P1" s="1395"/>
      <c r="Q1" s="1395"/>
      <c r="R1" s="1395"/>
      <c r="S1" s="1395"/>
      <c r="T1" s="1395"/>
      <c r="U1" s="1395"/>
      <c r="V1" s="1395"/>
      <c r="W1" s="1395"/>
      <c r="X1" s="1395"/>
      <c r="Y1" s="1395"/>
      <c r="Z1" s="1395"/>
      <c r="AA1" s="1395"/>
      <c r="AB1" s="1395"/>
      <c r="AC1" s="1395"/>
      <c r="AD1" s="1395"/>
      <c r="AE1" s="104"/>
      <c r="AF1" s="105"/>
    </row>
    <row r="2" spans="1:33" x14ac:dyDescent="0.15">
      <c r="A2" s="1327" t="s">
        <v>1</v>
      </c>
      <c r="B2" s="1328"/>
      <c r="C2" s="1328"/>
      <c r="D2" s="1328"/>
      <c r="E2" s="1328"/>
      <c r="F2" s="1328"/>
      <c r="G2" s="1328"/>
      <c r="H2" s="1328"/>
      <c r="I2" s="1328"/>
      <c r="J2" s="1328"/>
      <c r="K2" s="1328"/>
      <c r="L2" s="1328"/>
      <c r="M2" s="1329"/>
      <c r="N2" s="1327"/>
      <c r="O2" s="1328"/>
      <c r="P2" s="1328"/>
      <c r="Q2" s="1328"/>
      <c r="R2" s="1328"/>
      <c r="S2" s="1328"/>
      <c r="T2" s="1328"/>
      <c r="U2" s="1328"/>
      <c r="V2" s="1328"/>
      <c r="W2" s="1328"/>
      <c r="X2" s="1328"/>
      <c r="Y2" s="1328"/>
      <c r="Z2" s="1328"/>
      <c r="AA2" s="1328"/>
      <c r="AB2" s="1328"/>
      <c r="AC2" s="1328"/>
      <c r="AD2" s="1328"/>
      <c r="AE2" s="104"/>
      <c r="AF2" s="105"/>
    </row>
    <row r="3" spans="1:33" ht="27" x14ac:dyDescent="0.15">
      <c r="A3" s="1334" t="s">
        <v>2</v>
      </c>
      <c r="B3" s="1334" t="s">
        <v>3</v>
      </c>
      <c r="C3" s="1334" t="s">
        <v>4</v>
      </c>
      <c r="D3" s="108" t="s">
        <v>5</v>
      </c>
      <c r="E3" s="108"/>
      <c r="F3" s="108" t="s">
        <v>6</v>
      </c>
      <c r="G3" s="108"/>
      <c r="H3" s="108"/>
      <c r="I3" s="1334" t="s">
        <v>7</v>
      </c>
      <c r="J3" s="1393" t="s">
        <v>8</v>
      </c>
      <c r="K3" s="1393"/>
      <c r="L3" s="1393"/>
      <c r="M3" s="1273" t="s">
        <v>9</v>
      </c>
      <c r="N3" s="1334" t="s">
        <v>10</v>
      </c>
      <c r="O3" s="1334" t="s">
        <v>11</v>
      </c>
      <c r="P3" s="1334" t="s">
        <v>12</v>
      </c>
      <c r="Q3" s="109" t="s">
        <v>341</v>
      </c>
      <c r="R3" s="109" t="s">
        <v>342</v>
      </c>
      <c r="S3" s="109" t="s">
        <v>343</v>
      </c>
      <c r="T3" s="109" t="s">
        <v>344</v>
      </c>
      <c r="U3" s="1334" t="s">
        <v>13</v>
      </c>
      <c r="V3" s="1334" t="s">
        <v>14</v>
      </c>
      <c r="W3" s="1273" t="s">
        <v>345</v>
      </c>
      <c r="X3" s="1330" t="s">
        <v>16</v>
      </c>
      <c r="Y3" s="1330"/>
      <c r="Z3" s="1330"/>
      <c r="AA3" s="1330"/>
      <c r="AB3" s="1330"/>
      <c r="AC3" s="1330"/>
      <c r="AD3" s="1330" t="s">
        <v>17</v>
      </c>
      <c r="AE3" s="104" t="s">
        <v>346</v>
      </c>
      <c r="AF3" s="110"/>
      <c r="AG3" s="1351" t="s">
        <v>622</v>
      </c>
    </row>
    <row r="4" spans="1:33" x14ac:dyDescent="0.15">
      <c r="A4" s="1334"/>
      <c r="B4" s="1334"/>
      <c r="C4" s="1334"/>
      <c r="D4" s="111" t="s">
        <v>18</v>
      </c>
      <c r="E4" s="111" t="s">
        <v>19</v>
      </c>
      <c r="F4" s="111" t="s">
        <v>20</v>
      </c>
      <c r="G4" s="111" t="s">
        <v>21</v>
      </c>
      <c r="H4" s="111" t="s">
        <v>22</v>
      </c>
      <c r="I4" s="1334"/>
      <c r="J4" s="109" t="s">
        <v>23</v>
      </c>
      <c r="K4" s="111" t="s">
        <v>21</v>
      </c>
      <c r="L4" s="111" t="s">
        <v>24</v>
      </c>
      <c r="M4" s="1274"/>
      <c r="N4" s="1334"/>
      <c r="O4" s="1334"/>
      <c r="P4" s="1334" t="s">
        <v>347</v>
      </c>
      <c r="Q4" s="109"/>
      <c r="R4" s="109"/>
      <c r="S4" s="109"/>
      <c r="T4" s="109"/>
      <c r="U4" s="1334" t="s">
        <v>25</v>
      </c>
      <c r="V4" s="1334" t="s">
        <v>26</v>
      </c>
      <c r="W4" s="1274"/>
      <c r="X4" s="112" t="s">
        <v>27</v>
      </c>
      <c r="Y4" s="112" t="s">
        <v>21</v>
      </c>
      <c r="Z4" s="112" t="s">
        <v>28</v>
      </c>
      <c r="AA4" s="112" t="s">
        <v>21</v>
      </c>
      <c r="AB4" s="112" t="s">
        <v>29</v>
      </c>
      <c r="AC4" s="112" t="s">
        <v>21</v>
      </c>
      <c r="AD4" s="1330"/>
      <c r="AE4" s="104"/>
      <c r="AF4" s="110"/>
      <c r="AG4" s="1349"/>
    </row>
    <row r="5" spans="1:33" ht="210" hidden="1" customHeight="1" x14ac:dyDescent="0.15">
      <c r="A5" s="109" t="s">
        <v>348</v>
      </c>
      <c r="B5" s="113" t="s">
        <v>349</v>
      </c>
      <c r="C5" s="109" t="s">
        <v>350</v>
      </c>
      <c r="D5" s="113" t="s">
        <v>351</v>
      </c>
      <c r="E5" s="111" t="s">
        <v>352</v>
      </c>
      <c r="F5" s="114" t="s">
        <v>353</v>
      </c>
      <c r="G5" s="115">
        <v>40575</v>
      </c>
      <c r="H5" s="116">
        <v>150000000</v>
      </c>
      <c r="I5" s="117">
        <v>40665</v>
      </c>
      <c r="J5" s="118" t="s">
        <v>73</v>
      </c>
      <c r="K5" s="115">
        <v>40665</v>
      </c>
      <c r="L5" s="116">
        <v>149931150</v>
      </c>
      <c r="M5" s="117">
        <v>40669</v>
      </c>
      <c r="N5" s="117">
        <v>40693</v>
      </c>
      <c r="O5" s="109">
        <v>3</v>
      </c>
      <c r="P5" s="111">
        <v>149931150</v>
      </c>
      <c r="Q5" s="109"/>
      <c r="R5" s="109"/>
      <c r="S5" s="109"/>
      <c r="T5" s="109"/>
      <c r="U5" s="117">
        <v>40785</v>
      </c>
      <c r="V5" s="117">
        <v>40837</v>
      </c>
      <c r="W5" s="119" t="s">
        <v>354</v>
      </c>
      <c r="X5" s="120">
        <f>P5/2</f>
        <v>74965575</v>
      </c>
      <c r="Y5" s="121"/>
      <c r="Z5" s="122">
        <v>59164780</v>
      </c>
      <c r="AA5" s="121"/>
      <c r="AB5" s="122">
        <v>15800795</v>
      </c>
      <c r="AC5" s="121"/>
      <c r="AD5" s="123"/>
      <c r="AE5" s="104"/>
      <c r="AF5" s="110"/>
      <c r="AG5" s="124"/>
    </row>
    <row r="6" spans="1:33" ht="27" hidden="1" x14ac:dyDescent="0.15">
      <c r="A6" s="109" t="s">
        <v>355</v>
      </c>
      <c r="B6" s="113" t="s">
        <v>356</v>
      </c>
      <c r="C6" s="109" t="s">
        <v>350</v>
      </c>
      <c r="D6" s="113" t="s">
        <v>357</v>
      </c>
      <c r="E6" s="111" t="s">
        <v>358</v>
      </c>
      <c r="F6" s="114" t="s">
        <v>359</v>
      </c>
      <c r="G6" s="115">
        <v>40560</v>
      </c>
      <c r="H6" s="116">
        <v>10000000</v>
      </c>
      <c r="I6" s="117">
        <v>40665</v>
      </c>
      <c r="J6" s="118" t="s">
        <v>70</v>
      </c>
      <c r="K6" s="115">
        <v>40665</v>
      </c>
      <c r="L6" s="116">
        <v>10000000</v>
      </c>
      <c r="M6" s="118">
        <v>40669</v>
      </c>
      <c r="N6" s="117">
        <v>40690</v>
      </c>
      <c r="O6" s="109">
        <v>3</v>
      </c>
      <c r="P6" s="125">
        <v>10000000</v>
      </c>
      <c r="Q6" s="109"/>
      <c r="R6" s="109"/>
      <c r="S6" s="109"/>
      <c r="T6" s="109"/>
      <c r="U6" s="1354">
        <v>40781</v>
      </c>
      <c r="V6" s="1354">
        <v>40826</v>
      </c>
      <c r="W6" s="1273" t="s">
        <v>354</v>
      </c>
      <c r="X6" s="120">
        <f>P6/2</f>
        <v>5000000</v>
      </c>
      <c r="Y6" s="1277"/>
      <c r="Z6" s="1394" t="s">
        <v>137</v>
      </c>
      <c r="AA6" s="1277" t="s">
        <v>360</v>
      </c>
      <c r="AB6" s="1286">
        <v>18844612</v>
      </c>
      <c r="AC6" s="1277"/>
      <c r="AD6" s="1273" t="s">
        <v>361</v>
      </c>
      <c r="AE6" s="104"/>
      <c r="AF6" s="110"/>
      <c r="AG6" s="124"/>
    </row>
    <row r="7" spans="1:33" ht="27" hidden="1" x14ac:dyDescent="0.15">
      <c r="A7" s="109" t="s">
        <v>355</v>
      </c>
      <c r="B7" s="113" t="s">
        <v>356</v>
      </c>
      <c r="C7" s="109" t="s">
        <v>350</v>
      </c>
      <c r="D7" s="113" t="s">
        <v>357</v>
      </c>
      <c r="E7" s="111" t="s">
        <v>358</v>
      </c>
      <c r="F7" s="114" t="s">
        <v>362</v>
      </c>
      <c r="G7" s="115">
        <v>40560</v>
      </c>
      <c r="H7" s="116">
        <v>27698544</v>
      </c>
      <c r="I7" s="117">
        <v>40665</v>
      </c>
      <c r="J7" s="118" t="s">
        <v>363</v>
      </c>
      <c r="K7" s="115">
        <v>40665</v>
      </c>
      <c r="L7" s="116">
        <v>27698544</v>
      </c>
      <c r="M7" s="118">
        <v>40669</v>
      </c>
      <c r="N7" s="117">
        <v>40690</v>
      </c>
      <c r="O7" s="109">
        <v>3</v>
      </c>
      <c r="P7" s="125">
        <v>27698544</v>
      </c>
      <c r="Q7" s="109"/>
      <c r="R7" s="109"/>
      <c r="S7" s="109"/>
      <c r="T7" s="109"/>
      <c r="U7" s="1356"/>
      <c r="V7" s="1356"/>
      <c r="W7" s="1274"/>
      <c r="X7" s="120">
        <f>P7/2</f>
        <v>13849272</v>
      </c>
      <c r="Y7" s="1278"/>
      <c r="Z7" s="1287"/>
      <c r="AA7" s="1278"/>
      <c r="AB7" s="1287"/>
      <c r="AC7" s="1278"/>
      <c r="AD7" s="1274"/>
      <c r="AE7" s="104"/>
      <c r="AF7" s="110"/>
      <c r="AG7" s="124"/>
    </row>
    <row r="8" spans="1:33" ht="63" hidden="1" x14ac:dyDescent="0.15">
      <c r="A8" s="109" t="s">
        <v>364</v>
      </c>
      <c r="B8" s="113" t="s">
        <v>365</v>
      </c>
      <c r="C8" s="109" t="s">
        <v>366</v>
      </c>
      <c r="D8" s="113" t="s">
        <v>367</v>
      </c>
      <c r="E8" s="111" t="s">
        <v>368</v>
      </c>
      <c r="F8" s="114" t="s">
        <v>369</v>
      </c>
      <c r="G8" s="115">
        <v>40575</v>
      </c>
      <c r="H8" s="116">
        <v>120000000</v>
      </c>
      <c r="I8" s="117">
        <v>40604</v>
      </c>
      <c r="J8" s="118" t="s">
        <v>370</v>
      </c>
      <c r="K8" s="115">
        <v>40665</v>
      </c>
      <c r="L8" s="116">
        <v>119976378</v>
      </c>
      <c r="M8" s="118">
        <v>40673</v>
      </c>
      <c r="N8" s="117">
        <v>40696</v>
      </c>
      <c r="O8" s="109">
        <v>3</v>
      </c>
      <c r="P8" s="125">
        <v>119976378</v>
      </c>
      <c r="Q8" s="125"/>
      <c r="R8" s="125"/>
      <c r="S8" s="125"/>
      <c r="T8" s="125"/>
      <c r="U8" s="117">
        <v>40788</v>
      </c>
      <c r="V8" s="117">
        <v>40791</v>
      </c>
      <c r="W8" s="117" t="s">
        <v>371</v>
      </c>
      <c r="X8" s="126">
        <f>P8/2</f>
        <v>59988189</v>
      </c>
      <c r="Y8" s="127">
        <v>40690</v>
      </c>
      <c r="Z8" s="126">
        <v>0</v>
      </c>
      <c r="AA8" s="126">
        <v>0</v>
      </c>
      <c r="AB8" s="126">
        <v>59982513.210000001</v>
      </c>
      <c r="AC8" s="128"/>
      <c r="AD8" s="129" t="s">
        <v>372</v>
      </c>
      <c r="AE8" s="104"/>
      <c r="AF8" s="110"/>
      <c r="AG8" s="124"/>
    </row>
    <row r="9" spans="1:33" ht="45" hidden="1" x14ac:dyDescent="0.15">
      <c r="A9" s="109" t="s">
        <v>373</v>
      </c>
      <c r="B9" s="113" t="s">
        <v>374</v>
      </c>
      <c r="C9" s="130" t="s">
        <v>375</v>
      </c>
      <c r="D9" s="113" t="s">
        <v>376</v>
      </c>
      <c r="E9" s="131" t="s">
        <v>377</v>
      </c>
      <c r="F9" s="114"/>
      <c r="G9" s="115"/>
      <c r="H9" s="116"/>
      <c r="I9" s="132"/>
      <c r="J9" s="118"/>
      <c r="K9" s="115"/>
      <c r="L9" s="116"/>
      <c r="M9" s="133"/>
      <c r="N9" s="132"/>
      <c r="O9" s="130"/>
      <c r="P9" s="134">
        <v>16355140</v>
      </c>
      <c r="Q9" s="125"/>
      <c r="R9" s="125"/>
      <c r="S9" s="125"/>
      <c r="T9" s="125"/>
      <c r="U9" s="132"/>
      <c r="V9" s="132"/>
      <c r="W9" s="132"/>
      <c r="X9" s="126"/>
      <c r="Y9" s="135"/>
      <c r="Z9" s="126"/>
      <c r="AA9" s="126"/>
      <c r="AB9" s="126"/>
      <c r="AC9" s="128"/>
      <c r="AD9" s="129"/>
      <c r="AE9" s="104"/>
      <c r="AF9" s="110"/>
      <c r="AG9" s="124"/>
    </row>
    <row r="10" spans="1:33" ht="45" hidden="1" x14ac:dyDescent="0.15">
      <c r="A10" s="109" t="s">
        <v>378</v>
      </c>
      <c r="B10" s="113" t="s">
        <v>379</v>
      </c>
      <c r="C10" s="130" t="s">
        <v>375</v>
      </c>
      <c r="D10" s="113" t="s">
        <v>376</v>
      </c>
      <c r="E10" s="131" t="s">
        <v>377</v>
      </c>
      <c r="F10" s="114"/>
      <c r="G10" s="115"/>
      <c r="H10" s="116"/>
      <c r="I10" s="132"/>
      <c r="J10" s="118"/>
      <c r="K10" s="115"/>
      <c r="L10" s="116"/>
      <c r="M10" s="133"/>
      <c r="N10" s="132"/>
      <c r="O10" s="130"/>
      <c r="P10" s="134">
        <v>15680182</v>
      </c>
      <c r="Q10" s="125"/>
      <c r="R10" s="125"/>
      <c r="S10" s="125"/>
      <c r="T10" s="125"/>
      <c r="U10" s="132"/>
      <c r="V10" s="132"/>
      <c r="W10" s="132"/>
      <c r="X10" s="126"/>
      <c r="Y10" s="135"/>
      <c r="Z10" s="126"/>
      <c r="AA10" s="126"/>
      <c r="AB10" s="126"/>
      <c r="AC10" s="128"/>
      <c r="AD10" s="129"/>
      <c r="AE10" s="104"/>
      <c r="AF10" s="110"/>
      <c r="AG10" s="124"/>
    </row>
    <row r="11" spans="1:33" ht="36" hidden="1" x14ac:dyDescent="0.15">
      <c r="A11" s="109" t="s">
        <v>380</v>
      </c>
      <c r="B11" s="113" t="s">
        <v>381</v>
      </c>
      <c r="C11" s="130" t="s">
        <v>350</v>
      </c>
      <c r="D11" s="113" t="s">
        <v>382</v>
      </c>
      <c r="E11" s="131" t="s">
        <v>383</v>
      </c>
      <c r="F11" s="114"/>
      <c r="G11" s="115"/>
      <c r="H11" s="116"/>
      <c r="I11" s="132">
        <v>40767</v>
      </c>
      <c r="J11" s="118"/>
      <c r="K11" s="115"/>
      <c r="L11" s="116"/>
      <c r="M11" s="133"/>
      <c r="N11" s="132">
        <v>41060</v>
      </c>
      <c r="O11" s="130">
        <v>3</v>
      </c>
      <c r="P11" s="136">
        <v>233644859.81</v>
      </c>
      <c r="Q11" s="125"/>
      <c r="R11" s="125"/>
      <c r="S11" s="125"/>
      <c r="T11" s="125"/>
      <c r="U11" s="132"/>
      <c r="V11" s="132"/>
      <c r="W11" s="132" t="s">
        <v>384</v>
      </c>
      <c r="X11" s="126"/>
      <c r="Y11" s="135"/>
      <c r="Z11" s="126"/>
      <c r="AA11" s="126"/>
      <c r="AB11" s="126"/>
      <c r="AC11" s="128"/>
      <c r="AD11" s="129"/>
      <c r="AE11" s="104"/>
      <c r="AF11" s="110"/>
      <c r="AG11" s="124"/>
    </row>
    <row r="12" spans="1:33" ht="36" hidden="1" x14ac:dyDescent="0.15">
      <c r="A12" s="109" t="s">
        <v>385</v>
      </c>
      <c r="B12" s="113" t="s">
        <v>386</v>
      </c>
      <c r="C12" s="130" t="s">
        <v>350</v>
      </c>
      <c r="D12" s="113" t="s">
        <v>382</v>
      </c>
      <c r="E12" s="131" t="s">
        <v>383</v>
      </c>
      <c r="F12" s="114"/>
      <c r="G12" s="115"/>
      <c r="H12" s="116"/>
      <c r="I12" s="132"/>
      <c r="J12" s="118"/>
      <c r="K12" s="115"/>
      <c r="L12" s="116"/>
      <c r="M12" s="133"/>
      <c r="N12" s="132"/>
      <c r="O12" s="130"/>
      <c r="P12" s="136">
        <v>224002606.53999999</v>
      </c>
      <c r="Q12" s="125"/>
      <c r="R12" s="125"/>
      <c r="S12" s="125"/>
      <c r="T12" s="125"/>
      <c r="U12" s="132"/>
      <c r="V12" s="132"/>
      <c r="W12" s="132"/>
      <c r="X12" s="126"/>
      <c r="Y12" s="135"/>
      <c r="Z12" s="126"/>
      <c r="AA12" s="126"/>
      <c r="AB12" s="126"/>
      <c r="AC12" s="128"/>
      <c r="AD12" s="129"/>
      <c r="AE12" s="104"/>
      <c r="AF12" s="110"/>
      <c r="AG12" s="124"/>
    </row>
    <row r="13" spans="1:33" ht="72" x14ac:dyDescent="0.15">
      <c r="A13" s="1273" t="s">
        <v>387</v>
      </c>
      <c r="B13" s="113" t="s">
        <v>388</v>
      </c>
      <c r="C13" s="1273" t="s">
        <v>366</v>
      </c>
      <c r="D13" s="1273" t="s">
        <v>389</v>
      </c>
      <c r="E13" s="1277" t="s">
        <v>390</v>
      </c>
      <c r="F13" s="114" t="s">
        <v>391</v>
      </c>
      <c r="G13" s="115">
        <v>40662</v>
      </c>
      <c r="H13" s="116">
        <v>167000000</v>
      </c>
      <c r="I13" s="1354">
        <v>40767</v>
      </c>
      <c r="J13" s="118" t="s">
        <v>392</v>
      </c>
      <c r="K13" s="115">
        <v>40767</v>
      </c>
      <c r="L13" s="116">
        <v>167000000</v>
      </c>
      <c r="M13" s="1376">
        <v>40777</v>
      </c>
      <c r="N13" s="1354">
        <v>40819</v>
      </c>
      <c r="O13" s="1273">
        <v>4</v>
      </c>
      <c r="P13" s="1386">
        <v>593993183</v>
      </c>
      <c r="Q13" s="125"/>
      <c r="R13" s="125"/>
      <c r="S13" s="125"/>
      <c r="T13" s="125"/>
      <c r="U13" s="1354"/>
      <c r="V13" s="1354"/>
      <c r="W13" s="1284" t="s">
        <v>393</v>
      </c>
      <c r="X13" s="126">
        <f>L13/2</f>
        <v>83500000</v>
      </c>
      <c r="Y13" s="1378">
        <v>40805</v>
      </c>
      <c r="Z13" s="1369"/>
      <c r="AA13" s="1369"/>
      <c r="AB13" s="1369"/>
      <c r="AC13" s="1369"/>
      <c r="AD13" s="1277" t="s">
        <v>394</v>
      </c>
      <c r="AE13" s="104"/>
      <c r="AF13" s="1371">
        <v>0.85</v>
      </c>
      <c r="AG13" s="1341">
        <v>0.85</v>
      </c>
    </row>
    <row r="14" spans="1:33" ht="18" x14ac:dyDescent="0.15">
      <c r="A14" s="1309"/>
      <c r="B14" s="137" t="s">
        <v>395</v>
      </c>
      <c r="C14" s="1309"/>
      <c r="D14" s="1309"/>
      <c r="E14" s="1307"/>
      <c r="F14" s="114" t="s">
        <v>396</v>
      </c>
      <c r="G14" s="115">
        <v>40662</v>
      </c>
      <c r="H14" s="116">
        <v>167000000</v>
      </c>
      <c r="I14" s="1355"/>
      <c r="J14" s="118" t="s">
        <v>397</v>
      </c>
      <c r="K14" s="115">
        <v>40767</v>
      </c>
      <c r="L14" s="116">
        <v>167000000</v>
      </c>
      <c r="M14" s="1377"/>
      <c r="N14" s="1355"/>
      <c r="O14" s="1309"/>
      <c r="P14" s="1387"/>
      <c r="Q14" s="125"/>
      <c r="R14" s="125"/>
      <c r="S14" s="125"/>
      <c r="T14" s="125"/>
      <c r="U14" s="1355"/>
      <c r="V14" s="1355"/>
      <c r="W14" s="1306"/>
      <c r="X14" s="126">
        <f t="shared" ref="X14:X21" si="0">L14/2</f>
        <v>83500000</v>
      </c>
      <c r="Y14" s="1379"/>
      <c r="Z14" s="1370"/>
      <c r="AA14" s="1370"/>
      <c r="AB14" s="1370"/>
      <c r="AC14" s="1370"/>
      <c r="AD14" s="1307"/>
      <c r="AE14" s="104"/>
      <c r="AF14" s="1372"/>
      <c r="AG14" s="1339"/>
    </row>
    <row r="15" spans="1:33" ht="36" x14ac:dyDescent="0.15">
      <c r="A15" s="1309"/>
      <c r="B15" s="113" t="s">
        <v>398</v>
      </c>
      <c r="C15" s="1309"/>
      <c r="D15" s="1309"/>
      <c r="E15" s="1307"/>
      <c r="F15" s="114" t="s">
        <v>399</v>
      </c>
      <c r="G15" s="115">
        <v>40662</v>
      </c>
      <c r="H15" s="116">
        <v>96000000</v>
      </c>
      <c r="I15" s="1355"/>
      <c r="J15" s="118" t="s">
        <v>400</v>
      </c>
      <c r="K15" s="115">
        <v>40767</v>
      </c>
      <c r="L15" s="116">
        <v>95993183</v>
      </c>
      <c r="M15" s="1377"/>
      <c r="N15" s="1355"/>
      <c r="O15" s="1309"/>
      <c r="P15" s="1387"/>
      <c r="Q15" s="125"/>
      <c r="R15" s="125"/>
      <c r="S15" s="125"/>
      <c r="T15" s="125"/>
      <c r="U15" s="1355"/>
      <c r="V15" s="1355"/>
      <c r="W15" s="1306"/>
      <c r="X15" s="126">
        <f t="shared" si="0"/>
        <v>47996591.5</v>
      </c>
      <c r="Y15" s="1379"/>
      <c r="Z15" s="1370"/>
      <c r="AA15" s="1370"/>
      <c r="AB15" s="1370"/>
      <c r="AC15" s="1370"/>
      <c r="AD15" s="1307"/>
      <c r="AE15" s="104"/>
      <c r="AF15" s="1372"/>
      <c r="AG15" s="1339"/>
    </row>
    <row r="16" spans="1:33" ht="45" x14ac:dyDescent="0.15">
      <c r="A16" s="1274"/>
      <c r="B16" s="113" t="s">
        <v>401</v>
      </c>
      <c r="C16" s="1309"/>
      <c r="D16" s="1309"/>
      <c r="E16" s="1307"/>
      <c r="F16" s="114" t="s">
        <v>402</v>
      </c>
      <c r="G16" s="115">
        <v>40618</v>
      </c>
      <c r="H16" s="116">
        <v>164000000</v>
      </c>
      <c r="I16" s="1356"/>
      <c r="J16" s="118" t="s">
        <v>403</v>
      </c>
      <c r="K16" s="115">
        <v>40767</v>
      </c>
      <c r="L16" s="116">
        <v>164000000</v>
      </c>
      <c r="M16" s="1381"/>
      <c r="N16" s="1355"/>
      <c r="O16" s="1274"/>
      <c r="P16" s="1388"/>
      <c r="Q16" s="125"/>
      <c r="R16" s="125"/>
      <c r="S16" s="125"/>
      <c r="T16" s="125"/>
      <c r="U16" s="1355"/>
      <c r="V16" s="1355"/>
      <c r="W16" s="1306"/>
      <c r="X16" s="126">
        <f t="shared" si="0"/>
        <v>82000000</v>
      </c>
      <c r="Y16" s="1380"/>
      <c r="Z16" s="1370"/>
      <c r="AA16" s="1370"/>
      <c r="AB16" s="1370"/>
      <c r="AC16" s="1370"/>
      <c r="AD16" s="1307"/>
      <c r="AE16" s="104"/>
      <c r="AF16" s="1372"/>
      <c r="AG16" s="1339"/>
    </row>
    <row r="17" spans="1:33" ht="18" x14ac:dyDescent="0.15">
      <c r="A17" s="1273" t="s">
        <v>404</v>
      </c>
      <c r="B17" s="113" t="s">
        <v>405</v>
      </c>
      <c r="C17" s="1309"/>
      <c r="D17" s="1309"/>
      <c r="E17" s="1307"/>
      <c r="F17" s="114">
        <v>1527</v>
      </c>
      <c r="G17" s="115">
        <v>40693</v>
      </c>
      <c r="H17" s="116">
        <v>6091742.6399999997</v>
      </c>
      <c r="I17" s="1354">
        <v>40823</v>
      </c>
      <c r="J17" s="118" t="s">
        <v>406</v>
      </c>
      <c r="K17" s="115">
        <v>40823</v>
      </c>
      <c r="L17" s="116">
        <v>6091742</v>
      </c>
      <c r="M17" s="1376">
        <v>40857</v>
      </c>
      <c r="N17" s="1355"/>
      <c r="O17" s="1273">
        <v>45</v>
      </c>
      <c r="P17" s="1386">
        <v>195948450</v>
      </c>
      <c r="Q17" s="125"/>
      <c r="R17" s="125"/>
      <c r="S17" s="125"/>
      <c r="T17" s="125"/>
      <c r="U17" s="1355"/>
      <c r="V17" s="1355"/>
      <c r="W17" s="1306"/>
      <c r="X17" s="126">
        <f t="shared" si="0"/>
        <v>3045871</v>
      </c>
      <c r="Y17" s="1378">
        <v>40871</v>
      </c>
      <c r="Z17" s="1370"/>
      <c r="AA17" s="1370"/>
      <c r="AB17" s="1370"/>
      <c r="AC17" s="1370"/>
      <c r="AD17" s="1307"/>
      <c r="AE17" s="104"/>
      <c r="AF17" s="1372"/>
      <c r="AG17" s="1339"/>
    </row>
    <row r="18" spans="1:33" ht="18" x14ac:dyDescent="0.15">
      <c r="A18" s="1274"/>
      <c r="B18" s="113" t="s">
        <v>405</v>
      </c>
      <c r="C18" s="1309"/>
      <c r="D18" s="1309"/>
      <c r="E18" s="1307"/>
      <c r="F18" s="114" t="s">
        <v>407</v>
      </c>
      <c r="G18" s="115">
        <v>40695</v>
      </c>
      <c r="H18" s="116">
        <v>22858089</v>
      </c>
      <c r="I18" s="1355"/>
      <c r="J18" s="118" t="s">
        <v>408</v>
      </c>
      <c r="K18" s="115">
        <v>40823</v>
      </c>
      <c r="L18" s="116">
        <v>22856708</v>
      </c>
      <c r="M18" s="1377"/>
      <c r="N18" s="1355"/>
      <c r="O18" s="1309"/>
      <c r="P18" s="1387"/>
      <c r="Q18" s="125"/>
      <c r="R18" s="125"/>
      <c r="S18" s="125"/>
      <c r="T18" s="125"/>
      <c r="U18" s="1355"/>
      <c r="V18" s="1355"/>
      <c r="W18" s="1306"/>
      <c r="X18" s="126">
        <f t="shared" si="0"/>
        <v>11428354</v>
      </c>
      <c r="Y18" s="1379"/>
      <c r="Z18" s="1370"/>
      <c r="AA18" s="1370"/>
      <c r="AB18" s="1370"/>
      <c r="AC18" s="1370"/>
      <c r="AD18" s="1307"/>
      <c r="AE18" s="104"/>
      <c r="AF18" s="1372"/>
      <c r="AG18" s="1339"/>
    </row>
    <row r="19" spans="1:33" ht="27" x14ac:dyDescent="0.15">
      <c r="A19" s="1273" t="s">
        <v>404</v>
      </c>
      <c r="B19" s="113" t="s">
        <v>409</v>
      </c>
      <c r="C19" s="1309"/>
      <c r="D19" s="1309"/>
      <c r="E19" s="1307"/>
      <c r="F19" s="114" t="s">
        <v>410</v>
      </c>
      <c r="G19" s="115">
        <v>40693</v>
      </c>
      <c r="H19" s="116">
        <v>133000000</v>
      </c>
      <c r="I19" s="1355"/>
      <c r="J19" s="118" t="s">
        <v>411</v>
      </c>
      <c r="K19" s="115">
        <v>40823</v>
      </c>
      <c r="L19" s="116">
        <v>133000000</v>
      </c>
      <c r="M19" s="1377"/>
      <c r="N19" s="1355"/>
      <c r="O19" s="1309"/>
      <c r="P19" s="1387"/>
      <c r="Q19" s="125"/>
      <c r="R19" s="125"/>
      <c r="S19" s="125"/>
      <c r="T19" s="125"/>
      <c r="U19" s="1355"/>
      <c r="V19" s="1355"/>
      <c r="W19" s="1306"/>
      <c r="X19" s="126">
        <f t="shared" si="0"/>
        <v>66500000</v>
      </c>
      <c r="Y19" s="1379"/>
      <c r="Z19" s="1370"/>
      <c r="AA19" s="1370"/>
      <c r="AB19" s="1370"/>
      <c r="AC19" s="1370"/>
      <c r="AD19" s="1307"/>
      <c r="AE19" s="104"/>
      <c r="AF19" s="1372"/>
      <c r="AG19" s="1339"/>
    </row>
    <row r="20" spans="1:33" ht="27" x14ac:dyDescent="0.15">
      <c r="A20" s="1274"/>
      <c r="B20" s="113" t="s">
        <v>409</v>
      </c>
      <c r="C20" s="1309"/>
      <c r="D20" s="1309"/>
      <c r="E20" s="1307"/>
      <c r="F20" s="114" t="s">
        <v>412</v>
      </c>
      <c r="G20" s="115">
        <v>40693</v>
      </c>
      <c r="H20" s="116">
        <v>35000000</v>
      </c>
      <c r="I20" s="1356"/>
      <c r="J20" s="118" t="s">
        <v>413</v>
      </c>
      <c r="K20" s="115">
        <v>40823</v>
      </c>
      <c r="L20" s="116">
        <v>34000000</v>
      </c>
      <c r="M20" s="1381"/>
      <c r="N20" s="1355"/>
      <c r="O20" s="1274"/>
      <c r="P20" s="1388"/>
      <c r="Q20" s="125"/>
      <c r="R20" s="125"/>
      <c r="S20" s="125"/>
      <c r="T20" s="125"/>
      <c r="U20" s="1356"/>
      <c r="V20" s="1355"/>
      <c r="W20" s="1306"/>
      <c r="X20" s="126">
        <f t="shared" si="0"/>
        <v>17000000</v>
      </c>
      <c r="Y20" s="1380"/>
      <c r="Z20" s="1375"/>
      <c r="AA20" s="1375"/>
      <c r="AB20" s="1375"/>
      <c r="AC20" s="1375"/>
      <c r="AD20" s="1278"/>
      <c r="AE20" s="104"/>
      <c r="AF20" s="1372"/>
      <c r="AG20" s="1339"/>
    </row>
    <row r="21" spans="1:33" ht="54" x14ac:dyDescent="0.15">
      <c r="A21" s="119" t="s">
        <v>672</v>
      </c>
      <c r="B21" s="113" t="s">
        <v>401</v>
      </c>
      <c r="C21" s="1274"/>
      <c r="D21" s="1274"/>
      <c r="E21" s="1307"/>
      <c r="F21" s="114" t="s">
        <v>414</v>
      </c>
      <c r="G21" s="115">
        <v>40693</v>
      </c>
      <c r="H21" s="116">
        <v>60000000</v>
      </c>
      <c r="I21" s="138">
        <v>40897</v>
      </c>
      <c r="J21" s="118" t="s">
        <v>415</v>
      </c>
      <c r="K21" s="115">
        <v>40897</v>
      </c>
      <c r="L21" s="116">
        <v>59990994</v>
      </c>
      <c r="M21" s="118">
        <v>40904</v>
      </c>
      <c r="N21" s="1356"/>
      <c r="O21" s="119">
        <v>15</v>
      </c>
      <c r="P21" s="139">
        <v>59990994</v>
      </c>
      <c r="Q21" s="125"/>
      <c r="R21" s="125"/>
      <c r="S21" s="125"/>
      <c r="T21" s="125"/>
      <c r="U21" s="138"/>
      <c r="V21" s="1356"/>
      <c r="W21" s="1285"/>
      <c r="X21" s="140">
        <f t="shared" si="0"/>
        <v>29995497</v>
      </c>
      <c r="Y21" s="141"/>
      <c r="Z21" s="142"/>
      <c r="AA21" s="142"/>
      <c r="AB21" s="142"/>
      <c r="AC21" s="142"/>
      <c r="AD21" s="143" t="s">
        <v>416</v>
      </c>
      <c r="AE21" s="104"/>
      <c r="AF21" s="1373"/>
      <c r="AG21" s="1340"/>
    </row>
    <row r="22" spans="1:33" x14ac:dyDescent="0.15">
      <c r="A22" s="119"/>
      <c r="B22" s="113"/>
      <c r="C22" s="119"/>
      <c r="D22" s="119"/>
      <c r="E22" s="111"/>
      <c r="F22" s="114"/>
      <c r="G22" s="115"/>
      <c r="H22" s="116"/>
      <c r="I22" s="138"/>
      <c r="J22" s="118"/>
      <c r="K22" s="115"/>
      <c r="L22" s="116"/>
      <c r="M22" s="144"/>
      <c r="N22" s="138"/>
      <c r="O22" s="119"/>
      <c r="P22" s="119"/>
      <c r="Q22" s="125"/>
      <c r="R22" s="125"/>
      <c r="S22" s="125"/>
      <c r="T22" s="125"/>
      <c r="U22" s="117"/>
      <c r="V22" s="117"/>
      <c r="W22" s="117"/>
      <c r="X22" s="128"/>
      <c r="Y22" s="128"/>
      <c r="Z22" s="128"/>
      <c r="AA22" s="128"/>
      <c r="AB22" s="128"/>
      <c r="AC22" s="128"/>
      <c r="AD22" s="112"/>
      <c r="AE22" s="104"/>
      <c r="AF22" s="110"/>
      <c r="AG22" s="124"/>
    </row>
    <row r="23" spans="1:33" ht="36" x14ac:dyDescent="0.15">
      <c r="A23" s="109" t="s">
        <v>417</v>
      </c>
      <c r="B23" s="145" t="s">
        <v>418</v>
      </c>
      <c r="C23" s="1273" t="s">
        <v>375</v>
      </c>
      <c r="D23" s="1273" t="s">
        <v>419</v>
      </c>
      <c r="E23" s="1393" t="s">
        <v>420</v>
      </c>
      <c r="F23" s="114" t="s">
        <v>421</v>
      </c>
      <c r="G23" s="115">
        <v>40695</v>
      </c>
      <c r="H23" s="146">
        <v>471486998.86000001</v>
      </c>
      <c r="I23" s="1354">
        <v>40786</v>
      </c>
      <c r="J23" s="118" t="s">
        <v>422</v>
      </c>
      <c r="K23" s="115">
        <v>40786</v>
      </c>
      <c r="L23" s="146">
        <v>471486998.86000001</v>
      </c>
      <c r="M23" s="1376">
        <v>40791</v>
      </c>
      <c r="N23" s="1354">
        <v>40812</v>
      </c>
      <c r="O23" s="1273">
        <v>4</v>
      </c>
      <c r="P23" s="1386">
        <v>495500000</v>
      </c>
      <c r="Q23" s="125"/>
      <c r="R23" s="125"/>
      <c r="S23" s="125"/>
      <c r="T23" s="125"/>
      <c r="U23" s="1354"/>
      <c r="V23" s="1354"/>
      <c r="W23" s="1354" t="s">
        <v>52</v>
      </c>
      <c r="X23" s="126">
        <f>L23/2</f>
        <v>235743499.43000001</v>
      </c>
      <c r="Y23" s="1378">
        <v>40801</v>
      </c>
      <c r="Z23" s="128"/>
      <c r="AA23" s="128"/>
      <c r="AB23" s="128"/>
      <c r="AC23" s="128"/>
      <c r="AD23" s="112"/>
      <c r="AE23" s="104"/>
      <c r="AF23" s="1389" t="s">
        <v>423</v>
      </c>
      <c r="AG23" s="1341">
        <v>0.8</v>
      </c>
    </row>
    <row r="24" spans="1:33" ht="36" x14ac:dyDescent="0.15">
      <c r="A24" s="109" t="s">
        <v>417</v>
      </c>
      <c r="B24" s="145" t="s">
        <v>418</v>
      </c>
      <c r="C24" s="1309"/>
      <c r="D24" s="1309"/>
      <c r="E24" s="1393"/>
      <c r="F24" s="114" t="s">
        <v>424</v>
      </c>
      <c r="G24" s="115">
        <v>40695</v>
      </c>
      <c r="H24" s="116">
        <v>252667769</v>
      </c>
      <c r="I24" s="1356"/>
      <c r="J24" s="118" t="s">
        <v>425</v>
      </c>
      <c r="K24" s="115">
        <v>40786</v>
      </c>
      <c r="L24" s="146">
        <v>24013001.140000001</v>
      </c>
      <c r="M24" s="1392"/>
      <c r="N24" s="1355"/>
      <c r="O24" s="1392"/>
      <c r="P24" s="1392"/>
      <c r="Q24" s="125"/>
      <c r="R24" s="125"/>
      <c r="S24" s="125"/>
      <c r="T24" s="125"/>
      <c r="U24" s="1355"/>
      <c r="V24" s="1355"/>
      <c r="W24" s="1355"/>
      <c r="X24" s="126">
        <f>L24/2</f>
        <v>12006500.57</v>
      </c>
      <c r="Y24" s="1380"/>
      <c r="Z24" s="128"/>
      <c r="AA24" s="128"/>
      <c r="AB24" s="128"/>
      <c r="AC24" s="128"/>
      <c r="AD24" s="112"/>
      <c r="AE24" s="104"/>
      <c r="AF24" s="1390"/>
      <c r="AG24" s="1339"/>
    </row>
    <row r="25" spans="1:33" ht="54" x14ac:dyDescent="0.15">
      <c r="A25" s="109" t="s">
        <v>426</v>
      </c>
      <c r="B25" s="145" t="s">
        <v>427</v>
      </c>
      <c r="C25" s="1309"/>
      <c r="D25" s="1309"/>
      <c r="E25" s="1393"/>
      <c r="F25" s="114" t="s">
        <v>428</v>
      </c>
      <c r="G25" s="115">
        <v>40893</v>
      </c>
      <c r="H25" s="116">
        <v>2500000</v>
      </c>
      <c r="I25" s="1354">
        <v>40897</v>
      </c>
      <c r="J25" s="118" t="s">
        <v>429</v>
      </c>
      <c r="K25" s="115">
        <v>40897</v>
      </c>
      <c r="L25" s="116">
        <v>2442579</v>
      </c>
      <c r="M25" s="1284">
        <v>40906</v>
      </c>
      <c r="N25" s="1355"/>
      <c r="O25" s="1277">
        <v>3</v>
      </c>
      <c r="P25" s="116">
        <v>2442579</v>
      </c>
      <c r="Q25" s="125"/>
      <c r="R25" s="125"/>
      <c r="S25" s="125"/>
      <c r="T25" s="125"/>
      <c r="U25" s="1355"/>
      <c r="V25" s="1355"/>
      <c r="W25" s="1355"/>
      <c r="X25" s="126">
        <f>L25/2</f>
        <v>1221289.5</v>
      </c>
      <c r="Y25" s="1378">
        <v>40966</v>
      </c>
      <c r="Z25" s="128"/>
      <c r="AA25" s="128"/>
      <c r="AB25" s="128"/>
      <c r="AC25" s="128"/>
      <c r="AD25" s="112"/>
      <c r="AE25" s="104"/>
      <c r="AF25" s="1390"/>
      <c r="AG25" s="1339"/>
    </row>
    <row r="26" spans="1:33" ht="54" x14ac:dyDescent="0.15">
      <c r="A26" s="109" t="s">
        <v>426</v>
      </c>
      <c r="B26" s="145" t="s">
        <v>427</v>
      </c>
      <c r="C26" s="1309"/>
      <c r="D26" s="1309"/>
      <c r="E26" s="1393"/>
      <c r="F26" s="114" t="s">
        <v>430</v>
      </c>
      <c r="G26" s="115">
        <v>40893</v>
      </c>
      <c r="H26" s="116">
        <v>39530421</v>
      </c>
      <c r="I26" s="1356"/>
      <c r="J26" s="118" t="s">
        <v>431</v>
      </c>
      <c r="K26" s="115">
        <v>40897</v>
      </c>
      <c r="L26" s="116">
        <v>39530421</v>
      </c>
      <c r="M26" s="1278"/>
      <c r="N26" s="1356"/>
      <c r="O26" s="1278"/>
      <c r="P26" s="116">
        <v>39530421</v>
      </c>
      <c r="Q26" s="125"/>
      <c r="R26" s="125"/>
      <c r="S26" s="125"/>
      <c r="T26" s="125"/>
      <c r="U26" s="1356"/>
      <c r="V26" s="1355"/>
      <c r="W26" s="1355"/>
      <c r="X26" s="126">
        <f>L26/2</f>
        <v>19765210.5</v>
      </c>
      <c r="Y26" s="1380"/>
      <c r="Z26" s="128"/>
      <c r="AA26" s="128"/>
      <c r="AB26" s="128"/>
      <c r="AC26" s="128"/>
      <c r="AD26" s="147"/>
      <c r="AE26" s="104"/>
      <c r="AF26" s="1390"/>
      <c r="AG26" s="1339"/>
    </row>
    <row r="27" spans="1:33" ht="63" x14ac:dyDescent="0.15">
      <c r="A27" s="109" t="s">
        <v>432</v>
      </c>
      <c r="B27" s="145" t="s">
        <v>433</v>
      </c>
      <c r="C27" s="1274"/>
      <c r="D27" s="1274"/>
      <c r="E27" s="1393"/>
      <c r="F27" s="114" t="s">
        <v>434</v>
      </c>
      <c r="G27" s="115">
        <v>40960</v>
      </c>
      <c r="H27" s="116">
        <v>125600000</v>
      </c>
      <c r="I27" s="138">
        <v>40969</v>
      </c>
      <c r="J27" s="118"/>
      <c r="K27" s="115">
        <v>40969</v>
      </c>
      <c r="L27" s="116">
        <v>92025000</v>
      </c>
      <c r="M27" s="148"/>
      <c r="N27" s="138"/>
      <c r="O27" s="148">
        <v>3</v>
      </c>
      <c r="P27" s="116">
        <v>92025000</v>
      </c>
      <c r="Q27" s="125"/>
      <c r="R27" s="125"/>
      <c r="S27" s="125"/>
      <c r="T27" s="125"/>
      <c r="U27" s="138"/>
      <c r="V27" s="1356"/>
      <c r="W27" s="1356"/>
      <c r="X27" s="126"/>
      <c r="Y27" s="141"/>
      <c r="Z27" s="128"/>
      <c r="AA27" s="128"/>
      <c r="AB27" s="128"/>
      <c r="AC27" s="128"/>
      <c r="AD27" s="147"/>
      <c r="AE27" s="104"/>
      <c r="AF27" s="1391"/>
      <c r="AG27" s="1340"/>
    </row>
    <row r="28" spans="1:33" x14ac:dyDescent="0.15">
      <c r="A28" s="109"/>
      <c r="B28" s="149"/>
      <c r="C28" s="109"/>
      <c r="D28" s="113"/>
      <c r="E28" s="148"/>
      <c r="F28" s="114"/>
      <c r="G28" s="115"/>
      <c r="H28" s="116"/>
      <c r="I28" s="117"/>
      <c r="J28" s="118"/>
      <c r="K28" s="115"/>
      <c r="L28" s="116"/>
      <c r="M28" s="118"/>
      <c r="N28" s="117"/>
      <c r="O28" s="109"/>
      <c r="P28" s="109"/>
      <c r="Q28" s="125"/>
      <c r="R28" s="125"/>
      <c r="S28" s="125"/>
      <c r="T28" s="125"/>
      <c r="U28" s="117"/>
      <c r="V28" s="117"/>
      <c r="W28" s="117"/>
      <c r="X28" s="128"/>
      <c r="Y28" s="128"/>
      <c r="Z28" s="128"/>
      <c r="AA28" s="128"/>
      <c r="AB28" s="128"/>
      <c r="AC28" s="128"/>
      <c r="AD28" s="112"/>
      <c r="AE28" s="104"/>
      <c r="AF28" s="110"/>
      <c r="AG28" s="124"/>
    </row>
    <row r="29" spans="1:33" ht="36" x14ac:dyDescent="0.15">
      <c r="A29" s="1273" t="s">
        <v>435</v>
      </c>
      <c r="B29" s="145" t="s">
        <v>436</v>
      </c>
      <c r="C29" s="1273" t="s">
        <v>350</v>
      </c>
      <c r="D29" s="1273" t="s">
        <v>437</v>
      </c>
      <c r="E29" s="1277"/>
      <c r="F29" s="114" t="s">
        <v>438</v>
      </c>
      <c r="G29" s="115">
        <v>40693</v>
      </c>
      <c r="H29" s="116">
        <v>171000000</v>
      </c>
      <c r="I29" s="1354">
        <v>40802</v>
      </c>
      <c r="J29" s="118" t="s">
        <v>439</v>
      </c>
      <c r="K29" s="1284">
        <v>40802</v>
      </c>
      <c r="L29" s="116">
        <v>147330224</v>
      </c>
      <c r="M29" s="1376">
        <v>40830</v>
      </c>
      <c r="N29" s="1354">
        <v>40841</v>
      </c>
      <c r="O29" s="1273">
        <v>3</v>
      </c>
      <c r="P29" s="1386">
        <v>352330224</v>
      </c>
      <c r="Q29" s="125"/>
      <c r="R29" s="125"/>
      <c r="S29" s="125"/>
      <c r="T29" s="125"/>
      <c r="U29" s="1354"/>
      <c r="V29" s="1354"/>
      <c r="W29" s="1354" t="s">
        <v>706</v>
      </c>
      <c r="X29" s="126">
        <f>L29/2</f>
        <v>73665112</v>
      </c>
      <c r="Y29" s="1378">
        <v>40841</v>
      </c>
      <c r="Z29" s="126">
        <v>28199067</v>
      </c>
      <c r="AA29" s="1369"/>
      <c r="AB29" s="1369"/>
      <c r="AC29" s="1369"/>
      <c r="AD29" s="1273" t="s">
        <v>440</v>
      </c>
      <c r="AE29" s="104"/>
      <c r="AF29" s="1371">
        <v>0.5</v>
      </c>
      <c r="AG29" s="1341">
        <v>0.5</v>
      </c>
    </row>
    <row r="30" spans="1:33" ht="36" x14ac:dyDescent="0.15">
      <c r="A30" s="1309"/>
      <c r="B30" s="145" t="s">
        <v>436</v>
      </c>
      <c r="C30" s="1309"/>
      <c r="D30" s="1309"/>
      <c r="E30" s="1307"/>
      <c r="F30" s="114" t="s">
        <v>441</v>
      </c>
      <c r="G30" s="115">
        <v>40560</v>
      </c>
      <c r="H30" s="116">
        <v>100000000</v>
      </c>
      <c r="I30" s="1355"/>
      <c r="J30" s="118" t="s">
        <v>442</v>
      </c>
      <c r="K30" s="1306"/>
      <c r="L30" s="116">
        <v>100000000</v>
      </c>
      <c r="M30" s="1377"/>
      <c r="N30" s="1355"/>
      <c r="O30" s="1309"/>
      <c r="P30" s="1387"/>
      <c r="Q30" s="125"/>
      <c r="R30" s="125"/>
      <c r="S30" s="125"/>
      <c r="T30" s="125"/>
      <c r="U30" s="1355"/>
      <c r="V30" s="1355"/>
      <c r="W30" s="1355"/>
      <c r="X30" s="126">
        <f>L30/2</f>
        <v>50000000</v>
      </c>
      <c r="Y30" s="1379"/>
      <c r="Z30" s="126">
        <v>50000000</v>
      </c>
      <c r="AA30" s="1370"/>
      <c r="AB30" s="1370"/>
      <c r="AC30" s="1370"/>
      <c r="AD30" s="1309"/>
      <c r="AE30" s="104"/>
      <c r="AF30" s="1372"/>
      <c r="AG30" s="1339"/>
    </row>
    <row r="31" spans="1:33" ht="36" x14ac:dyDescent="0.15">
      <c r="A31" s="1309"/>
      <c r="B31" s="145" t="s">
        <v>436</v>
      </c>
      <c r="C31" s="1309"/>
      <c r="D31" s="1309"/>
      <c r="E31" s="1307"/>
      <c r="F31" s="114" t="s">
        <v>443</v>
      </c>
      <c r="G31" s="115">
        <v>40693</v>
      </c>
      <c r="H31" s="116">
        <v>50000000</v>
      </c>
      <c r="I31" s="1355"/>
      <c r="J31" s="118" t="s">
        <v>444</v>
      </c>
      <c r="K31" s="1306"/>
      <c r="L31" s="116">
        <v>50000000</v>
      </c>
      <c r="M31" s="1377"/>
      <c r="N31" s="1355"/>
      <c r="O31" s="1309"/>
      <c r="P31" s="1387"/>
      <c r="Q31" s="125"/>
      <c r="R31" s="125"/>
      <c r="S31" s="125"/>
      <c r="T31" s="125"/>
      <c r="U31" s="1355"/>
      <c r="V31" s="1355"/>
      <c r="W31" s="1355"/>
      <c r="X31" s="126">
        <f>L31/2</f>
        <v>25000000</v>
      </c>
      <c r="Y31" s="1379"/>
      <c r="Z31" s="150"/>
      <c r="AA31" s="1370"/>
      <c r="AB31" s="1370"/>
      <c r="AC31" s="1370"/>
      <c r="AD31" s="1309"/>
      <c r="AE31" s="104"/>
      <c r="AF31" s="1372"/>
      <c r="AG31" s="1339"/>
    </row>
    <row r="32" spans="1:33" ht="36" x14ac:dyDescent="0.15">
      <c r="A32" s="1309"/>
      <c r="B32" s="145" t="s">
        <v>436</v>
      </c>
      <c r="C32" s="1309"/>
      <c r="D32" s="1309"/>
      <c r="E32" s="1307"/>
      <c r="F32" s="114" t="s">
        <v>445</v>
      </c>
      <c r="G32" s="115">
        <v>40618</v>
      </c>
      <c r="H32" s="116">
        <v>55000000</v>
      </c>
      <c r="I32" s="1356"/>
      <c r="J32" s="118" t="s">
        <v>446</v>
      </c>
      <c r="K32" s="1285"/>
      <c r="L32" s="116">
        <v>55000000</v>
      </c>
      <c r="M32" s="1381"/>
      <c r="N32" s="1356"/>
      <c r="O32" s="1274"/>
      <c r="P32" s="1388"/>
      <c r="Q32" s="125"/>
      <c r="R32" s="125"/>
      <c r="S32" s="125"/>
      <c r="T32" s="125"/>
      <c r="U32" s="1356"/>
      <c r="V32" s="1356"/>
      <c r="W32" s="1356"/>
      <c r="X32" s="126">
        <f>L32/2</f>
        <v>27500000</v>
      </c>
      <c r="Y32" s="1380"/>
      <c r="Z32" s="126">
        <v>27500000</v>
      </c>
      <c r="AA32" s="1375"/>
      <c r="AB32" s="1375"/>
      <c r="AC32" s="1375"/>
      <c r="AD32" s="1274"/>
      <c r="AE32" s="104"/>
      <c r="AF32" s="1373"/>
      <c r="AG32" s="1340"/>
    </row>
    <row r="33" spans="1:33" hidden="1" x14ac:dyDescent="0.15">
      <c r="A33" s="130"/>
      <c r="B33" s="149"/>
      <c r="C33" s="130"/>
      <c r="D33" s="151"/>
      <c r="E33" s="131"/>
      <c r="F33" s="114"/>
      <c r="G33" s="115"/>
      <c r="H33" s="116"/>
      <c r="I33" s="132"/>
      <c r="J33" s="118"/>
      <c r="K33" s="115"/>
      <c r="L33" s="116"/>
      <c r="M33" s="133"/>
      <c r="N33" s="132"/>
      <c r="O33" s="130"/>
      <c r="P33" s="130"/>
      <c r="Q33" s="125"/>
      <c r="R33" s="125"/>
      <c r="S33" s="125"/>
      <c r="T33" s="125"/>
      <c r="U33" s="117"/>
      <c r="V33" s="117"/>
      <c r="W33" s="117"/>
      <c r="X33" s="128"/>
      <c r="Y33" s="128"/>
      <c r="Z33" s="128"/>
      <c r="AA33" s="128"/>
      <c r="AB33" s="128"/>
      <c r="AC33" s="128"/>
      <c r="AD33" s="112"/>
      <c r="AE33" s="104"/>
      <c r="AF33" s="110"/>
      <c r="AG33" s="124"/>
    </row>
    <row r="34" spans="1:33" ht="48" customHeight="1" x14ac:dyDescent="0.15">
      <c r="A34" s="1382" t="s">
        <v>447</v>
      </c>
      <c r="B34" s="152" t="s">
        <v>448</v>
      </c>
      <c r="C34" s="1382" t="s">
        <v>350</v>
      </c>
      <c r="D34" s="1382" t="s">
        <v>449</v>
      </c>
      <c r="E34" s="1382" t="s">
        <v>450</v>
      </c>
      <c r="F34" s="114" t="s">
        <v>451</v>
      </c>
      <c r="G34" s="115">
        <v>40560</v>
      </c>
      <c r="H34" s="116">
        <v>70000000</v>
      </c>
      <c r="I34" s="1385">
        <v>40806</v>
      </c>
      <c r="J34" s="118" t="s">
        <v>452</v>
      </c>
      <c r="K34" s="115">
        <v>40806</v>
      </c>
      <c r="L34" s="116">
        <v>70000000</v>
      </c>
      <c r="M34" s="1385">
        <v>40834</v>
      </c>
      <c r="N34" s="1354">
        <v>40844</v>
      </c>
      <c r="O34" s="1273">
        <v>3</v>
      </c>
      <c r="P34" s="1386">
        <v>99214215</v>
      </c>
      <c r="Q34" s="125"/>
      <c r="R34" s="125"/>
      <c r="S34" s="125"/>
      <c r="T34" s="125"/>
      <c r="U34" s="1354"/>
      <c r="V34" s="1354"/>
      <c r="W34" s="1354" t="s">
        <v>354</v>
      </c>
      <c r="X34" s="126">
        <f>L34/2</f>
        <v>35000000</v>
      </c>
      <c r="Y34" s="1378">
        <v>40844</v>
      </c>
      <c r="Z34" s="128"/>
      <c r="AA34" s="128"/>
      <c r="AB34" s="128"/>
      <c r="AC34" s="128"/>
      <c r="AD34" s="1270"/>
      <c r="AE34" s="104"/>
      <c r="AF34" s="153">
        <v>0</v>
      </c>
      <c r="AG34" s="154">
        <v>0</v>
      </c>
    </row>
    <row r="35" spans="1:33" ht="36" x14ac:dyDescent="0.15">
      <c r="A35" s="1383"/>
      <c r="B35" s="155" t="s">
        <v>453</v>
      </c>
      <c r="C35" s="1383"/>
      <c r="D35" s="1383"/>
      <c r="E35" s="1383"/>
      <c r="F35" s="114" t="s">
        <v>454</v>
      </c>
      <c r="G35" s="115">
        <v>40662</v>
      </c>
      <c r="H35" s="116">
        <v>5000000</v>
      </c>
      <c r="I35" s="1383"/>
      <c r="J35" s="118" t="s">
        <v>455</v>
      </c>
      <c r="K35" s="115">
        <v>40806</v>
      </c>
      <c r="L35" s="116">
        <v>5000000</v>
      </c>
      <c r="M35" s="1383"/>
      <c r="N35" s="1355"/>
      <c r="O35" s="1309"/>
      <c r="P35" s="1387"/>
      <c r="Q35" s="125"/>
      <c r="R35" s="125"/>
      <c r="S35" s="125"/>
      <c r="T35" s="125"/>
      <c r="U35" s="1355"/>
      <c r="V35" s="1355"/>
      <c r="W35" s="1355"/>
      <c r="X35" s="126">
        <f>L35/2</f>
        <v>2500000</v>
      </c>
      <c r="Y35" s="1379"/>
      <c r="Z35" s="128"/>
      <c r="AA35" s="128"/>
      <c r="AB35" s="128"/>
      <c r="AC35" s="128"/>
      <c r="AD35" s="1310"/>
      <c r="AE35" s="104"/>
      <c r="AF35" s="153">
        <v>1</v>
      </c>
      <c r="AG35" s="154">
        <v>1</v>
      </c>
    </row>
    <row r="36" spans="1:33" ht="27" x14ac:dyDescent="0.15">
      <c r="A36" s="1383"/>
      <c r="B36" s="155" t="s">
        <v>456</v>
      </c>
      <c r="C36" s="1383"/>
      <c r="D36" s="1383"/>
      <c r="E36" s="1383"/>
      <c r="F36" s="114" t="s">
        <v>457</v>
      </c>
      <c r="G36" s="115">
        <v>40640</v>
      </c>
      <c r="H36" s="116">
        <v>14214215</v>
      </c>
      <c r="I36" s="1383"/>
      <c r="J36" s="118" t="s">
        <v>458</v>
      </c>
      <c r="K36" s="115">
        <v>40806</v>
      </c>
      <c r="L36" s="116">
        <v>14214215</v>
      </c>
      <c r="M36" s="1383"/>
      <c r="N36" s="1355"/>
      <c r="O36" s="1309"/>
      <c r="P36" s="1387"/>
      <c r="Q36" s="125"/>
      <c r="R36" s="125"/>
      <c r="S36" s="125"/>
      <c r="T36" s="125"/>
      <c r="U36" s="1355"/>
      <c r="V36" s="1355"/>
      <c r="W36" s="1355"/>
      <c r="X36" s="126">
        <f>L36/2</f>
        <v>7107107.5</v>
      </c>
      <c r="Y36" s="1379"/>
      <c r="Z36" s="128"/>
      <c r="AA36" s="128"/>
      <c r="AB36" s="128"/>
      <c r="AC36" s="128"/>
      <c r="AD36" s="1310"/>
      <c r="AE36" s="104"/>
      <c r="AF36" s="153">
        <v>1</v>
      </c>
      <c r="AG36" s="154">
        <v>1</v>
      </c>
    </row>
    <row r="37" spans="1:33" ht="45" x14ac:dyDescent="0.15">
      <c r="A37" s="1384"/>
      <c r="B37" s="155" t="s">
        <v>459</v>
      </c>
      <c r="C37" s="1384"/>
      <c r="D37" s="1384"/>
      <c r="E37" s="1384"/>
      <c r="F37" s="114" t="s">
        <v>460</v>
      </c>
      <c r="G37" s="115">
        <v>40662</v>
      </c>
      <c r="H37" s="116">
        <v>10000000</v>
      </c>
      <c r="I37" s="1384"/>
      <c r="J37" s="118" t="s">
        <v>461</v>
      </c>
      <c r="K37" s="115">
        <v>40806</v>
      </c>
      <c r="L37" s="116">
        <v>10000000</v>
      </c>
      <c r="M37" s="1384"/>
      <c r="N37" s="1356"/>
      <c r="O37" s="1274"/>
      <c r="P37" s="1388"/>
      <c r="Q37" s="125"/>
      <c r="R37" s="125"/>
      <c r="S37" s="125"/>
      <c r="T37" s="125"/>
      <c r="U37" s="1356"/>
      <c r="V37" s="1356"/>
      <c r="W37" s="1356"/>
      <c r="X37" s="126">
        <f>L37/2</f>
        <v>5000000</v>
      </c>
      <c r="Y37" s="1380"/>
      <c r="Z37" s="128"/>
      <c r="AA37" s="128"/>
      <c r="AB37" s="128"/>
      <c r="AC37" s="128"/>
      <c r="AD37" s="1271"/>
      <c r="AE37" s="104"/>
      <c r="AF37" s="153">
        <v>1</v>
      </c>
      <c r="AG37" s="154">
        <v>1</v>
      </c>
    </row>
    <row r="38" spans="1:33" hidden="1" x14ac:dyDescent="0.15">
      <c r="A38" s="156"/>
      <c r="B38" s="155"/>
      <c r="C38" s="157"/>
      <c r="D38" s="157"/>
      <c r="E38" s="157"/>
      <c r="F38" s="114"/>
      <c r="G38" s="115"/>
      <c r="H38" s="116"/>
      <c r="I38" s="156"/>
      <c r="J38" s="118"/>
      <c r="K38" s="115"/>
      <c r="L38" s="116"/>
      <c r="M38" s="156"/>
      <c r="N38" s="138"/>
      <c r="O38" s="119"/>
      <c r="P38" s="139"/>
      <c r="Q38" s="125"/>
      <c r="R38" s="125"/>
      <c r="S38" s="125"/>
      <c r="T38" s="125"/>
      <c r="U38" s="138"/>
      <c r="V38" s="138"/>
      <c r="W38" s="138"/>
      <c r="X38" s="126"/>
      <c r="Y38" s="141"/>
      <c r="Z38" s="128"/>
      <c r="AA38" s="128"/>
      <c r="AB38" s="128"/>
      <c r="AC38" s="128"/>
      <c r="AD38" s="158"/>
      <c r="AE38" s="104"/>
      <c r="AF38" s="110"/>
      <c r="AG38" s="124"/>
    </row>
    <row r="39" spans="1:33" ht="72" hidden="1" x14ac:dyDescent="0.15">
      <c r="A39" s="159" t="s">
        <v>462</v>
      </c>
      <c r="B39" s="152" t="s">
        <v>463</v>
      </c>
      <c r="C39" s="119" t="s">
        <v>464</v>
      </c>
      <c r="D39" s="157" t="s">
        <v>465</v>
      </c>
      <c r="E39" s="157">
        <v>13070490</v>
      </c>
      <c r="F39" s="114" t="s">
        <v>466</v>
      </c>
      <c r="G39" s="115">
        <v>40798</v>
      </c>
      <c r="H39" s="116">
        <v>12000000</v>
      </c>
      <c r="I39" s="160">
        <v>40806</v>
      </c>
      <c r="J39" s="118"/>
      <c r="K39" s="115">
        <v>40806</v>
      </c>
      <c r="L39" s="116">
        <v>12000000</v>
      </c>
      <c r="M39" s="156"/>
      <c r="N39" s="138">
        <v>40806</v>
      </c>
      <c r="O39" s="119">
        <v>3</v>
      </c>
      <c r="P39" s="139">
        <v>12000000</v>
      </c>
      <c r="Q39" s="125"/>
      <c r="R39" s="125"/>
      <c r="S39" s="125"/>
      <c r="T39" s="125"/>
      <c r="U39" s="138"/>
      <c r="V39" s="138"/>
      <c r="W39" s="138" t="s">
        <v>77</v>
      </c>
      <c r="X39" s="126">
        <v>3600000</v>
      </c>
      <c r="Y39" s="141"/>
      <c r="Z39" s="126">
        <v>4800000</v>
      </c>
      <c r="AA39" s="128"/>
      <c r="AB39" s="128"/>
      <c r="AC39" s="128"/>
      <c r="AD39" s="158"/>
      <c r="AE39" s="104"/>
      <c r="AF39" s="110"/>
      <c r="AG39" s="124"/>
    </row>
    <row r="40" spans="1:33" hidden="1" x14ac:dyDescent="0.15">
      <c r="A40" s="161"/>
      <c r="B40" s="155"/>
      <c r="C40" s="157"/>
      <c r="D40" s="157"/>
      <c r="E40" s="157"/>
      <c r="F40" s="114"/>
      <c r="G40" s="115"/>
      <c r="H40" s="116"/>
      <c r="I40" s="156"/>
      <c r="J40" s="118"/>
      <c r="K40" s="115"/>
      <c r="L40" s="116"/>
      <c r="M40" s="156"/>
      <c r="N40" s="138"/>
      <c r="O40" s="119"/>
      <c r="P40" s="119"/>
      <c r="Q40" s="125"/>
      <c r="R40" s="125"/>
      <c r="S40" s="125"/>
      <c r="T40" s="125"/>
      <c r="U40" s="117"/>
      <c r="V40" s="117"/>
      <c r="W40" s="117"/>
      <c r="X40" s="128"/>
      <c r="Y40" s="128"/>
      <c r="Z40" s="128"/>
      <c r="AA40" s="128"/>
      <c r="AB40" s="128"/>
      <c r="AC40" s="128"/>
      <c r="AD40" s="112"/>
      <c r="AE40" s="104"/>
      <c r="AF40" s="110"/>
      <c r="AG40" s="124"/>
    </row>
    <row r="41" spans="1:33" ht="45" hidden="1" x14ac:dyDescent="0.15">
      <c r="A41" s="130" t="s">
        <v>467</v>
      </c>
      <c r="B41" s="113" t="s">
        <v>468</v>
      </c>
      <c r="C41" s="109" t="s">
        <v>366</v>
      </c>
      <c r="D41" s="109" t="s">
        <v>419</v>
      </c>
      <c r="E41" s="109" t="s">
        <v>469</v>
      </c>
      <c r="F41" s="114" t="s">
        <v>470</v>
      </c>
      <c r="G41" s="115">
        <v>40575</v>
      </c>
      <c r="H41" s="116">
        <v>42963787</v>
      </c>
      <c r="I41" s="117">
        <v>40819</v>
      </c>
      <c r="J41" s="118" t="s">
        <v>471</v>
      </c>
      <c r="K41" s="115">
        <v>40819</v>
      </c>
      <c r="L41" s="116">
        <v>42542293</v>
      </c>
      <c r="M41" s="118">
        <v>40830</v>
      </c>
      <c r="N41" s="117">
        <v>40886</v>
      </c>
      <c r="O41" s="109">
        <v>60</v>
      </c>
      <c r="P41" s="125">
        <v>42542293</v>
      </c>
      <c r="Q41" s="125"/>
      <c r="R41" s="125"/>
      <c r="S41" s="125"/>
      <c r="T41" s="125"/>
      <c r="U41" s="117">
        <v>40904</v>
      </c>
      <c r="V41" s="117">
        <v>40905</v>
      </c>
      <c r="W41" s="117" t="s">
        <v>371</v>
      </c>
      <c r="X41" s="126">
        <v>21271147</v>
      </c>
      <c r="Y41" s="128"/>
      <c r="Z41" s="128">
        <v>0</v>
      </c>
      <c r="AA41" s="128">
        <v>0</v>
      </c>
      <c r="AB41" s="126">
        <v>21271071</v>
      </c>
      <c r="AC41" s="128"/>
      <c r="AD41" s="129" t="s">
        <v>472</v>
      </c>
      <c r="AE41" s="104"/>
      <c r="AF41" s="110"/>
      <c r="AG41" s="124"/>
    </row>
    <row r="42" spans="1:33" hidden="1" x14ac:dyDescent="0.15">
      <c r="A42" s="109"/>
      <c r="B42" s="113"/>
      <c r="C42" s="162"/>
      <c r="D42" s="162"/>
      <c r="E42" s="162"/>
      <c r="F42" s="114"/>
      <c r="G42" s="115"/>
      <c r="H42" s="116"/>
      <c r="I42" s="117"/>
      <c r="J42" s="118"/>
      <c r="K42" s="115"/>
      <c r="L42" s="116"/>
      <c r="M42" s="133"/>
      <c r="N42" s="117"/>
      <c r="O42" s="130"/>
      <c r="P42" s="130"/>
      <c r="Q42" s="125"/>
      <c r="R42" s="125"/>
      <c r="S42" s="125"/>
      <c r="T42" s="125"/>
      <c r="U42" s="117"/>
      <c r="V42" s="117"/>
      <c r="W42" s="117"/>
      <c r="X42" s="128"/>
      <c r="Y42" s="128"/>
      <c r="Z42" s="128"/>
      <c r="AA42" s="128"/>
      <c r="AB42" s="128"/>
      <c r="AC42" s="128"/>
      <c r="AD42" s="112"/>
      <c r="AE42" s="104"/>
      <c r="AF42" s="110"/>
      <c r="AG42" s="124"/>
    </row>
    <row r="43" spans="1:33" ht="18" x14ac:dyDescent="0.15">
      <c r="A43" s="1273" t="s">
        <v>473</v>
      </c>
      <c r="B43" s="113" t="s">
        <v>474</v>
      </c>
      <c r="C43" s="1273" t="s">
        <v>366</v>
      </c>
      <c r="D43" s="1273" t="s">
        <v>475</v>
      </c>
      <c r="E43" s="1273" t="s">
        <v>476</v>
      </c>
      <c r="F43" s="114" t="s">
        <v>477</v>
      </c>
      <c r="G43" s="115">
        <v>40618</v>
      </c>
      <c r="H43" s="116">
        <v>124000000</v>
      </c>
      <c r="I43" s="117">
        <v>40819</v>
      </c>
      <c r="J43" s="118" t="s">
        <v>478</v>
      </c>
      <c r="K43" s="115">
        <v>40819</v>
      </c>
      <c r="L43" s="146">
        <v>123921939.56999999</v>
      </c>
      <c r="M43" s="1376">
        <v>40844</v>
      </c>
      <c r="N43" s="1354"/>
      <c r="O43" s="1273">
        <v>3</v>
      </c>
      <c r="P43" s="1363">
        <v>1283542278.3599999</v>
      </c>
      <c r="Q43" s="125"/>
      <c r="R43" s="125"/>
      <c r="S43" s="125"/>
      <c r="T43" s="125"/>
      <c r="U43" s="1354"/>
      <c r="V43" s="1354"/>
      <c r="W43" s="1354" t="s">
        <v>419</v>
      </c>
      <c r="X43" s="126">
        <f t="shared" ref="X43:X48" si="1">L43/2</f>
        <v>61960969.784999996</v>
      </c>
      <c r="Y43" s="1369"/>
      <c r="Z43" s="128"/>
      <c r="AA43" s="128"/>
      <c r="AB43" s="128"/>
      <c r="AC43" s="128"/>
      <c r="AD43" s="1270"/>
      <c r="AE43" s="104"/>
      <c r="AF43" s="1371">
        <v>0.65</v>
      </c>
      <c r="AG43" s="1341">
        <v>0.65</v>
      </c>
    </row>
    <row r="44" spans="1:33" ht="18" x14ac:dyDescent="0.15">
      <c r="A44" s="1309"/>
      <c r="B44" s="113" t="s">
        <v>479</v>
      </c>
      <c r="C44" s="1309"/>
      <c r="D44" s="1309"/>
      <c r="E44" s="1309"/>
      <c r="F44" s="114" t="s">
        <v>480</v>
      </c>
      <c r="G44" s="115">
        <v>40693</v>
      </c>
      <c r="H44" s="116">
        <v>350000000</v>
      </c>
      <c r="I44" s="117">
        <v>40819</v>
      </c>
      <c r="J44" s="118" t="s">
        <v>481</v>
      </c>
      <c r="K44" s="115">
        <v>40819</v>
      </c>
      <c r="L44" s="146">
        <v>349907369.11000001</v>
      </c>
      <c r="M44" s="1377"/>
      <c r="N44" s="1355"/>
      <c r="O44" s="1309"/>
      <c r="P44" s="1364"/>
      <c r="Q44" s="125"/>
      <c r="R44" s="125"/>
      <c r="S44" s="125"/>
      <c r="T44" s="125"/>
      <c r="U44" s="1355"/>
      <c r="V44" s="1355"/>
      <c r="W44" s="1355"/>
      <c r="X44" s="126">
        <f t="shared" si="1"/>
        <v>174953684.55500001</v>
      </c>
      <c r="Y44" s="1370"/>
      <c r="Z44" s="128"/>
      <c r="AA44" s="128"/>
      <c r="AB44" s="128"/>
      <c r="AC44" s="128"/>
      <c r="AD44" s="1310"/>
      <c r="AE44" s="104"/>
      <c r="AF44" s="1372"/>
      <c r="AG44" s="1339"/>
    </row>
    <row r="45" spans="1:33" ht="18" x14ac:dyDescent="0.15">
      <c r="A45" s="1309"/>
      <c r="B45" s="113" t="s">
        <v>482</v>
      </c>
      <c r="C45" s="1309"/>
      <c r="D45" s="1309"/>
      <c r="E45" s="1309"/>
      <c r="F45" s="114" t="s">
        <v>483</v>
      </c>
      <c r="G45" s="115">
        <v>40618</v>
      </c>
      <c r="H45" s="116">
        <v>60000000</v>
      </c>
      <c r="I45" s="117">
        <v>40819</v>
      </c>
      <c r="J45" s="118" t="s">
        <v>484</v>
      </c>
      <c r="K45" s="115">
        <v>40819</v>
      </c>
      <c r="L45" s="146">
        <v>59984320.359999999</v>
      </c>
      <c r="M45" s="1377"/>
      <c r="N45" s="1355"/>
      <c r="O45" s="1309"/>
      <c r="P45" s="1364"/>
      <c r="Q45" s="125"/>
      <c r="R45" s="125"/>
      <c r="S45" s="125"/>
      <c r="T45" s="125"/>
      <c r="U45" s="1355"/>
      <c r="V45" s="1355"/>
      <c r="W45" s="1355"/>
      <c r="X45" s="126">
        <f t="shared" si="1"/>
        <v>29992160.18</v>
      </c>
      <c r="Y45" s="1370"/>
      <c r="Z45" s="128"/>
      <c r="AA45" s="128"/>
      <c r="AB45" s="128"/>
      <c r="AC45" s="128"/>
      <c r="AD45" s="1310"/>
      <c r="AE45" s="104"/>
      <c r="AF45" s="1372"/>
      <c r="AG45" s="1339"/>
    </row>
    <row r="46" spans="1:33" ht="18" x14ac:dyDescent="0.15">
      <c r="A46" s="1309"/>
      <c r="B46" s="113" t="s">
        <v>485</v>
      </c>
      <c r="C46" s="1309"/>
      <c r="D46" s="1309"/>
      <c r="E46" s="1309"/>
      <c r="F46" s="114" t="s">
        <v>486</v>
      </c>
      <c r="G46" s="115">
        <v>40693</v>
      </c>
      <c r="H46" s="116">
        <v>290000000</v>
      </c>
      <c r="I46" s="117">
        <v>40819</v>
      </c>
      <c r="J46" s="118" t="s">
        <v>487</v>
      </c>
      <c r="K46" s="115">
        <v>40819</v>
      </c>
      <c r="L46" s="146">
        <v>289859622.75</v>
      </c>
      <c r="M46" s="1377"/>
      <c r="N46" s="1355"/>
      <c r="O46" s="1309"/>
      <c r="P46" s="1364"/>
      <c r="Q46" s="125"/>
      <c r="R46" s="125"/>
      <c r="S46" s="125"/>
      <c r="T46" s="125"/>
      <c r="U46" s="1355"/>
      <c r="V46" s="1355"/>
      <c r="W46" s="1355"/>
      <c r="X46" s="126">
        <f t="shared" si="1"/>
        <v>144929811.375</v>
      </c>
      <c r="Y46" s="1370"/>
      <c r="Z46" s="128"/>
      <c r="AA46" s="128"/>
      <c r="AB46" s="128"/>
      <c r="AC46" s="128"/>
      <c r="AD46" s="1310"/>
      <c r="AE46" s="104"/>
      <c r="AF46" s="1372"/>
      <c r="AG46" s="1339"/>
    </row>
    <row r="47" spans="1:33" ht="27" x14ac:dyDescent="0.15">
      <c r="A47" s="1309"/>
      <c r="B47" s="113" t="s">
        <v>488</v>
      </c>
      <c r="C47" s="1309"/>
      <c r="D47" s="1309"/>
      <c r="E47" s="1309"/>
      <c r="F47" s="114" t="s">
        <v>489</v>
      </c>
      <c r="G47" s="115">
        <v>40693</v>
      </c>
      <c r="H47" s="116">
        <v>360000000</v>
      </c>
      <c r="I47" s="117">
        <v>40819</v>
      </c>
      <c r="J47" s="118" t="s">
        <v>490</v>
      </c>
      <c r="K47" s="115">
        <v>40819</v>
      </c>
      <c r="L47" s="146">
        <v>359893728</v>
      </c>
      <c r="M47" s="1377"/>
      <c r="N47" s="1355"/>
      <c r="O47" s="1309"/>
      <c r="P47" s="1364"/>
      <c r="Q47" s="125"/>
      <c r="R47" s="125"/>
      <c r="S47" s="125"/>
      <c r="T47" s="125"/>
      <c r="U47" s="1355"/>
      <c r="V47" s="1355"/>
      <c r="W47" s="1355"/>
      <c r="X47" s="126">
        <f t="shared" si="1"/>
        <v>179946864</v>
      </c>
      <c r="Y47" s="1370"/>
      <c r="Z47" s="128"/>
      <c r="AA47" s="128"/>
      <c r="AB47" s="128"/>
      <c r="AC47" s="128"/>
      <c r="AD47" s="1310"/>
      <c r="AE47" s="104"/>
      <c r="AF47" s="1372"/>
      <c r="AG47" s="1339"/>
    </row>
    <row r="48" spans="1:33" ht="18" x14ac:dyDescent="0.15">
      <c r="A48" s="1274"/>
      <c r="B48" s="113" t="s">
        <v>491</v>
      </c>
      <c r="C48" s="1274"/>
      <c r="D48" s="1274"/>
      <c r="E48" s="1274"/>
      <c r="F48" s="114" t="s">
        <v>492</v>
      </c>
      <c r="G48" s="115">
        <v>40693</v>
      </c>
      <c r="H48" s="116">
        <v>100000000</v>
      </c>
      <c r="I48" s="117">
        <v>40819</v>
      </c>
      <c r="J48" s="118" t="s">
        <v>493</v>
      </c>
      <c r="K48" s="115">
        <v>40819</v>
      </c>
      <c r="L48" s="146">
        <v>99975298.569999993</v>
      </c>
      <c r="M48" s="1381"/>
      <c r="N48" s="1356"/>
      <c r="O48" s="1274"/>
      <c r="P48" s="1365"/>
      <c r="Q48" s="125"/>
      <c r="R48" s="125"/>
      <c r="S48" s="125"/>
      <c r="T48" s="125"/>
      <c r="U48" s="1356"/>
      <c r="V48" s="1356"/>
      <c r="W48" s="1356"/>
      <c r="X48" s="126">
        <f t="shared" si="1"/>
        <v>49987649.284999996</v>
      </c>
      <c r="Y48" s="1375"/>
      <c r="Z48" s="128"/>
      <c r="AA48" s="128"/>
      <c r="AB48" s="128"/>
      <c r="AC48" s="128"/>
      <c r="AD48" s="1271"/>
      <c r="AE48" s="104"/>
      <c r="AF48" s="1373"/>
      <c r="AG48" s="1340"/>
    </row>
    <row r="49" spans="1:33" hidden="1" x14ac:dyDescent="0.15">
      <c r="A49" s="119"/>
      <c r="B49" s="113"/>
      <c r="C49" s="119"/>
      <c r="D49" s="119"/>
      <c r="E49" s="119"/>
      <c r="F49" s="114"/>
      <c r="G49" s="115"/>
      <c r="H49" s="116"/>
      <c r="I49" s="117"/>
      <c r="J49" s="118"/>
      <c r="K49" s="115"/>
      <c r="L49" s="146"/>
      <c r="M49" s="144"/>
      <c r="N49" s="117"/>
      <c r="O49" s="119"/>
      <c r="P49" s="117"/>
      <c r="Q49" s="125"/>
      <c r="R49" s="125"/>
      <c r="S49" s="125"/>
      <c r="T49" s="125"/>
      <c r="U49" s="117"/>
      <c r="V49" s="117"/>
      <c r="W49" s="117"/>
      <c r="X49" s="128"/>
      <c r="Y49" s="128"/>
      <c r="Z49" s="128"/>
      <c r="AA49" s="128"/>
      <c r="AB49" s="128"/>
      <c r="AC49" s="128"/>
      <c r="AD49" s="112"/>
      <c r="AE49" s="104"/>
      <c r="AF49" s="110"/>
      <c r="AG49" s="124"/>
    </row>
    <row r="50" spans="1:33" ht="36" x14ac:dyDescent="0.15">
      <c r="A50" s="1273" t="s">
        <v>494</v>
      </c>
      <c r="B50" s="151" t="s">
        <v>495</v>
      </c>
      <c r="C50" s="1273" t="s">
        <v>366</v>
      </c>
      <c r="D50" s="1273" t="s">
        <v>496</v>
      </c>
      <c r="E50" s="1273">
        <v>18128077</v>
      </c>
      <c r="F50" s="114" t="s">
        <v>497</v>
      </c>
      <c r="G50" s="115"/>
      <c r="H50" s="116"/>
      <c r="I50" s="1354">
        <v>40863</v>
      </c>
      <c r="J50" s="118" t="s">
        <v>498</v>
      </c>
      <c r="K50" s="163">
        <v>40863</v>
      </c>
      <c r="L50" s="146">
        <v>269999992</v>
      </c>
      <c r="M50" s="1376">
        <v>40884</v>
      </c>
      <c r="N50" s="132"/>
      <c r="O50" s="1273">
        <v>3</v>
      </c>
      <c r="P50" s="164">
        <f>L50</f>
        <v>269999992</v>
      </c>
      <c r="Q50" s="125"/>
      <c r="R50" s="125"/>
      <c r="S50" s="125"/>
      <c r="T50" s="125"/>
      <c r="U50" s="132"/>
      <c r="V50" s="132"/>
      <c r="W50" s="1354" t="s">
        <v>393</v>
      </c>
      <c r="X50" s="128">
        <f>L50/2</f>
        <v>134999996</v>
      </c>
      <c r="Y50" s="1369"/>
      <c r="Z50" s="128"/>
      <c r="AA50" s="128"/>
      <c r="AB50" s="128"/>
      <c r="AC50" s="128"/>
      <c r="AD50" s="112"/>
      <c r="AE50" s="104"/>
      <c r="AF50" s="1371">
        <v>0.5</v>
      </c>
      <c r="AG50" s="1341">
        <v>0.5</v>
      </c>
    </row>
    <row r="51" spans="1:33" ht="36" x14ac:dyDescent="0.15">
      <c r="A51" s="1309"/>
      <c r="B51" s="151" t="s">
        <v>499</v>
      </c>
      <c r="C51" s="1309"/>
      <c r="D51" s="1309"/>
      <c r="E51" s="1309"/>
      <c r="F51" s="114" t="s">
        <v>500</v>
      </c>
      <c r="G51" s="115"/>
      <c r="H51" s="116"/>
      <c r="I51" s="1355"/>
      <c r="J51" s="118" t="s">
        <v>501</v>
      </c>
      <c r="K51" s="163">
        <v>40863</v>
      </c>
      <c r="L51" s="146">
        <v>192999997</v>
      </c>
      <c r="M51" s="1377"/>
      <c r="N51" s="132"/>
      <c r="O51" s="1309"/>
      <c r="P51" s="164">
        <f>L51</f>
        <v>192999997</v>
      </c>
      <c r="Q51" s="125"/>
      <c r="R51" s="125"/>
      <c r="S51" s="125"/>
      <c r="T51" s="125"/>
      <c r="U51" s="132"/>
      <c r="V51" s="132"/>
      <c r="W51" s="1355"/>
      <c r="X51" s="128">
        <f t="shared" ref="X51:X62" si="2">L51/2</f>
        <v>96499998.5</v>
      </c>
      <c r="Y51" s="1370"/>
      <c r="Z51" s="128"/>
      <c r="AA51" s="128"/>
      <c r="AB51" s="128"/>
      <c r="AC51" s="128"/>
      <c r="AD51" s="112"/>
      <c r="AE51" s="104"/>
      <c r="AF51" s="1372"/>
      <c r="AG51" s="1352"/>
    </row>
    <row r="52" spans="1:33" ht="36" x14ac:dyDescent="0.15">
      <c r="A52" s="1309"/>
      <c r="B52" s="151" t="s">
        <v>502</v>
      </c>
      <c r="C52" s="1309"/>
      <c r="D52" s="1309"/>
      <c r="E52" s="1309"/>
      <c r="F52" s="114" t="s">
        <v>503</v>
      </c>
      <c r="G52" s="115"/>
      <c r="H52" s="116"/>
      <c r="I52" s="1355"/>
      <c r="J52" s="118" t="s">
        <v>504</v>
      </c>
      <c r="K52" s="163">
        <v>40863</v>
      </c>
      <c r="L52" s="146">
        <v>99859330</v>
      </c>
      <c r="M52" s="1377"/>
      <c r="N52" s="132"/>
      <c r="O52" s="1309"/>
      <c r="P52" s="164">
        <f>L52</f>
        <v>99859330</v>
      </c>
      <c r="Q52" s="125"/>
      <c r="R52" s="125"/>
      <c r="S52" s="125"/>
      <c r="T52" s="125"/>
      <c r="U52" s="132"/>
      <c r="V52" s="132"/>
      <c r="W52" s="1355"/>
      <c r="X52" s="128">
        <f t="shared" si="2"/>
        <v>49929665</v>
      </c>
      <c r="Y52" s="1370"/>
      <c r="Z52" s="128"/>
      <c r="AA52" s="128"/>
      <c r="AB52" s="128"/>
      <c r="AC52" s="128"/>
      <c r="AD52" s="112"/>
      <c r="AE52" s="104"/>
      <c r="AF52" s="1372"/>
      <c r="AG52" s="1352"/>
    </row>
    <row r="53" spans="1:33" ht="27" x14ac:dyDescent="0.15">
      <c r="A53" s="1309"/>
      <c r="B53" s="151" t="s">
        <v>505</v>
      </c>
      <c r="C53" s="1309"/>
      <c r="D53" s="1309"/>
      <c r="E53" s="1309"/>
      <c r="F53" s="114" t="s">
        <v>506</v>
      </c>
      <c r="G53" s="115"/>
      <c r="H53" s="116"/>
      <c r="I53" s="1355"/>
      <c r="J53" s="118" t="s">
        <v>507</v>
      </c>
      <c r="K53" s="163">
        <v>40863</v>
      </c>
      <c r="L53" s="146">
        <v>85932294</v>
      </c>
      <c r="M53" s="1377"/>
      <c r="N53" s="132"/>
      <c r="O53" s="1309"/>
      <c r="P53" s="164">
        <f>L53</f>
        <v>85932294</v>
      </c>
      <c r="Q53" s="125"/>
      <c r="R53" s="125"/>
      <c r="S53" s="125"/>
      <c r="T53" s="125"/>
      <c r="U53" s="132"/>
      <c r="V53" s="132"/>
      <c r="W53" s="1355"/>
      <c r="X53" s="128">
        <f t="shared" si="2"/>
        <v>42966147</v>
      </c>
      <c r="Y53" s="1370"/>
      <c r="Z53" s="128"/>
      <c r="AA53" s="128"/>
      <c r="AB53" s="128"/>
      <c r="AC53" s="128"/>
      <c r="AD53" s="112"/>
      <c r="AE53" s="104"/>
      <c r="AF53" s="1372"/>
      <c r="AG53" s="1352"/>
    </row>
    <row r="54" spans="1:33" ht="27" x14ac:dyDescent="0.15">
      <c r="A54" s="1309"/>
      <c r="B54" s="151" t="s">
        <v>508</v>
      </c>
      <c r="C54" s="1309"/>
      <c r="D54" s="1309"/>
      <c r="E54" s="1309"/>
      <c r="F54" s="114" t="s">
        <v>509</v>
      </c>
      <c r="G54" s="115"/>
      <c r="H54" s="116"/>
      <c r="I54" s="1355"/>
      <c r="J54" s="118" t="s">
        <v>510</v>
      </c>
      <c r="K54" s="163">
        <v>40863</v>
      </c>
      <c r="L54" s="146">
        <v>45066644</v>
      </c>
      <c r="M54" s="1377"/>
      <c r="N54" s="132"/>
      <c r="O54" s="1309"/>
      <c r="P54" s="1374">
        <f>L54+L55</f>
        <v>54234900</v>
      </c>
      <c r="Q54" s="125"/>
      <c r="R54" s="125"/>
      <c r="S54" s="125"/>
      <c r="T54" s="125"/>
      <c r="U54" s="132"/>
      <c r="V54" s="132"/>
      <c r="W54" s="1355"/>
      <c r="X54" s="128">
        <f t="shared" si="2"/>
        <v>22533322</v>
      </c>
      <c r="Y54" s="1370"/>
      <c r="Z54" s="128"/>
      <c r="AA54" s="128"/>
      <c r="AB54" s="128"/>
      <c r="AC54" s="128"/>
      <c r="AD54" s="112"/>
      <c r="AE54" s="104"/>
      <c r="AF54" s="1372"/>
      <c r="AG54" s="1352"/>
    </row>
    <row r="55" spans="1:33" ht="27" x14ac:dyDescent="0.15">
      <c r="A55" s="1309"/>
      <c r="B55" s="151" t="s">
        <v>511</v>
      </c>
      <c r="C55" s="1309"/>
      <c r="D55" s="1309"/>
      <c r="E55" s="1309"/>
      <c r="F55" s="114" t="s">
        <v>512</v>
      </c>
      <c r="G55" s="115"/>
      <c r="H55" s="116"/>
      <c r="I55" s="1355"/>
      <c r="J55" s="118" t="s">
        <v>513</v>
      </c>
      <c r="K55" s="163">
        <v>40863</v>
      </c>
      <c r="L55" s="146">
        <v>9168256</v>
      </c>
      <c r="M55" s="1377"/>
      <c r="N55" s="132"/>
      <c r="O55" s="1309"/>
      <c r="P55" s="1374"/>
      <c r="Q55" s="125"/>
      <c r="R55" s="125"/>
      <c r="S55" s="125"/>
      <c r="T55" s="125"/>
      <c r="U55" s="132"/>
      <c r="V55" s="132"/>
      <c r="W55" s="1355"/>
      <c r="X55" s="128">
        <f>L55/2</f>
        <v>4584128</v>
      </c>
      <c r="Y55" s="1370"/>
      <c r="Z55" s="128"/>
      <c r="AA55" s="128"/>
      <c r="AB55" s="128"/>
      <c r="AC55" s="128"/>
      <c r="AD55" s="112"/>
      <c r="AE55" s="104"/>
      <c r="AF55" s="1372"/>
      <c r="AG55" s="1352"/>
    </row>
    <row r="56" spans="1:33" ht="27" x14ac:dyDescent="0.15">
      <c r="A56" s="1309"/>
      <c r="B56" s="151" t="s">
        <v>514</v>
      </c>
      <c r="C56" s="1309"/>
      <c r="D56" s="1309"/>
      <c r="E56" s="1309"/>
      <c r="F56" s="114" t="s">
        <v>515</v>
      </c>
      <c r="G56" s="115"/>
      <c r="H56" s="116"/>
      <c r="I56" s="1355"/>
      <c r="J56" s="118" t="s">
        <v>516</v>
      </c>
      <c r="K56" s="163">
        <v>40863</v>
      </c>
      <c r="L56" s="146">
        <v>35756964</v>
      </c>
      <c r="M56" s="1377"/>
      <c r="N56" s="132"/>
      <c r="O56" s="1309"/>
      <c r="P56" s="165">
        <f>L56</f>
        <v>35756964</v>
      </c>
      <c r="Q56" s="125"/>
      <c r="R56" s="125"/>
      <c r="S56" s="125"/>
      <c r="T56" s="125"/>
      <c r="U56" s="132"/>
      <c r="V56" s="132"/>
      <c r="W56" s="1355"/>
      <c r="X56" s="128">
        <f t="shared" si="2"/>
        <v>17878482</v>
      </c>
      <c r="Y56" s="1370"/>
      <c r="Z56" s="128"/>
      <c r="AA56" s="128"/>
      <c r="AB56" s="128"/>
      <c r="AC56" s="128"/>
      <c r="AD56" s="112"/>
      <c r="AE56" s="104"/>
      <c r="AF56" s="1372"/>
      <c r="AG56" s="1352"/>
    </row>
    <row r="57" spans="1:33" ht="18" x14ac:dyDescent="0.15">
      <c r="A57" s="1309"/>
      <c r="B57" s="151" t="s">
        <v>517</v>
      </c>
      <c r="C57" s="1309"/>
      <c r="D57" s="1309"/>
      <c r="E57" s="1309"/>
      <c r="F57" s="114" t="s">
        <v>518</v>
      </c>
      <c r="G57" s="115"/>
      <c r="H57" s="116"/>
      <c r="I57" s="1355"/>
      <c r="J57" s="118" t="s">
        <v>519</v>
      </c>
      <c r="K57" s="163">
        <v>40863</v>
      </c>
      <c r="L57" s="146">
        <v>23298876</v>
      </c>
      <c r="M57" s="1377"/>
      <c r="N57" s="132"/>
      <c r="O57" s="1309"/>
      <c r="P57" s="165">
        <f t="shared" ref="P57:P66" si="3">L57</f>
        <v>23298876</v>
      </c>
      <c r="Q57" s="125"/>
      <c r="R57" s="125"/>
      <c r="S57" s="125"/>
      <c r="T57" s="125"/>
      <c r="U57" s="132"/>
      <c r="V57" s="132"/>
      <c r="W57" s="1355"/>
      <c r="X57" s="128">
        <f t="shared" si="2"/>
        <v>11649438</v>
      </c>
      <c r="Y57" s="1370"/>
      <c r="Z57" s="128"/>
      <c r="AA57" s="128"/>
      <c r="AB57" s="128"/>
      <c r="AC57" s="128"/>
      <c r="AD57" s="112"/>
      <c r="AE57" s="104"/>
      <c r="AF57" s="1372"/>
      <c r="AG57" s="1352"/>
    </row>
    <row r="58" spans="1:33" ht="18" x14ac:dyDescent="0.15">
      <c r="A58" s="1309"/>
      <c r="B58" s="151" t="s">
        <v>520</v>
      </c>
      <c r="C58" s="1309"/>
      <c r="D58" s="1309"/>
      <c r="E58" s="1309"/>
      <c r="F58" s="114" t="s">
        <v>521</v>
      </c>
      <c r="G58" s="115"/>
      <c r="H58" s="116"/>
      <c r="I58" s="1355"/>
      <c r="J58" s="118" t="s">
        <v>522</v>
      </c>
      <c r="K58" s="163">
        <v>40863</v>
      </c>
      <c r="L58" s="146">
        <v>6500476.5999999996</v>
      </c>
      <c r="M58" s="1377"/>
      <c r="N58" s="136"/>
      <c r="O58" s="1309"/>
      <c r="P58" s="165">
        <f t="shared" si="3"/>
        <v>6500476.5999999996</v>
      </c>
      <c r="Q58" s="125"/>
      <c r="R58" s="125"/>
      <c r="S58" s="125"/>
      <c r="T58" s="125"/>
      <c r="U58" s="132"/>
      <c r="V58" s="132"/>
      <c r="W58" s="1355"/>
      <c r="X58" s="128">
        <f t="shared" si="2"/>
        <v>3250238.3</v>
      </c>
      <c r="Y58" s="1370"/>
      <c r="Z58" s="128"/>
      <c r="AA58" s="128"/>
      <c r="AB58" s="128"/>
      <c r="AC58" s="128"/>
      <c r="AD58" s="112"/>
      <c r="AE58" s="104"/>
      <c r="AF58" s="1372"/>
      <c r="AG58" s="1352"/>
    </row>
    <row r="59" spans="1:33" ht="27" x14ac:dyDescent="0.15">
      <c r="A59" s="1309"/>
      <c r="B59" s="151" t="s">
        <v>523</v>
      </c>
      <c r="C59" s="1309"/>
      <c r="D59" s="1309"/>
      <c r="E59" s="1309"/>
      <c r="F59" s="114" t="s">
        <v>524</v>
      </c>
      <c r="G59" s="115"/>
      <c r="H59" s="116"/>
      <c r="I59" s="1355"/>
      <c r="J59" s="118" t="s">
        <v>525</v>
      </c>
      <c r="K59" s="163">
        <v>40863</v>
      </c>
      <c r="L59" s="146">
        <v>7367328.0999999996</v>
      </c>
      <c r="M59" s="1377"/>
      <c r="N59" s="136"/>
      <c r="O59" s="1309"/>
      <c r="P59" s="165">
        <f t="shared" si="3"/>
        <v>7367328.0999999996</v>
      </c>
      <c r="Q59" s="125"/>
      <c r="R59" s="125"/>
      <c r="S59" s="125"/>
      <c r="T59" s="125"/>
      <c r="U59" s="132"/>
      <c r="V59" s="132"/>
      <c r="W59" s="1355"/>
      <c r="X59" s="128">
        <f t="shared" si="2"/>
        <v>3683664.05</v>
      </c>
      <c r="Y59" s="1370"/>
      <c r="Z59" s="128"/>
      <c r="AA59" s="128"/>
      <c r="AB59" s="128"/>
      <c r="AC59" s="128"/>
      <c r="AD59" s="112"/>
      <c r="AE59" s="104"/>
      <c r="AF59" s="1372"/>
      <c r="AG59" s="1352"/>
    </row>
    <row r="60" spans="1:33" ht="27" x14ac:dyDescent="0.15">
      <c r="A60" s="1309"/>
      <c r="B60" s="151" t="s">
        <v>526</v>
      </c>
      <c r="C60" s="1309"/>
      <c r="D60" s="1309"/>
      <c r="E60" s="1309"/>
      <c r="F60" s="114" t="s">
        <v>527</v>
      </c>
      <c r="G60" s="115"/>
      <c r="H60" s="116"/>
      <c r="I60" s="1355"/>
      <c r="J60" s="118" t="s">
        <v>528</v>
      </c>
      <c r="K60" s="163">
        <v>40863</v>
      </c>
      <c r="L60" s="146">
        <v>8106333.7999999998</v>
      </c>
      <c r="M60" s="1377"/>
      <c r="N60" s="132"/>
      <c r="O60" s="1309"/>
      <c r="P60" s="165">
        <f t="shared" si="3"/>
        <v>8106333.7999999998</v>
      </c>
      <c r="Q60" s="125"/>
      <c r="R60" s="125"/>
      <c r="S60" s="125"/>
      <c r="T60" s="125"/>
      <c r="U60" s="132"/>
      <c r="V60" s="132"/>
      <c r="W60" s="1355"/>
      <c r="X60" s="128">
        <f t="shared" si="2"/>
        <v>4053166.9</v>
      </c>
      <c r="Y60" s="1370"/>
      <c r="Z60" s="128"/>
      <c r="AA60" s="128"/>
      <c r="AB60" s="128"/>
      <c r="AC60" s="128"/>
      <c r="AD60" s="112"/>
      <c r="AE60" s="104"/>
      <c r="AF60" s="1372"/>
      <c r="AG60" s="1352"/>
    </row>
    <row r="61" spans="1:33" ht="18" x14ac:dyDescent="0.15">
      <c r="A61" s="1309"/>
      <c r="B61" s="151" t="s">
        <v>529</v>
      </c>
      <c r="C61" s="1309"/>
      <c r="D61" s="1309"/>
      <c r="E61" s="1309"/>
      <c r="F61" s="114" t="s">
        <v>530</v>
      </c>
      <c r="G61" s="115"/>
      <c r="H61" s="116"/>
      <c r="I61" s="1355"/>
      <c r="J61" s="118" t="s">
        <v>531</v>
      </c>
      <c r="K61" s="163">
        <v>40863</v>
      </c>
      <c r="L61" s="146">
        <v>6565920</v>
      </c>
      <c r="M61" s="1377"/>
      <c r="N61" s="132"/>
      <c r="O61" s="1309"/>
      <c r="P61" s="165">
        <f t="shared" si="3"/>
        <v>6565920</v>
      </c>
      <c r="Q61" s="125"/>
      <c r="R61" s="125"/>
      <c r="S61" s="125"/>
      <c r="T61" s="125"/>
      <c r="U61" s="132"/>
      <c r="V61" s="132"/>
      <c r="W61" s="1355"/>
      <c r="X61" s="128">
        <f t="shared" si="2"/>
        <v>3282960</v>
      </c>
      <c r="Y61" s="1370"/>
      <c r="Z61" s="128"/>
      <c r="AA61" s="128"/>
      <c r="AB61" s="128"/>
      <c r="AC61" s="128"/>
      <c r="AD61" s="112"/>
      <c r="AE61" s="104"/>
      <c r="AF61" s="1372"/>
      <c r="AG61" s="1352"/>
    </row>
    <row r="62" spans="1:33" ht="18" x14ac:dyDescent="0.15">
      <c r="A62" s="1309"/>
      <c r="B62" s="151" t="s">
        <v>532</v>
      </c>
      <c r="C62" s="1309"/>
      <c r="D62" s="1309"/>
      <c r="E62" s="1309"/>
      <c r="F62" s="114" t="s">
        <v>533</v>
      </c>
      <c r="G62" s="115"/>
      <c r="H62" s="116"/>
      <c r="I62" s="1355"/>
      <c r="J62" s="118" t="s">
        <v>534</v>
      </c>
      <c r="K62" s="163">
        <v>40863</v>
      </c>
      <c r="L62" s="146">
        <v>49985998</v>
      </c>
      <c r="M62" s="1377"/>
      <c r="N62" s="132"/>
      <c r="O62" s="1309"/>
      <c r="P62" s="165">
        <f t="shared" si="3"/>
        <v>49985998</v>
      </c>
      <c r="Q62" s="125"/>
      <c r="R62" s="125"/>
      <c r="S62" s="125"/>
      <c r="T62" s="125"/>
      <c r="U62" s="132"/>
      <c r="V62" s="132"/>
      <c r="W62" s="1355"/>
      <c r="X62" s="128">
        <f t="shared" si="2"/>
        <v>24992999</v>
      </c>
      <c r="Y62" s="1370"/>
      <c r="Z62" s="128"/>
      <c r="AA62" s="128"/>
      <c r="AB62" s="128"/>
      <c r="AC62" s="128"/>
      <c r="AD62" s="112"/>
      <c r="AE62" s="104"/>
      <c r="AF62" s="1372"/>
      <c r="AG62" s="1352"/>
    </row>
    <row r="63" spans="1:33" ht="36" x14ac:dyDescent="0.15">
      <c r="A63" s="1309"/>
      <c r="B63" s="151" t="s">
        <v>535</v>
      </c>
      <c r="C63" s="1309"/>
      <c r="D63" s="1309"/>
      <c r="E63" s="1309"/>
      <c r="F63" s="114" t="s">
        <v>536</v>
      </c>
      <c r="G63" s="115">
        <v>41101</v>
      </c>
      <c r="H63" s="116">
        <v>110291000</v>
      </c>
      <c r="I63" s="166">
        <v>41113</v>
      </c>
      <c r="J63" s="118" t="s">
        <v>537</v>
      </c>
      <c r="K63" s="163">
        <v>41113</v>
      </c>
      <c r="L63" s="146">
        <v>11291000</v>
      </c>
      <c r="M63" s="167"/>
      <c r="N63" s="132"/>
      <c r="O63" s="162"/>
      <c r="P63" s="165">
        <f t="shared" si="3"/>
        <v>11291000</v>
      </c>
      <c r="Q63" s="125"/>
      <c r="R63" s="125"/>
      <c r="S63" s="125"/>
      <c r="T63" s="125"/>
      <c r="U63" s="132"/>
      <c r="V63" s="132"/>
      <c r="W63" s="1355"/>
      <c r="X63" s="128"/>
      <c r="Y63" s="168"/>
      <c r="Z63" s="128"/>
      <c r="AA63" s="128"/>
      <c r="AB63" s="128"/>
      <c r="AC63" s="128"/>
      <c r="AD63" s="112"/>
      <c r="AE63" s="104"/>
      <c r="AF63" s="1372"/>
      <c r="AG63" s="1352"/>
    </row>
    <row r="64" spans="1:33" ht="45" x14ac:dyDescent="0.15">
      <c r="A64" s="1309"/>
      <c r="B64" s="151" t="s">
        <v>538</v>
      </c>
      <c r="C64" s="1309"/>
      <c r="D64" s="1309"/>
      <c r="E64" s="1309"/>
      <c r="F64" s="114" t="s">
        <v>539</v>
      </c>
      <c r="G64" s="115">
        <v>41101</v>
      </c>
      <c r="H64" s="116">
        <v>33900000</v>
      </c>
      <c r="I64" s="166">
        <v>41113</v>
      </c>
      <c r="J64" s="118" t="s">
        <v>540</v>
      </c>
      <c r="K64" s="163">
        <v>41113</v>
      </c>
      <c r="L64" s="146">
        <v>33900000</v>
      </c>
      <c r="M64" s="167"/>
      <c r="N64" s="132"/>
      <c r="O64" s="162"/>
      <c r="P64" s="165">
        <f t="shared" si="3"/>
        <v>33900000</v>
      </c>
      <c r="Q64" s="125"/>
      <c r="R64" s="125"/>
      <c r="S64" s="125"/>
      <c r="T64" s="125"/>
      <c r="U64" s="132"/>
      <c r="V64" s="132"/>
      <c r="W64" s="1355"/>
      <c r="X64" s="128"/>
      <c r="Y64" s="168"/>
      <c r="Z64" s="128"/>
      <c r="AA64" s="128"/>
      <c r="AB64" s="128"/>
      <c r="AC64" s="128"/>
      <c r="AD64" s="112"/>
      <c r="AE64" s="104"/>
      <c r="AF64" s="1372"/>
      <c r="AG64" s="1352"/>
    </row>
    <row r="65" spans="1:33" ht="36" x14ac:dyDescent="0.15">
      <c r="A65" s="1309"/>
      <c r="B65" s="151" t="s">
        <v>541</v>
      </c>
      <c r="C65" s="1309"/>
      <c r="D65" s="1309"/>
      <c r="E65" s="1309"/>
      <c r="F65" s="114" t="s">
        <v>542</v>
      </c>
      <c r="G65" s="115">
        <v>41101</v>
      </c>
      <c r="H65" s="116">
        <v>74894589</v>
      </c>
      <c r="I65" s="166">
        <v>41113</v>
      </c>
      <c r="J65" s="118" t="s">
        <v>543</v>
      </c>
      <c r="K65" s="163">
        <v>41113</v>
      </c>
      <c r="L65" s="146">
        <v>74894589</v>
      </c>
      <c r="M65" s="167"/>
      <c r="N65" s="132"/>
      <c r="O65" s="162"/>
      <c r="P65" s="165">
        <f t="shared" si="3"/>
        <v>74894589</v>
      </c>
      <c r="Q65" s="125"/>
      <c r="R65" s="125"/>
      <c r="S65" s="125"/>
      <c r="T65" s="125"/>
      <c r="U65" s="132"/>
      <c r="V65" s="132"/>
      <c r="W65" s="1355"/>
      <c r="X65" s="128"/>
      <c r="Y65" s="168"/>
      <c r="Z65" s="128"/>
      <c r="AA65" s="128"/>
      <c r="AB65" s="128"/>
      <c r="AC65" s="128"/>
      <c r="AD65" s="112"/>
      <c r="AE65" s="104"/>
      <c r="AF65" s="1372"/>
      <c r="AG65" s="1352"/>
    </row>
    <row r="66" spans="1:33" ht="36" x14ac:dyDescent="0.15">
      <c r="A66" s="1309"/>
      <c r="B66" s="151" t="s">
        <v>544</v>
      </c>
      <c r="C66" s="1309"/>
      <c r="D66" s="1309"/>
      <c r="E66" s="1309"/>
      <c r="F66" s="114" t="s">
        <v>545</v>
      </c>
      <c r="G66" s="115">
        <v>41101</v>
      </c>
      <c r="H66" s="116">
        <v>183698734.81999999</v>
      </c>
      <c r="I66" s="166">
        <v>41113</v>
      </c>
      <c r="J66" s="118" t="s">
        <v>546</v>
      </c>
      <c r="K66" s="163">
        <v>41113</v>
      </c>
      <c r="L66" s="146">
        <v>183698734.81999999</v>
      </c>
      <c r="M66" s="167"/>
      <c r="N66" s="132"/>
      <c r="O66" s="162"/>
      <c r="P66" s="165">
        <f t="shared" si="3"/>
        <v>183698734.81999999</v>
      </c>
      <c r="Q66" s="125"/>
      <c r="R66" s="125"/>
      <c r="S66" s="125"/>
      <c r="T66" s="125"/>
      <c r="U66" s="132"/>
      <c r="V66" s="117"/>
      <c r="W66" s="1356"/>
      <c r="X66" s="128"/>
      <c r="Y66" s="168"/>
      <c r="Z66" s="128"/>
      <c r="AA66" s="128"/>
      <c r="AB66" s="128"/>
      <c r="AC66" s="128"/>
      <c r="AD66" s="112"/>
      <c r="AE66" s="104"/>
      <c r="AF66" s="1373"/>
      <c r="AG66" s="1353"/>
    </row>
    <row r="67" spans="1:33" hidden="1" x14ac:dyDescent="0.15">
      <c r="A67" s="162"/>
      <c r="B67" s="151"/>
      <c r="C67" s="162"/>
      <c r="D67" s="162"/>
      <c r="E67" s="162"/>
      <c r="F67" s="114"/>
      <c r="G67" s="115"/>
      <c r="H67" s="116"/>
      <c r="I67" s="132"/>
      <c r="J67" s="118"/>
      <c r="K67" s="163"/>
      <c r="L67" s="146"/>
      <c r="M67" s="167"/>
      <c r="N67" s="132"/>
      <c r="O67" s="162"/>
      <c r="P67" s="117"/>
      <c r="Q67" s="125"/>
      <c r="R67" s="125"/>
      <c r="S67" s="125"/>
      <c r="T67" s="125"/>
      <c r="U67" s="132"/>
      <c r="V67" s="132"/>
      <c r="W67" s="132"/>
      <c r="X67" s="128"/>
      <c r="Y67" s="128"/>
      <c r="Z67" s="128"/>
      <c r="AA67" s="128"/>
      <c r="AB67" s="128"/>
      <c r="AC67" s="128"/>
      <c r="AD67" s="112"/>
      <c r="AE67" s="104"/>
      <c r="AF67" s="110"/>
      <c r="AG67" s="124"/>
    </row>
    <row r="68" spans="1:33" ht="72" hidden="1" x14ac:dyDescent="0.15">
      <c r="A68" s="1273" t="s">
        <v>547</v>
      </c>
      <c r="B68" s="151" t="s">
        <v>673</v>
      </c>
      <c r="C68" s="1309" t="s">
        <v>366</v>
      </c>
      <c r="D68" s="1309" t="s">
        <v>548</v>
      </c>
      <c r="E68" s="1309">
        <v>76310888</v>
      </c>
      <c r="F68" s="114"/>
      <c r="G68" s="115"/>
      <c r="H68" s="116"/>
      <c r="I68" s="1354">
        <v>40868</v>
      </c>
      <c r="J68" s="118"/>
      <c r="K68" s="163"/>
      <c r="L68" s="146"/>
      <c r="M68" s="167"/>
      <c r="N68" s="132"/>
      <c r="O68" s="162"/>
      <c r="P68" s="117"/>
      <c r="Q68" s="125"/>
      <c r="R68" s="125"/>
      <c r="S68" s="125"/>
      <c r="T68" s="125"/>
      <c r="U68" s="132"/>
      <c r="V68" s="132"/>
      <c r="W68" s="132"/>
      <c r="X68" s="128"/>
      <c r="Y68" s="128"/>
      <c r="Z68" s="128"/>
      <c r="AA68" s="128"/>
      <c r="AB68" s="128"/>
      <c r="AC68" s="128"/>
      <c r="AD68" s="112"/>
      <c r="AE68" s="104"/>
      <c r="AF68" s="110"/>
      <c r="AG68" s="124"/>
    </row>
    <row r="69" spans="1:33" ht="36" hidden="1" x14ac:dyDescent="0.15">
      <c r="A69" s="1309"/>
      <c r="B69" s="151" t="s">
        <v>549</v>
      </c>
      <c r="C69" s="1309"/>
      <c r="D69" s="1309"/>
      <c r="E69" s="1309"/>
      <c r="F69" s="114" t="s">
        <v>550</v>
      </c>
      <c r="G69" s="115">
        <v>40612</v>
      </c>
      <c r="H69" s="116">
        <v>100000000</v>
      </c>
      <c r="I69" s="1355"/>
      <c r="J69" s="118" t="s">
        <v>551</v>
      </c>
      <c r="K69" s="163">
        <v>40868</v>
      </c>
      <c r="L69" s="146">
        <v>100000000</v>
      </c>
      <c r="M69" s="167"/>
      <c r="N69" s="1354"/>
      <c r="O69" s="162">
        <v>2</v>
      </c>
      <c r="P69" s="1363">
        <v>274992005.52999997</v>
      </c>
      <c r="Q69" s="125"/>
      <c r="R69" s="125"/>
      <c r="S69" s="125"/>
      <c r="T69" s="125"/>
      <c r="U69" s="132"/>
      <c r="V69" s="132"/>
      <c r="W69" s="1354" t="s">
        <v>52</v>
      </c>
      <c r="X69" s="128"/>
      <c r="Y69" s="128"/>
      <c r="Z69" s="128"/>
      <c r="AA69" s="128"/>
      <c r="AB69" s="128"/>
      <c r="AC69" s="128"/>
      <c r="AD69" s="112"/>
      <c r="AE69" s="104"/>
      <c r="AF69" s="110"/>
      <c r="AG69" s="124"/>
    </row>
    <row r="70" spans="1:33" ht="36" hidden="1" x14ac:dyDescent="0.15">
      <c r="A70" s="1309"/>
      <c r="B70" s="151" t="s">
        <v>552</v>
      </c>
      <c r="C70" s="1309"/>
      <c r="D70" s="1309"/>
      <c r="E70" s="1309"/>
      <c r="F70" s="114" t="s">
        <v>553</v>
      </c>
      <c r="G70" s="115">
        <v>40612</v>
      </c>
      <c r="H70" s="116">
        <v>25000000</v>
      </c>
      <c r="I70" s="1355"/>
      <c r="J70" s="118" t="s">
        <v>554</v>
      </c>
      <c r="K70" s="163">
        <v>40868</v>
      </c>
      <c r="L70" s="146">
        <v>24992005.530000001</v>
      </c>
      <c r="M70" s="167"/>
      <c r="N70" s="1355"/>
      <c r="O70" s="162"/>
      <c r="P70" s="1364"/>
      <c r="Q70" s="125"/>
      <c r="R70" s="125"/>
      <c r="S70" s="125"/>
      <c r="T70" s="125"/>
      <c r="U70" s="132"/>
      <c r="V70" s="132"/>
      <c r="W70" s="1355"/>
      <c r="X70" s="128"/>
      <c r="Y70" s="128"/>
      <c r="Z70" s="128"/>
      <c r="AA70" s="128"/>
      <c r="AB70" s="128"/>
      <c r="AC70" s="128"/>
      <c r="AD70" s="112"/>
      <c r="AE70" s="104"/>
      <c r="AF70" s="110"/>
      <c r="AG70" s="124"/>
    </row>
    <row r="71" spans="1:33" ht="36" hidden="1" x14ac:dyDescent="0.15">
      <c r="A71" s="1309"/>
      <c r="B71" s="151" t="s">
        <v>555</v>
      </c>
      <c r="C71" s="1309"/>
      <c r="D71" s="1309"/>
      <c r="E71" s="1309"/>
      <c r="F71" s="114" t="s">
        <v>556</v>
      </c>
      <c r="G71" s="115">
        <v>40612</v>
      </c>
      <c r="H71" s="116">
        <v>100000000</v>
      </c>
      <c r="I71" s="1355"/>
      <c r="J71" s="118" t="s">
        <v>557</v>
      </c>
      <c r="K71" s="163">
        <v>40868</v>
      </c>
      <c r="L71" s="146">
        <v>100000000</v>
      </c>
      <c r="M71" s="167"/>
      <c r="N71" s="1355"/>
      <c r="O71" s="162"/>
      <c r="P71" s="1364"/>
      <c r="Q71" s="125"/>
      <c r="R71" s="125"/>
      <c r="S71" s="125"/>
      <c r="T71" s="125"/>
      <c r="U71" s="132"/>
      <c r="V71" s="132"/>
      <c r="W71" s="1355"/>
      <c r="X71" s="128"/>
      <c r="Y71" s="128"/>
      <c r="Z71" s="128"/>
      <c r="AA71" s="128"/>
      <c r="AB71" s="128"/>
      <c r="AC71" s="128"/>
      <c r="AD71" s="112"/>
      <c r="AE71" s="104"/>
      <c r="AF71" s="110"/>
      <c r="AG71" s="124"/>
    </row>
    <row r="72" spans="1:33" ht="36" hidden="1" x14ac:dyDescent="0.15">
      <c r="A72" s="1274"/>
      <c r="B72" s="151" t="s">
        <v>558</v>
      </c>
      <c r="C72" s="162"/>
      <c r="D72" s="1309"/>
      <c r="E72" s="1309"/>
      <c r="F72" s="114" t="s">
        <v>559</v>
      </c>
      <c r="G72" s="115">
        <v>40612</v>
      </c>
      <c r="H72" s="116">
        <v>50000000</v>
      </c>
      <c r="I72" s="1356"/>
      <c r="J72" s="118" t="s">
        <v>560</v>
      </c>
      <c r="K72" s="163">
        <v>40868</v>
      </c>
      <c r="L72" s="146">
        <v>50000000</v>
      </c>
      <c r="M72" s="167"/>
      <c r="N72" s="1356"/>
      <c r="O72" s="162"/>
      <c r="P72" s="1365"/>
      <c r="Q72" s="125"/>
      <c r="R72" s="125"/>
      <c r="S72" s="125"/>
      <c r="T72" s="125"/>
      <c r="U72" s="132"/>
      <c r="V72" s="132"/>
      <c r="W72" s="1356"/>
      <c r="X72" s="128"/>
      <c r="Y72" s="128"/>
      <c r="Z72" s="128"/>
      <c r="AA72" s="128"/>
      <c r="AB72" s="128"/>
      <c r="AC72" s="128"/>
      <c r="AD72" s="112"/>
      <c r="AE72" s="104"/>
      <c r="AF72" s="110"/>
      <c r="AG72" s="124"/>
    </row>
    <row r="73" spans="1:33" hidden="1" x14ac:dyDescent="0.15">
      <c r="A73" s="162"/>
      <c r="B73" s="151"/>
      <c r="C73" s="162"/>
      <c r="D73" s="162"/>
      <c r="E73" s="162"/>
      <c r="F73" s="114"/>
      <c r="G73" s="115"/>
      <c r="H73" s="116"/>
      <c r="I73" s="132"/>
      <c r="J73" s="118"/>
      <c r="K73" s="163"/>
      <c r="L73" s="146"/>
      <c r="M73" s="167"/>
      <c r="N73" s="132"/>
      <c r="O73" s="162"/>
      <c r="P73" s="117"/>
      <c r="Q73" s="125"/>
      <c r="R73" s="125"/>
      <c r="S73" s="125"/>
      <c r="T73" s="125"/>
      <c r="U73" s="132"/>
      <c r="V73" s="132"/>
      <c r="W73" s="132"/>
      <c r="X73" s="128"/>
      <c r="Y73" s="128"/>
      <c r="Z73" s="128"/>
      <c r="AA73" s="128"/>
      <c r="AB73" s="128"/>
      <c r="AC73" s="128"/>
      <c r="AD73" s="112"/>
      <c r="AE73" s="104"/>
      <c r="AF73" s="110"/>
      <c r="AG73" s="124"/>
    </row>
    <row r="74" spans="1:33" ht="25.5" hidden="1" customHeight="1" x14ac:dyDescent="0.15">
      <c r="A74" s="1366" t="s">
        <v>561</v>
      </c>
      <c r="B74" s="1282" t="s">
        <v>562</v>
      </c>
      <c r="C74" s="1277" t="s">
        <v>366</v>
      </c>
      <c r="D74" s="1273" t="s">
        <v>159</v>
      </c>
      <c r="E74" s="1277" t="s">
        <v>563</v>
      </c>
      <c r="F74" s="169" t="s">
        <v>564</v>
      </c>
      <c r="G74" s="170">
        <v>40693</v>
      </c>
      <c r="H74" s="122">
        <v>573124073</v>
      </c>
      <c r="I74" s="1284">
        <v>40893</v>
      </c>
      <c r="J74" s="169" t="s">
        <v>565</v>
      </c>
      <c r="K74" s="1284">
        <v>40893</v>
      </c>
      <c r="L74" s="122">
        <v>573124073</v>
      </c>
      <c r="M74" s="1284">
        <v>40893</v>
      </c>
      <c r="N74" s="1270"/>
      <c r="O74" s="1277">
        <v>5</v>
      </c>
      <c r="P74" s="171">
        <f>L74</f>
        <v>573124073</v>
      </c>
      <c r="Q74" s="112"/>
      <c r="R74" s="112"/>
      <c r="S74" s="112"/>
      <c r="T74" s="112"/>
      <c r="U74" s="1270"/>
      <c r="V74" s="1270"/>
      <c r="W74" s="1273" t="s">
        <v>354</v>
      </c>
      <c r="X74" s="172">
        <f>P74/2</f>
        <v>286562036.5</v>
      </c>
      <c r="Y74" s="112"/>
      <c r="Z74" s="112"/>
      <c r="AA74" s="112"/>
      <c r="AB74" s="112"/>
      <c r="AC74" s="112"/>
      <c r="AD74" s="1277" t="s">
        <v>566</v>
      </c>
      <c r="AE74" s="104"/>
      <c r="AF74" s="110"/>
      <c r="AG74" s="124"/>
    </row>
    <row r="75" spans="1:33" ht="58.5" hidden="1" customHeight="1" x14ac:dyDescent="0.15">
      <c r="A75" s="1367"/>
      <c r="B75" s="1283"/>
      <c r="C75" s="1307"/>
      <c r="D75" s="1309"/>
      <c r="E75" s="1307"/>
      <c r="F75" s="169" t="s">
        <v>567</v>
      </c>
      <c r="G75" s="170">
        <v>40693</v>
      </c>
      <c r="H75" s="122">
        <v>400000000</v>
      </c>
      <c r="I75" s="1306"/>
      <c r="J75" s="169" t="s">
        <v>568</v>
      </c>
      <c r="K75" s="1306"/>
      <c r="L75" s="122">
        <v>400000000</v>
      </c>
      <c r="M75" s="1306"/>
      <c r="N75" s="1310"/>
      <c r="O75" s="1307"/>
      <c r="P75" s="171">
        <f>L75</f>
        <v>400000000</v>
      </c>
      <c r="Q75" s="112"/>
      <c r="R75" s="112"/>
      <c r="S75" s="112"/>
      <c r="T75" s="112"/>
      <c r="U75" s="1310"/>
      <c r="V75" s="1310"/>
      <c r="W75" s="1309"/>
      <c r="X75" s="172">
        <f>P75/2</f>
        <v>200000000</v>
      </c>
      <c r="Y75" s="112"/>
      <c r="Z75" s="112"/>
      <c r="AA75" s="112"/>
      <c r="AB75" s="112"/>
      <c r="AC75" s="112"/>
      <c r="AD75" s="1307"/>
      <c r="AE75" s="104"/>
      <c r="AF75" s="110"/>
      <c r="AG75" s="124"/>
    </row>
    <row r="76" spans="1:33" hidden="1" x14ac:dyDescent="0.15">
      <c r="A76" s="1367"/>
      <c r="B76" s="1282" t="s">
        <v>569</v>
      </c>
      <c r="C76" s="1307"/>
      <c r="D76" s="1309"/>
      <c r="E76" s="1307"/>
      <c r="F76" s="173" t="s">
        <v>570</v>
      </c>
      <c r="G76" s="174">
        <v>40753</v>
      </c>
      <c r="H76" s="175">
        <v>171679399</v>
      </c>
      <c r="I76" s="1306"/>
      <c r="J76" s="173" t="s">
        <v>571</v>
      </c>
      <c r="K76" s="1306"/>
      <c r="L76" s="122">
        <v>171679399</v>
      </c>
      <c r="M76" s="1306"/>
      <c r="N76" s="1310"/>
      <c r="O76" s="1307"/>
      <c r="P76" s="122">
        <v>171679399</v>
      </c>
      <c r="Q76" s="112"/>
      <c r="R76" s="112"/>
      <c r="S76" s="112"/>
      <c r="T76" s="112"/>
      <c r="U76" s="1310"/>
      <c r="V76" s="1310"/>
      <c r="W76" s="1309"/>
      <c r="X76" s="172">
        <f>P76/2</f>
        <v>85839699.5</v>
      </c>
      <c r="Y76" s="112"/>
      <c r="Z76" s="112"/>
      <c r="AA76" s="112"/>
      <c r="AB76" s="112"/>
      <c r="AC76" s="112"/>
      <c r="AD76" s="1307"/>
      <c r="AE76" s="104"/>
      <c r="AF76" s="110"/>
      <c r="AG76" s="124"/>
    </row>
    <row r="77" spans="1:33" hidden="1" x14ac:dyDescent="0.15">
      <c r="A77" s="1367"/>
      <c r="B77" s="1350"/>
      <c r="C77" s="1307"/>
      <c r="D77" s="1309"/>
      <c r="E77" s="1307"/>
      <c r="F77" s="173" t="s">
        <v>572</v>
      </c>
      <c r="G77" s="174">
        <v>40753</v>
      </c>
      <c r="H77" s="175">
        <v>121000000</v>
      </c>
      <c r="I77" s="1306"/>
      <c r="J77" s="173" t="s">
        <v>573</v>
      </c>
      <c r="K77" s="1306"/>
      <c r="L77" s="122">
        <v>121000000</v>
      </c>
      <c r="M77" s="1306"/>
      <c r="N77" s="1310"/>
      <c r="O77" s="1307"/>
      <c r="P77" s="122">
        <v>121000000</v>
      </c>
      <c r="Q77" s="112"/>
      <c r="R77" s="112"/>
      <c r="S77" s="112"/>
      <c r="T77" s="112"/>
      <c r="U77" s="1310"/>
      <c r="V77" s="1310"/>
      <c r="W77" s="1309"/>
      <c r="X77" s="172">
        <f>P77/2</f>
        <v>60500000</v>
      </c>
      <c r="Y77" s="112"/>
      <c r="Z77" s="112"/>
      <c r="AA77" s="112"/>
      <c r="AB77" s="112"/>
      <c r="AC77" s="112"/>
      <c r="AD77" s="1307"/>
      <c r="AE77" s="104"/>
      <c r="AF77" s="110"/>
      <c r="AG77" s="124"/>
    </row>
    <row r="78" spans="1:33" hidden="1" x14ac:dyDescent="0.15">
      <c r="A78" s="1368"/>
      <c r="B78" s="1283"/>
      <c r="C78" s="1278"/>
      <c r="D78" s="1274"/>
      <c r="E78" s="1278"/>
      <c r="F78" s="173" t="s">
        <v>574</v>
      </c>
      <c r="G78" s="174">
        <v>40753</v>
      </c>
      <c r="H78" s="175">
        <v>5092743</v>
      </c>
      <c r="I78" s="1285"/>
      <c r="J78" s="173" t="s">
        <v>575</v>
      </c>
      <c r="K78" s="1285"/>
      <c r="L78" s="122">
        <v>5049336</v>
      </c>
      <c r="M78" s="1285"/>
      <c r="N78" s="1271"/>
      <c r="O78" s="1278"/>
      <c r="P78" s="122">
        <v>5049336</v>
      </c>
      <c r="Q78" s="112"/>
      <c r="R78" s="112"/>
      <c r="S78" s="112"/>
      <c r="T78" s="112"/>
      <c r="U78" s="1271"/>
      <c r="V78" s="1271"/>
      <c r="W78" s="1274"/>
      <c r="X78" s="172">
        <f>P78/2</f>
        <v>2524668</v>
      </c>
      <c r="Y78" s="112"/>
      <c r="Z78" s="112"/>
      <c r="AA78" s="112"/>
      <c r="AB78" s="112"/>
      <c r="AC78" s="112"/>
      <c r="AD78" s="1278"/>
      <c r="AE78" s="104"/>
      <c r="AF78" s="110"/>
      <c r="AG78" s="124"/>
    </row>
    <row r="79" spans="1:33" hidden="1" x14ac:dyDescent="0.15">
      <c r="A79" s="177"/>
      <c r="B79" s="137"/>
      <c r="C79" s="178"/>
      <c r="D79" s="162"/>
      <c r="E79" s="178"/>
      <c r="F79" s="173"/>
      <c r="G79" s="174"/>
      <c r="H79" s="175"/>
      <c r="I79" s="179"/>
      <c r="J79" s="173"/>
      <c r="K79" s="179"/>
      <c r="L79" s="122"/>
      <c r="M79" s="179"/>
      <c r="N79" s="180"/>
      <c r="O79" s="148"/>
      <c r="P79" s="122"/>
      <c r="Q79" s="112"/>
      <c r="R79" s="112"/>
      <c r="S79" s="112"/>
      <c r="T79" s="112"/>
      <c r="U79" s="158"/>
      <c r="V79" s="158"/>
      <c r="W79" s="119"/>
      <c r="X79" s="172"/>
      <c r="Y79" s="112"/>
      <c r="Z79" s="112"/>
      <c r="AA79" s="112"/>
      <c r="AB79" s="112"/>
      <c r="AC79" s="112"/>
      <c r="AD79" s="178"/>
      <c r="AE79" s="104"/>
      <c r="AF79" s="110"/>
      <c r="AG79" s="124"/>
    </row>
    <row r="80" spans="1:33" ht="72" hidden="1" x14ac:dyDescent="0.15">
      <c r="A80" s="1273" t="s">
        <v>576</v>
      </c>
      <c r="B80" s="129" t="s">
        <v>674</v>
      </c>
      <c r="C80" s="1277" t="s">
        <v>366</v>
      </c>
      <c r="D80" s="1273" t="s">
        <v>159</v>
      </c>
      <c r="E80" s="1277" t="s">
        <v>563</v>
      </c>
      <c r="F80" s="112"/>
      <c r="G80" s="112"/>
      <c r="H80" s="112"/>
      <c r="I80" s="112"/>
      <c r="J80" s="112"/>
      <c r="K80" s="112"/>
      <c r="L80" s="112"/>
      <c r="M80" s="112"/>
      <c r="N80" s="1357">
        <v>40934</v>
      </c>
      <c r="O80" s="112"/>
      <c r="P80" s="112"/>
      <c r="Q80" s="112"/>
      <c r="R80" s="112"/>
      <c r="S80" s="112"/>
      <c r="T80" s="112"/>
      <c r="U80" s="112"/>
      <c r="V80" s="112"/>
      <c r="W80" s="112"/>
      <c r="X80" s="112"/>
      <c r="Y80" s="112"/>
      <c r="Z80" s="112"/>
      <c r="AA80" s="112"/>
      <c r="AB80" s="112"/>
      <c r="AC80" s="112"/>
      <c r="AD80" s="1277" t="s">
        <v>577</v>
      </c>
      <c r="AE80" s="104"/>
      <c r="AF80" s="110"/>
      <c r="AG80" s="124"/>
    </row>
    <row r="81" spans="1:33" ht="18" hidden="1" x14ac:dyDescent="0.15">
      <c r="A81" s="1309"/>
      <c r="B81" s="129" t="s">
        <v>578</v>
      </c>
      <c r="C81" s="1307"/>
      <c r="D81" s="1309"/>
      <c r="E81" s="1307"/>
      <c r="F81" s="169" t="s">
        <v>579</v>
      </c>
      <c r="G81" s="170">
        <v>40665</v>
      </c>
      <c r="H81" s="122">
        <v>10000000</v>
      </c>
      <c r="I81" s="1284">
        <v>40904</v>
      </c>
      <c r="J81" s="169" t="s">
        <v>580</v>
      </c>
      <c r="K81" s="1284">
        <v>40904</v>
      </c>
      <c r="L81" s="122">
        <v>9998067</v>
      </c>
      <c r="M81" s="1284">
        <v>40906</v>
      </c>
      <c r="N81" s="1361"/>
      <c r="O81" s="1277">
        <v>5</v>
      </c>
      <c r="P81" s="122">
        <v>9998067</v>
      </c>
      <c r="Q81" s="121"/>
      <c r="R81" s="121"/>
      <c r="S81" s="121"/>
      <c r="T81" s="121"/>
      <c r="U81" s="1277"/>
      <c r="V81" s="1277"/>
      <c r="W81" s="1273" t="s">
        <v>354</v>
      </c>
      <c r="X81" s="112"/>
      <c r="Y81" s="112"/>
      <c r="Z81" s="112"/>
      <c r="AA81" s="112"/>
      <c r="AB81" s="112"/>
      <c r="AC81" s="112"/>
      <c r="AD81" s="1307"/>
      <c r="AE81" s="104"/>
      <c r="AF81" s="110"/>
      <c r="AG81" s="124"/>
    </row>
    <row r="82" spans="1:33" ht="27" hidden="1" x14ac:dyDescent="0.15">
      <c r="A82" s="1309"/>
      <c r="B82" s="129" t="s">
        <v>581</v>
      </c>
      <c r="C82" s="1307"/>
      <c r="D82" s="1309"/>
      <c r="E82" s="1307"/>
      <c r="F82" s="169" t="s">
        <v>582</v>
      </c>
      <c r="G82" s="170">
        <v>40688</v>
      </c>
      <c r="H82" s="122">
        <v>33100000</v>
      </c>
      <c r="I82" s="1306"/>
      <c r="J82" s="169" t="s">
        <v>583</v>
      </c>
      <c r="K82" s="1306"/>
      <c r="L82" s="122">
        <v>33085537</v>
      </c>
      <c r="M82" s="1306"/>
      <c r="N82" s="1361"/>
      <c r="O82" s="1307"/>
      <c r="P82" s="122">
        <v>33085537</v>
      </c>
      <c r="Q82" s="121"/>
      <c r="R82" s="121"/>
      <c r="S82" s="121"/>
      <c r="T82" s="121"/>
      <c r="U82" s="1307"/>
      <c r="V82" s="1307"/>
      <c r="W82" s="1309"/>
      <c r="X82" s="121"/>
      <c r="Y82" s="121"/>
      <c r="Z82" s="121"/>
      <c r="AA82" s="121"/>
      <c r="AB82" s="121"/>
      <c r="AC82" s="121"/>
      <c r="AD82" s="1307"/>
      <c r="AE82" s="181"/>
      <c r="AF82" s="110"/>
      <c r="AG82" s="124"/>
    </row>
    <row r="83" spans="1:33" ht="36" hidden="1" customHeight="1" x14ac:dyDescent="0.15">
      <c r="A83" s="1309"/>
      <c r="B83" s="176" t="s">
        <v>584</v>
      </c>
      <c r="C83" s="1307"/>
      <c r="D83" s="1309"/>
      <c r="E83" s="1307"/>
      <c r="F83" s="1358" t="s">
        <v>585</v>
      </c>
      <c r="G83" s="1284">
        <v>40575</v>
      </c>
      <c r="H83" s="1286">
        <v>329409422</v>
      </c>
      <c r="I83" s="1306"/>
      <c r="J83" s="1358" t="s">
        <v>586</v>
      </c>
      <c r="K83" s="1306"/>
      <c r="L83" s="122">
        <v>33623058</v>
      </c>
      <c r="M83" s="1306"/>
      <c r="N83" s="1361"/>
      <c r="O83" s="1307"/>
      <c r="P83" s="1286">
        <v>110087935</v>
      </c>
      <c r="Q83" s="112"/>
      <c r="R83" s="112"/>
      <c r="S83" s="112"/>
      <c r="T83" s="112"/>
      <c r="U83" s="1307"/>
      <c r="V83" s="1307"/>
      <c r="W83" s="1309"/>
      <c r="X83" s="112"/>
      <c r="Y83" s="112"/>
      <c r="Z83" s="112"/>
      <c r="AA83" s="112"/>
      <c r="AB83" s="112"/>
      <c r="AC83" s="112"/>
      <c r="AD83" s="1307"/>
      <c r="AE83" s="104"/>
      <c r="AF83" s="110"/>
      <c r="AG83" s="124"/>
    </row>
    <row r="84" spans="1:33" ht="36" hidden="1" customHeight="1" x14ac:dyDescent="0.15">
      <c r="A84" s="1309"/>
      <c r="B84" s="176" t="s">
        <v>587</v>
      </c>
      <c r="C84" s="1307"/>
      <c r="D84" s="1309"/>
      <c r="E84" s="1307"/>
      <c r="F84" s="1359"/>
      <c r="G84" s="1306"/>
      <c r="H84" s="1308"/>
      <c r="I84" s="1306"/>
      <c r="J84" s="1359"/>
      <c r="K84" s="1306"/>
      <c r="L84" s="122">
        <v>36407586</v>
      </c>
      <c r="M84" s="1306"/>
      <c r="N84" s="1361"/>
      <c r="O84" s="1307"/>
      <c r="P84" s="1308"/>
      <c r="Q84" s="112"/>
      <c r="R84" s="112"/>
      <c r="S84" s="112"/>
      <c r="T84" s="112"/>
      <c r="U84" s="1307"/>
      <c r="V84" s="1307"/>
      <c r="W84" s="1309"/>
      <c r="X84" s="112"/>
      <c r="Y84" s="112"/>
      <c r="Z84" s="112"/>
      <c r="AA84" s="112"/>
      <c r="AB84" s="112"/>
      <c r="AC84" s="112"/>
      <c r="AD84" s="1307"/>
      <c r="AE84" s="104"/>
      <c r="AF84" s="110"/>
      <c r="AG84" s="124"/>
    </row>
    <row r="85" spans="1:33" ht="36" hidden="1" customHeight="1" x14ac:dyDescent="0.15">
      <c r="A85" s="1309"/>
      <c r="B85" s="176" t="s">
        <v>588</v>
      </c>
      <c r="C85" s="1307"/>
      <c r="D85" s="1309"/>
      <c r="E85" s="1307"/>
      <c r="F85" s="1359"/>
      <c r="G85" s="1306"/>
      <c r="H85" s="1308"/>
      <c r="I85" s="1306"/>
      <c r="J85" s="1359"/>
      <c r="K85" s="1306"/>
      <c r="L85" s="122">
        <v>6574830</v>
      </c>
      <c r="M85" s="1306"/>
      <c r="N85" s="1361"/>
      <c r="O85" s="1307"/>
      <c r="P85" s="1308"/>
      <c r="Q85" s="112"/>
      <c r="R85" s="112"/>
      <c r="S85" s="112"/>
      <c r="T85" s="112"/>
      <c r="U85" s="1307"/>
      <c r="V85" s="1307"/>
      <c r="W85" s="1309"/>
      <c r="X85" s="112"/>
      <c r="Y85" s="112"/>
      <c r="Z85" s="112"/>
      <c r="AA85" s="112"/>
      <c r="AB85" s="112"/>
      <c r="AC85" s="112"/>
      <c r="AD85" s="1307"/>
      <c r="AE85" s="104"/>
      <c r="AF85" s="110"/>
      <c r="AG85" s="124"/>
    </row>
    <row r="86" spans="1:33" ht="45" hidden="1" customHeight="1" x14ac:dyDescent="0.15">
      <c r="A86" s="1274"/>
      <c r="B86" s="176" t="s">
        <v>589</v>
      </c>
      <c r="C86" s="1278"/>
      <c r="D86" s="1274"/>
      <c r="E86" s="1278"/>
      <c r="F86" s="1360"/>
      <c r="G86" s="1285"/>
      <c r="H86" s="1287"/>
      <c r="I86" s="1285"/>
      <c r="J86" s="1360"/>
      <c r="K86" s="1285"/>
      <c r="L86" s="122">
        <v>33482461</v>
      </c>
      <c r="M86" s="1285"/>
      <c r="N86" s="1362"/>
      <c r="O86" s="1278"/>
      <c r="P86" s="1287"/>
      <c r="Q86" s="112"/>
      <c r="R86" s="112"/>
      <c r="S86" s="112"/>
      <c r="T86" s="112"/>
      <c r="U86" s="1278"/>
      <c r="V86" s="1278"/>
      <c r="W86" s="1274"/>
      <c r="X86" s="112"/>
      <c r="Y86" s="112"/>
      <c r="Z86" s="112"/>
      <c r="AA86" s="112"/>
      <c r="AB86" s="112"/>
      <c r="AC86" s="112"/>
      <c r="AD86" s="1307"/>
      <c r="AE86" s="104"/>
      <c r="AF86" s="110"/>
      <c r="AG86" s="124"/>
    </row>
    <row r="87" spans="1:33" hidden="1" x14ac:dyDescent="0.15">
      <c r="A87" s="119"/>
      <c r="B87" s="176"/>
      <c r="C87" s="148"/>
      <c r="D87" s="119"/>
      <c r="E87" s="148"/>
      <c r="F87" s="182"/>
      <c r="G87" s="179"/>
      <c r="H87" s="183"/>
      <c r="I87" s="179"/>
      <c r="J87" s="182"/>
      <c r="K87" s="179"/>
      <c r="L87" s="122"/>
      <c r="M87" s="179"/>
      <c r="N87" s="184"/>
      <c r="O87" s="148"/>
      <c r="P87" s="183"/>
      <c r="Q87" s="112"/>
      <c r="R87" s="112"/>
      <c r="S87" s="112"/>
      <c r="T87" s="112"/>
      <c r="U87" s="148"/>
      <c r="V87" s="148"/>
      <c r="W87" s="119"/>
      <c r="X87" s="112"/>
      <c r="Y87" s="112"/>
      <c r="Z87" s="112"/>
      <c r="AA87" s="112"/>
      <c r="AB87" s="112"/>
      <c r="AC87" s="112"/>
      <c r="AD87" s="1307"/>
      <c r="AE87" s="104"/>
      <c r="AF87" s="110"/>
      <c r="AG87" s="124"/>
    </row>
    <row r="88" spans="1:33" ht="45" hidden="1" x14ac:dyDescent="0.15">
      <c r="A88" s="169" t="s">
        <v>590</v>
      </c>
      <c r="B88" s="129" t="s">
        <v>591</v>
      </c>
      <c r="C88" s="148" t="s">
        <v>366</v>
      </c>
      <c r="D88" s="119" t="s">
        <v>592</v>
      </c>
      <c r="E88" s="148" t="s">
        <v>593</v>
      </c>
      <c r="F88" s="182" t="s">
        <v>594</v>
      </c>
      <c r="G88" s="179">
        <v>40892</v>
      </c>
      <c r="H88" s="183">
        <v>35000000</v>
      </c>
      <c r="I88" s="179">
        <v>40905</v>
      </c>
      <c r="J88" s="182" t="s">
        <v>595</v>
      </c>
      <c r="K88" s="179">
        <v>40905</v>
      </c>
      <c r="L88" s="122">
        <v>34973965</v>
      </c>
      <c r="M88" s="179">
        <v>40545</v>
      </c>
      <c r="N88" s="179">
        <v>40905</v>
      </c>
      <c r="O88" s="148">
        <v>30</v>
      </c>
      <c r="P88" s="183">
        <v>34973965</v>
      </c>
      <c r="Q88" s="112"/>
      <c r="R88" s="112"/>
      <c r="S88" s="112"/>
      <c r="T88" s="112"/>
      <c r="U88" s="148"/>
      <c r="V88" s="148"/>
      <c r="W88" s="119" t="s">
        <v>52</v>
      </c>
      <c r="X88" s="112"/>
      <c r="Y88" s="112"/>
      <c r="Z88" s="112"/>
      <c r="AA88" s="112"/>
      <c r="AB88" s="112"/>
      <c r="AC88" s="112"/>
      <c r="AD88" s="1278"/>
      <c r="AE88" s="104"/>
      <c r="AF88" s="153">
        <v>1</v>
      </c>
      <c r="AG88" s="124"/>
    </row>
    <row r="89" spans="1:33" hidden="1" x14ac:dyDescent="0.15">
      <c r="A89" s="185"/>
      <c r="B89" s="129"/>
      <c r="C89" s="148"/>
      <c r="D89" s="162"/>
      <c r="E89" s="178"/>
      <c r="F89" s="182"/>
      <c r="G89" s="179"/>
      <c r="H89" s="183"/>
      <c r="I89" s="186"/>
      <c r="J89" s="182"/>
      <c r="K89" s="179"/>
      <c r="L89" s="122"/>
      <c r="M89" s="179"/>
      <c r="N89" s="179"/>
      <c r="O89" s="148"/>
      <c r="P89" s="183"/>
      <c r="Q89" s="112"/>
      <c r="R89" s="112"/>
      <c r="S89" s="112"/>
      <c r="T89" s="112"/>
      <c r="U89" s="148"/>
      <c r="V89" s="148"/>
      <c r="W89" s="119"/>
      <c r="X89" s="112"/>
      <c r="Y89" s="112"/>
      <c r="Z89" s="112"/>
      <c r="AA89" s="112"/>
      <c r="AB89" s="112"/>
      <c r="AC89" s="112"/>
      <c r="AD89" s="112"/>
      <c r="AE89" s="104"/>
      <c r="AF89" s="110"/>
      <c r="AG89" s="124"/>
    </row>
    <row r="90" spans="1:33" ht="27" x14ac:dyDescent="0.15">
      <c r="A90" s="1273" t="s">
        <v>596</v>
      </c>
      <c r="B90" s="129" t="s">
        <v>597</v>
      </c>
      <c r="C90" s="148" t="s">
        <v>366</v>
      </c>
      <c r="D90" s="1273" t="s">
        <v>598</v>
      </c>
      <c r="E90" s="1277">
        <v>18145433</v>
      </c>
      <c r="F90" s="182" t="s">
        <v>599</v>
      </c>
      <c r="G90" s="179">
        <v>40695</v>
      </c>
      <c r="H90" s="183">
        <v>200000000</v>
      </c>
      <c r="I90" s="1284">
        <v>40906</v>
      </c>
      <c r="J90" s="182" t="s">
        <v>600</v>
      </c>
      <c r="K90" s="1284">
        <v>40906</v>
      </c>
      <c r="L90" s="122">
        <v>200000000</v>
      </c>
      <c r="M90" s="1284">
        <v>40907</v>
      </c>
      <c r="N90" s="1357">
        <v>41003</v>
      </c>
      <c r="O90" s="1277">
        <v>3</v>
      </c>
      <c r="P90" s="1286">
        <f>L90+L91</f>
        <v>229999647</v>
      </c>
      <c r="Q90" s="112"/>
      <c r="R90" s="112"/>
      <c r="S90" s="112"/>
      <c r="T90" s="112"/>
      <c r="U90" s="148"/>
      <c r="V90" s="148"/>
      <c r="W90" s="1273" t="s">
        <v>354</v>
      </c>
      <c r="X90" s="112"/>
      <c r="Y90" s="112"/>
      <c r="Z90" s="112"/>
      <c r="AA90" s="112"/>
      <c r="AB90" s="112"/>
      <c r="AC90" s="112"/>
      <c r="AD90" s="112"/>
      <c r="AE90" s="104"/>
      <c r="AF90" s="153">
        <v>0.5</v>
      </c>
      <c r="AG90" s="154">
        <v>0.5</v>
      </c>
    </row>
    <row r="91" spans="1:33" ht="18" x14ac:dyDescent="0.15">
      <c r="A91" s="1274"/>
      <c r="B91" s="129" t="s">
        <v>601</v>
      </c>
      <c r="C91" s="148" t="s">
        <v>366</v>
      </c>
      <c r="D91" s="1274"/>
      <c r="E91" s="1278"/>
      <c r="F91" s="182" t="s">
        <v>602</v>
      </c>
      <c r="G91" s="179">
        <v>40749</v>
      </c>
      <c r="H91" s="183">
        <v>30000000</v>
      </c>
      <c r="I91" s="1285"/>
      <c r="J91" s="182" t="s">
        <v>603</v>
      </c>
      <c r="K91" s="1285"/>
      <c r="L91" s="122">
        <v>29999647</v>
      </c>
      <c r="M91" s="1285"/>
      <c r="N91" s="1269"/>
      <c r="O91" s="1278"/>
      <c r="P91" s="1287"/>
      <c r="Q91" s="112"/>
      <c r="R91" s="112"/>
      <c r="S91" s="112"/>
      <c r="T91" s="112"/>
      <c r="U91" s="148"/>
      <c r="V91" s="148"/>
      <c r="W91" s="1274"/>
      <c r="X91" s="112"/>
      <c r="Y91" s="112"/>
      <c r="Z91" s="112"/>
      <c r="AA91" s="112"/>
      <c r="AB91" s="112"/>
      <c r="AC91" s="112"/>
      <c r="AD91" s="112"/>
      <c r="AE91" s="104"/>
      <c r="AF91" s="153">
        <v>0.1</v>
      </c>
      <c r="AG91" s="154">
        <v>0.1</v>
      </c>
    </row>
    <row r="92" spans="1:33" hidden="1" x14ac:dyDescent="0.15">
      <c r="A92" s="119"/>
      <c r="B92" s="129"/>
      <c r="C92" s="148"/>
      <c r="D92" s="119"/>
      <c r="E92" s="148"/>
      <c r="F92" s="182"/>
      <c r="G92" s="179"/>
      <c r="H92" s="183"/>
      <c r="I92" s="179"/>
      <c r="J92" s="182"/>
      <c r="K92" s="179"/>
      <c r="L92" s="122"/>
      <c r="M92" s="179"/>
      <c r="N92" s="187"/>
      <c r="O92" s="148"/>
      <c r="P92" s="183"/>
      <c r="Q92" s="112"/>
      <c r="R92" s="112"/>
      <c r="S92" s="112"/>
      <c r="T92" s="112"/>
      <c r="U92" s="148"/>
      <c r="V92" s="148"/>
      <c r="W92" s="188"/>
      <c r="X92" s="112"/>
      <c r="Y92" s="112"/>
      <c r="Z92" s="112"/>
      <c r="AA92" s="112"/>
      <c r="AB92" s="112"/>
      <c r="AC92" s="112"/>
      <c r="AD92" s="112"/>
      <c r="AE92" s="104"/>
      <c r="AF92" s="105"/>
      <c r="AG92" s="124"/>
    </row>
    <row r="93" spans="1:33" ht="36" hidden="1" x14ac:dyDescent="0.15">
      <c r="A93" s="109" t="s">
        <v>604</v>
      </c>
      <c r="B93" s="176" t="s">
        <v>605</v>
      </c>
      <c r="C93" s="148" t="s">
        <v>366</v>
      </c>
      <c r="D93" s="119" t="s">
        <v>606</v>
      </c>
      <c r="E93" s="148" t="s">
        <v>607</v>
      </c>
      <c r="F93" s="182" t="s">
        <v>608</v>
      </c>
      <c r="G93" s="179">
        <v>40693</v>
      </c>
      <c r="H93" s="183">
        <v>10000000</v>
      </c>
      <c r="I93" s="179">
        <v>40876</v>
      </c>
      <c r="J93" s="182" t="s">
        <v>609</v>
      </c>
      <c r="K93" s="179">
        <v>40876</v>
      </c>
      <c r="L93" s="122">
        <v>9981220</v>
      </c>
      <c r="M93" s="179">
        <v>40889</v>
      </c>
      <c r="N93" s="179">
        <v>40884</v>
      </c>
      <c r="O93" s="148">
        <v>30</v>
      </c>
      <c r="P93" s="183">
        <v>9981220</v>
      </c>
      <c r="Q93" s="112"/>
      <c r="R93" s="112"/>
      <c r="S93" s="112"/>
      <c r="T93" s="112"/>
      <c r="U93" s="179">
        <v>40906</v>
      </c>
      <c r="V93" s="179">
        <v>40906</v>
      </c>
      <c r="W93" s="119" t="s">
        <v>354</v>
      </c>
      <c r="X93" s="122">
        <f>P93/2</f>
        <v>4990610</v>
      </c>
      <c r="Y93" s="174">
        <v>40899</v>
      </c>
      <c r="Z93" s="112">
        <v>0</v>
      </c>
      <c r="AA93" s="112">
        <v>0</v>
      </c>
      <c r="AB93" s="122">
        <v>4990610</v>
      </c>
      <c r="AC93" s="112"/>
      <c r="AD93" s="112"/>
      <c r="AE93" s="104"/>
      <c r="AF93" s="105"/>
      <c r="AG93" s="124"/>
    </row>
    <row r="94" spans="1:33" hidden="1" x14ac:dyDescent="0.15"/>
    <row r="95" spans="1:33" hidden="1" x14ac:dyDescent="0.15"/>
    <row r="96" spans="1:33" hidden="1" x14ac:dyDescent="0.15"/>
    <row r="97" hidden="1" x14ac:dyDescent="0.15"/>
    <row r="98" hidden="1" x14ac:dyDescent="0.15"/>
    <row r="99" hidden="1" x14ac:dyDescent="0.15"/>
    <row r="100" hidden="1" x14ac:dyDescent="0.15"/>
    <row r="101" hidden="1" x14ac:dyDescent="0.15"/>
    <row r="102" hidden="1" x14ac:dyDescent="0.15"/>
    <row r="103" hidden="1" x14ac:dyDescent="0.15"/>
    <row r="104" hidden="1" x14ac:dyDescent="0.15"/>
    <row r="105" hidden="1" x14ac:dyDescent="0.15"/>
    <row r="106" hidden="1" x14ac:dyDescent="0.15"/>
    <row r="107" hidden="1" x14ac:dyDescent="0.15"/>
    <row r="108" hidden="1" x14ac:dyDescent="0.15"/>
    <row r="109" hidden="1" x14ac:dyDescent="0.15"/>
    <row r="110" hidden="1" x14ac:dyDescent="0.15"/>
    <row r="111" hidden="1" x14ac:dyDescent="0.15"/>
    <row r="112" hidden="1" x14ac:dyDescent="0.15"/>
    <row r="113" hidden="1" x14ac:dyDescent="0.15"/>
    <row r="114" hidden="1" x14ac:dyDescent="0.15"/>
    <row r="115" hidden="1" x14ac:dyDescent="0.15"/>
    <row r="116" hidden="1" x14ac:dyDescent="0.15"/>
    <row r="117" hidden="1" x14ac:dyDescent="0.15"/>
    <row r="118" hidden="1" x14ac:dyDescent="0.15"/>
    <row r="119" hidden="1" x14ac:dyDescent="0.15"/>
    <row r="120" hidden="1" x14ac:dyDescent="0.15"/>
    <row r="121" hidden="1" x14ac:dyDescent="0.15"/>
    <row r="122" hidden="1" x14ac:dyDescent="0.15"/>
    <row r="123" hidden="1" x14ac:dyDescent="0.15"/>
    <row r="124" hidden="1" x14ac:dyDescent="0.15"/>
    <row r="125" hidden="1" x14ac:dyDescent="0.15"/>
    <row r="126" hidden="1" x14ac:dyDescent="0.15"/>
    <row r="127" hidden="1" x14ac:dyDescent="0.15"/>
    <row r="128" hidden="1" x14ac:dyDescent="0.15"/>
    <row r="129" hidden="1" x14ac:dyDescent="0.15"/>
    <row r="130" hidden="1" x14ac:dyDescent="0.15"/>
    <row r="131" hidden="1" x14ac:dyDescent="0.15"/>
    <row r="132" hidden="1" x14ac:dyDescent="0.15"/>
    <row r="133" hidden="1" x14ac:dyDescent="0.15"/>
    <row r="134" hidden="1" x14ac:dyDescent="0.15"/>
    <row r="135" hidden="1" x14ac:dyDescent="0.15"/>
    <row r="136" hidden="1" x14ac:dyDescent="0.15"/>
    <row r="137" hidden="1" x14ac:dyDescent="0.15"/>
    <row r="138" hidden="1" x14ac:dyDescent="0.15"/>
    <row r="139" hidden="1" x14ac:dyDescent="0.15"/>
    <row r="140" hidden="1" x14ac:dyDescent="0.15"/>
    <row r="141" hidden="1" x14ac:dyDescent="0.15"/>
    <row r="142" hidden="1" x14ac:dyDescent="0.15"/>
    <row r="143" hidden="1" x14ac:dyDescent="0.15"/>
    <row r="144" hidden="1" x14ac:dyDescent="0.15"/>
    <row r="145" spans="1:33" hidden="1" x14ac:dyDescent="0.15"/>
    <row r="148" spans="1:33" x14ac:dyDescent="0.15">
      <c r="A148" s="107" t="s">
        <v>611</v>
      </c>
    </row>
    <row r="149" spans="1:33" x14ac:dyDescent="0.15">
      <c r="A149" s="1342" t="s">
        <v>675</v>
      </c>
      <c r="B149" s="1343"/>
      <c r="C149" s="1343"/>
      <c r="D149" s="1343"/>
      <c r="E149" s="1343"/>
      <c r="F149" s="1343"/>
      <c r="G149" s="1343"/>
      <c r="H149" s="1343"/>
      <c r="I149" s="1343"/>
      <c r="J149" s="1343"/>
      <c r="K149" s="1343"/>
      <c r="L149" s="1343"/>
      <c r="M149" s="1343"/>
      <c r="N149" s="1343"/>
      <c r="O149" s="1343"/>
      <c r="P149" s="1343"/>
      <c r="Q149" s="1343"/>
      <c r="R149" s="1343"/>
      <c r="S149" s="1343"/>
      <c r="T149" s="1343"/>
      <c r="U149" s="1343"/>
      <c r="V149" s="1343"/>
      <c r="W149" s="1343"/>
      <c r="X149" s="1343"/>
      <c r="Y149" s="1343"/>
      <c r="Z149" s="1343"/>
      <c r="AA149" s="1343"/>
      <c r="AB149" s="1343"/>
      <c r="AC149" s="1343"/>
      <c r="AD149" s="1343"/>
      <c r="AE149" s="1343"/>
      <c r="AF149" s="1343"/>
      <c r="AG149" s="1344"/>
    </row>
    <row r="150" spans="1:33" x14ac:dyDescent="0.15">
      <c r="A150" s="1327" t="s">
        <v>1</v>
      </c>
      <c r="B150" s="1328"/>
      <c r="C150" s="1328"/>
      <c r="D150" s="1328"/>
      <c r="E150" s="1328"/>
      <c r="F150" s="1328"/>
      <c r="G150" s="1328"/>
      <c r="H150" s="1328"/>
      <c r="I150" s="1328"/>
      <c r="J150" s="1328"/>
      <c r="K150" s="1328"/>
      <c r="L150" s="1328"/>
      <c r="M150" s="1328"/>
      <c r="N150" s="1328"/>
      <c r="O150" s="1328"/>
      <c r="P150" s="1328"/>
      <c r="Q150" s="1328"/>
      <c r="R150" s="1328"/>
      <c r="S150" s="1328"/>
      <c r="T150" s="1328"/>
      <c r="U150" s="1328"/>
      <c r="V150" s="1328"/>
      <c r="W150" s="1328"/>
      <c r="X150" s="1328"/>
      <c r="Y150" s="1328"/>
      <c r="Z150" s="1328"/>
      <c r="AA150" s="1328"/>
      <c r="AB150" s="1328"/>
      <c r="AC150" s="1328"/>
      <c r="AD150" s="1328"/>
      <c r="AE150" s="1328"/>
      <c r="AF150" s="1328"/>
      <c r="AG150" s="1329"/>
    </row>
    <row r="151" spans="1:33" ht="20.25" customHeight="1" x14ac:dyDescent="0.15">
      <c r="A151" s="1274" t="s">
        <v>2</v>
      </c>
      <c r="B151" s="1274" t="s">
        <v>3</v>
      </c>
      <c r="C151" s="1274" t="s">
        <v>4</v>
      </c>
      <c r="D151" s="189" t="s">
        <v>5</v>
      </c>
      <c r="E151" s="189"/>
      <c r="F151" s="189" t="s">
        <v>6</v>
      </c>
      <c r="G151" s="189"/>
      <c r="H151" s="189"/>
      <c r="I151" s="1274" t="s">
        <v>7</v>
      </c>
      <c r="J151" s="1278" t="s">
        <v>8</v>
      </c>
      <c r="K151" s="1278"/>
      <c r="L151" s="1278"/>
      <c r="M151" s="1309" t="s">
        <v>9</v>
      </c>
      <c r="N151" s="1274" t="s">
        <v>10</v>
      </c>
      <c r="O151" s="1274" t="s">
        <v>11</v>
      </c>
      <c r="P151" s="1274" t="s">
        <v>12</v>
      </c>
      <c r="Q151" s="119" t="s">
        <v>341</v>
      </c>
      <c r="R151" s="119" t="s">
        <v>342</v>
      </c>
      <c r="S151" s="119" t="s">
        <v>343</v>
      </c>
      <c r="T151" s="119" t="s">
        <v>344</v>
      </c>
      <c r="U151" s="1274" t="s">
        <v>13</v>
      </c>
      <c r="V151" s="1274" t="s">
        <v>14</v>
      </c>
      <c r="W151" s="1309" t="s">
        <v>345</v>
      </c>
      <c r="X151" s="1271" t="s">
        <v>16</v>
      </c>
      <c r="Y151" s="1271"/>
      <c r="Z151" s="1271"/>
      <c r="AA151" s="1271"/>
      <c r="AB151" s="1271"/>
      <c r="AC151" s="1271"/>
      <c r="AD151" s="1271" t="s">
        <v>17</v>
      </c>
      <c r="AE151" s="104" t="s">
        <v>346</v>
      </c>
      <c r="AF151" s="190"/>
      <c r="AG151" s="1348" t="s">
        <v>621</v>
      </c>
    </row>
    <row r="152" spans="1:33" x14ac:dyDescent="0.15">
      <c r="A152" s="1273"/>
      <c r="B152" s="1273"/>
      <c r="C152" s="1273"/>
      <c r="D152" s="131" t="s">
        <v>18</v>
      </c>
      <c r="E152" s="131" t="s">
        <v>19</v>
      </c>
      <c r="F152" s="131" t="s">
        <v>20</v>
      </c>
      <c r="G152" s="131" t="s">
        <v>21</v>
      </c>
      <c r="H152" s="131" t="s">
        <v>22</v>
      </c>
      <c r="I152" s="1273"/>
      <c r="J152" s="130" t="s">
        <v>23</v>
      </c>
      <c r="K152" s="131" t="s">
        <v>21</v>
      </c>
      <c r="L152" s="131" t="s">
        <v>24</v>
      </c>
      <c r="M152" s="1309"/>
      <c r="N152" s="1273"/>
      <c r="O152" s="1273"/>
      <c r="P152" s="1273" t="s">
        <v>347</v>
      </c>
      <c r="Q152" s="130"/>
      <c r="R152" s="130"/>
      <c r="S152" s="130"/>
      <c r="T152" s="130"/>
      <c r="U152" s="1273" t="s">
        <v>25</v>
      </c>
      <c r="V152" s="1273" t="s">
        <v>26</v>
      </c>
      <c r="W152" s="1309"/>
      <c r="X152" s="191" t="s">
        <v>27</v>
      </c>
      <c r="Y152" s="191" t="s">
        <v>21</v>
      </c>
      <c r="Z152" s="191" t="s">
        <v>28</v>
      </c>
      <c r="AA152" s="191" t="s">
        <v>21</v>
      </c>
      <c r="AB152" s="191" t="s">
        <v>29</v>
      </c>
      <c r="AC152" s="191" t="s">
        <v>21</v>
      </c>
      <c r="AD152" s="1270"/>
      <c r="AE152" s="104"/>
      <c r="AF152" s="192"/>
      <c r="AG152" s="1349"/>
    </row>
    <row r="153" spans="1:33" ht="135" x14ac:dyDescent="0.15">
      <c r="A153" s="1273" t="s">
        <v>613</v>
      </c>
      <c r="B153" s="151" t="s">
        <v>678</v>
      </c>
      <c r="C153" s="193"/>
      <c r="D153" s="1273" t="s">
        <v>619</v>
      </c>
      <c r="E153" s="1277" t="s">
        <v>620</v>
      </c>
      <c r="F153" s="193"/>
      <c r="G153" s="193"/>
      <c r="H153" s="193"/>
      <c r="I153" s="193"/>
      <c r="J153" s="193"/>
      <c r="K153" s="193"/>
      <c r="L153" s="193"/>
      <c r="M153" s="193"/>
      <c r="N153" s="193"/>
      <c r="O153" s="193"/>
      <c r="P153" s="193"/>
      <c r="Q153" s="193"/>
      <c r="R153" s="193"/>
      <c r="S153" s="193"/>
      <c r="T153" s="193"/>
      <c r="U153" s="194"/>
      <c r="V153" s="193"/>
      <c r="W153" s="1345" t="s">
        <v>677</v>
      </c>
      <c r="X153" s="193"/>
      <c r="Y153" s="193"/>
      <c r="Z153" s="193"/>
      <c r="AA153" s="193"/>
      <c r="AB153" s="193"/>
      <c r="AC153" s="193"/>
      <c r="AD153" s="193"/>
      <c r="AE153" s="193"/>
      <c r="AF153" s="193"/>
      <c r="AG153" s="1341">
        <v>0.3</v>
      </c>
    </row>
    <row r="154" spans="1:33" x14ac:dyDescent="0.15">
      <c r="A154" s="1309"/>
      <c r="B154" s="1282" t="s">
        <v>614</v>
      </c>
      <c r="C154" s="193"/>
      <c r="D154" s="1309"/>
      <c r="E154" s="1307"/>
      <c r="F154" s="193"/>
      <c r="G154" s="193"/>
      <c r="H154" s="193"/>
      <c r="I154" s="193"/>
      <c r="J154" s="193"/>
      <c r="K154" s="193"/>
      <c r="L154" s="193"/>
      <c r="M154" s="193"/>
      <c r="N154" s="193"/>
      <c r="O154" s="193"/>
      <c r="P154" s="193"/>
      <c r="Q154" s="193"/>
      <c r="R154" s="193"/>
      <c r="S154" s="193"/>
      <c r="T154" s="193"/>
      <c r="U154" s="194"/>
      <c r="V154" s="193"/>
      <c r="W154" s="1346"/>
      <c r="X154" s="193"/>
      <c r="Y154" s="193"/>
      <c r="Z154" s="193"/>
      <c r="AA154" s="193"/>
      <c r="AB154" s="193"/>
      <c r="AC154" s="193"/>
      <c r="AD154" s="193"/>
      <c r="AE154" s="193"/>
      <c r="AF154" s="193"/>
      <c r="AG154" s="1339"/>
    </row>
    <row r="155" spans="1:33" x14ac:dyDescent="0.15">
      <c r="A155" s="1309"/>
      <c r="B155" s="1350"/>
      <c r="C155" s="193"/>
      <c r="D155" s="1309"/>
      <c r="E155" s="1307"/>
      <c r="F155" s="193"/>
      <c r="G155" s="193"/>
      <c r="H155" s="193"/>
      <c r="I155" s="193"/>
      <c r="J155" s="193"/>
      <c r="K155" s="193"/>
      <c r="L155" s="193"/>
      <c r="M155" s="193"/>
      <c r="N155" s="193"/>
      <c r="O155" s="193"/>
      <c r="P155" s="193"/>
      <c r="Q155" s="193"/>
      <c r="R155" s="193"/>
      <c r="S155" s="193"/>
      <c r="T155" s="193"/>
      <c r="U155" s="194"/>
      <c r="V155" s="193"/>
      <c r="W155" s="1346"/>
      <c r="X155" s="193"/>
      <c r="Y155" s="193"/>
      <c r="Z155" s="193"/>
      <c r="AA155" s="193"/>
      <c r="AB155" s="193"/>
      <c r="AC155" s="193"/>
      <c r="AD155" s="193"/>
      <c r="AE155" s="193"/>
      <c r="AF155" s="193"/>
      <c r="AG155" s="1339"/>
    </row>
    <row r="156" spans="1:33" x14ac:dyDescent="0.15">
      <c r="A156" s="1309"/>
      <c r="B156" s="1283"/>
      <c r="C156" s="193"/>
      <c r="D156" s="1309"/>
      <c r="E156" s="1307"/>
      <c r="F156" s="193"/>
      <c r="G156" s="193"/>
      <c r="H156" s="193"/>
      <c r="I156" s="193"/>
      <c r="J156" s="193"/>
      <c r="K156" s="193"/>
      <c r="L156" s="193"/>
      <c r="M156" s="193"/>
      <c r="N156" s="193"/>
      <c r="O156" s="193"/>
      <c r="P156" s="193"/>
      <c r="Q156" s="193"/>
      <c r="R156" s="193"/>
      <c r="S156" s="193"/>
      <c r="T156" s="193"/>
      <c r="U156" s="194"/>
      <c r="V156" s="193"/>
      <c r="W156" s="1346"/>
      <c r="X156" s="193"/>
      <c r="Y156" s="193"/>
      <c r="Z156" s="193"/>
      <c r="AA156" s="193"/>
      <c r="AB156" s="193"/>
      <c r="AC156" s="193"/>
      <c r="AD156" s="193"/>
      <c r="AE156" s="193"/>
      <c r="AF156" s="193"/>
      <c r="AG156" s="1339"/>
    </row>
    <row r="157" spans="1:33" x14ac:dyDescent="0.15">
      <c r="A157" s="1309"/>
      <c r="B157" s="1282" t="s">
        <v>615</v>
      </c>
      <c r="C157" s="193"/>
      <c r="D157" s="1309"/>
      <c r="E157" s="1307"/>
      <c r="F157" s="193"/>
      <c r="G157" s="193"/>
      <c r="H157" s="193"/>
      <c r="I157" s="193"/>
      <c r="J157" s="193"/>
      <c r="K157" s="193"/>
      <c r="L157" s="193"/>
      <c r="M157" s="193"/>
      <c r="N157" s="193"/>
      <c r="O157" s="193"/>
      <c r="P157" s="193"/>
      <c r="Q157" s="193"/>
      <c r="R157" s="193"/>
      <c r="S157" s="193"/>
      <c r="T157" s="193"/>
      <c r="U157" s="194"/>
      <c r="V157" s="193"/>
      <c r="W157" s="1346"/>
      <c r="X157" s="193"/>
      <c r="Y157" s="193"/>
      <c r="Z157" s="193"/>
      <c r="AA157" s="193"/>
      <c r="AB157" s="193"/>
      <c r="AC157" s="193"/>
      <c r="AD157" s="193"/>
      <c r="AE157" s="193"/>
      <c r="AF157" s="193"/>
      <c r="AG157" s="1339"/>
    </row>
    <row r="158" spans="1:33" x14ac:dyDescent="0.15">
      <c r="A158" s="1309"/>
      <c r="B158" s="1350"/>
      <c r="C158" s="193"/>
      <c r="D158" s="1309"/>
      <c r="E158" s="1307"/>
      <c r="F158" s="193"/>
      <c r="G158" s="193"/>
      <c r="H158" s="193"/>
      <c r="I158" s="193"/>
      <c r="J158" s="193"/>
      <c r="K158" s="193"/>
      <c r="L158" s="193"/>
      <c r="M158" s="193"/>
      <c r="N158" s="193"/>
      <c r="O158" s="193"/>
      <c r="P158" s="193"/>
      <c r="Q158" s="193"/>
      <c r="R158" s="193"/>
      <c r="S158" s="193"/>
      <c r="T158" s="193"/>
      <c r="U158" s="194"/>
      <c r="V158" s="193"/>
      <c r="W158" s="1346"/>
      <c r="X158" s="193"/>
      <c r="Y158" s="193"/>
      <c r="Z158" s="193"/>
      <c r="AA158" s="193"/>
      <c r="AB158" s="193"/>
      <c r="AC158" s="193"/>
      <c r="AD158" s="193"/>
      <c r="AE158" s="193"/>
      <c r="AF158" s="193"/>
      <c r="AG158" s="1339"/>
    </row>
    <row r="159" spans="1:33" x14ac:dyDescent="0.15">
      <c r="A159" s="1309"/>
      <c r="B159" s="1283"/>
      <c r="C159" s="193"/>
      <c r="D159" s="1309"/>
      <c r="E159" s="1307"/>
      <c r="F159" s="193"/>
      <c r="G159" s="193"/>
      <c r="H159" s="193"/>
      <c r="I159" s="193"/>
      <c r="J159" s="193"/>
      <c r="K159" s="193"/>
      <c r="L159" s="193"/>
      <c r="M159" s="193"/>
      <c r="N159" s="193"/>
      <c r="O159" s="193"/>
      <c r="P159" s="193"/>
      <c r="Q159" s="193"/>
      <c r="R159" s="193"/>
      <c r="S159" s="193"/>
      <c r="T159" s="193"/>
      <c r="U159" s="194"/>
      <c r="V159" s="193"/>
      <c r="W159" s="1346"/>
      <c r="X159" s="193"/>
      <c r="Y159" s="193"/>
      <c r="Z159" s="193"/>
      <c r="AA159" s="193"/>
      <c r="AB159" s="193"/>
      <c r="AC159" s="193"/>
      <c r="AD159" s="193"/>
      <c r="AE159" s="193"/>
      <c r="AF159" s="193"/>
      <c r="AG159" s="1339"/>
    </row>
    <row r="160" spans="1:33" x14ac:dyDescent="0.15">
      <c r="A160" s="1309"/>
      <c r="B160" s="1282" t="s">
        <v>616</v>
      </c>
      <c r="C160" s="193"/>
      <c r="D160" s="1309"/>
      <c r="E160" s="1307"/>
      <c r="F160" s="193"/>
      <c r="G160" s="193"/>
      <c r="H160" s="193"/>
      <c r="I160" s="193"/>
      <c r="J160" s="193"/>
      <c r="K160" s="193"/>
      <c r="L160" s="193"/>
      <c r="M160" s="193"/>
      <c r="N160" s="193"/>
      <c r="O160" s="193"/>
      <c r="P160" s="193"/>
      <c r="Q160" s="193"/>
      <c r="R160" s="193"/>
      <c r="S160" s="193"/>
      <c r="T160" s="193"/>
      <c r="U160" s="194"/>
      <c r="V160" s="193"/>
      <c r="W160" s="1346"/>
      <c r="X160" s="193"/>
      <c r="Y160" s="193"/>
      <c r="Z160" s="193"/>
      <c r="AA160" s="193"/>
      <c r="AB160" s="193"/>
      <c r="AC160" s="193"/>
      <c r="AD160" s="193"/>
      <c r="AE160" s="193"/>
      <c r="AF160" s="193"/>
      <c r="AG160" s="1339"/>
    </row>
    <row r="161" spans="1:33" x14ac:dyDescent="0.15">
      <c r="A161" s="1309"/>
      <c r="B161" s="1350"/>
      <c r="C161" s="193"/>
      <c r="D161" s="1309"/>
      <c r="E161" s="1307"/>
      <c r="F161" s="193"/>
      <c r="G161" s="193"/>
      <c r="H161" s="193"/>
      <c r="I161" s="193"/>
      <c r="J161" s="193"/>
      <c r="K161" s="193"/>
      <c r="L161" s="193"/>
      <c r="M161" s="193"/>
      <c r="N161" s="193"/>
      <c r="O161" s="193"/>
      <c r="P161" s="193"/>
      <c r="Q161" s="193"/>
      <c r="R161" s="193"/>
      <c r="S161" s="193"/>
      <c r="T161" s="193"/>
      <c r="U161" s="194"/>
      <c r="V161" s="193"/>
      <c r="W161" s="1346"/>
      <c r="X161" s="193"/>
      <c r="Y161" s="193"/>
      <c r="Z161" s="193"/>
      <c r="AA161" s="193"/>
      <c r="AB161" s="193"/>
      <c r="AC161" s="193"/>
      <c r="AD161" s="193"/>
      <c r="AE161" s="193"/>
      <c r="AF161" s="193"/>
      <c r="AG161" s="1339"/>
    </row>
    <row r="162" spans="1:33" x14ac:dyDescent="0.15">
      <c r="A162" s="1309"/>
      <c r="B162" s="1283"/>
      <c r="C162" s="193"/>
      <c r="D162" s="1309"/>
      <c r="E162" s="1307"/>
      <c r="F162" s="193"/>
      <c r="G162" s="193"/>
      <c r="H162" s="193"/>
      <c r="I162" s="193"/>
      <c r="J162" s="193"/>
      <c r="K162" s="193"/>
      <c r="L162" s="193"/>
      <c r="M162" s="193"/>
      <c r="N162" s="193"/>
      <c r="O162" s="193"/>
      <c r="P162" s="193"/>
      <c r="Q162" s="193"/>
      <c r="R162" s="193"/>
      <c r="S162" s="193"/>
      <c r="T162" s="193"/>
      <c r="U162" s="194"/>
      <c r="V162" s="193"/>
      <c r="W162" s="1346"/>
      <c r="X162" s="193"/>
      <c r="Y162" s="193"/>
      <c r="Z162" s="193"/>
      <c r="AA162" s="193"/>
      <c r="AB162" s="193"/>
      <c r="AC162" s="193"/>
      <c r="AD162" s="193"/>
      <c r="AE162" s="193"/>
      <c r="AF162" s="193"/>
      <c r="AG162" s="1339"/>
    </row>
    <row r="163" spans="1:33" x14ac:dyDescent="0.15">
      <c r="A163" s="1309"/>
      <c r="B163" s="1282" t="s">
        <v>617</v>
      </c>
      <c r="C163" s="193"/>
      <c r="D163" s="1309"/>
      <c r="E163" s="1278"/>
      <c r="F163" s="193"/>
      <c r="G163" s="193"/>
      <c r="H163" s="193"/>
      <c r="I163" s="193"/>
      <c r="J163" s="193"/>
      <c r="K163" s="193"/>
      <c r="L163" s="193"/>
      <c r="M163" s="193"/>
      <c r="N163" s="193"/>
      <c r="O163" s="193"/>
      <c r="P163" s="193"/>
      <c r="Q163" s="193"/>
      <c r="R163" s="193"/>
      <c r="S163" s="193"/>
      <c r="T163" s="193"/>
      <c r="U163" s="194"/>
      <c r="V163" s="193"/>
      <c r="W163" s="1346"/>
      <c r="X163" s="193"/>
      <c r="Y163" s="193"/>
      <c r="Z163" s="193"/>
      <c r="AA163" s="193"/>
      <c r="AB163" s="193"/>
      <c r="AC163" s="193"/>
      <c r="AD163" s="193"/>
      <c r="AE163" s="193"/>
      <c r="AF163" s="193"/>
      <c r="AG163" s="1339"/>
    </row>
    <row r="164" spans="1:33" x14ac:dyDescent="0.15">
      <c r="A164" s="1309"/>
      <c r="B164" s="1283"/>
      <c r="C164" s="193"/>
      <c r="D164" s="1309"/>
      <c r="E164" s="193"/>
      <c r="F164" s="193"/>
      <c r="G164" s="193"/>
      <c r="H164" s="193"/>
      <c r="I164" s="193"/>
      <c r="J164" s="193"/>
      <c r="K164" s="193"/>
      <c r="L164" s="193"/>
      <c r="M164" s="193"/>
      <c r="N164" s="193"/>
      <c r="O164" s="193"/>
      <c r="P164" s="193"/>
      <c r="Q164" s="193"/>
      <c r="R164" s="193"/>
      <c r="S164" s="193"/>
      <c r="T164" s="193"/>
      <c r="U164" s="194"/>
      <c r="V164" s="193"/>
      <c r="W164" s="1346"/>
      <c r="X164" s="193"/>
      <c r="Y164" s="193"/>
      <c r="Z164" s="193"/>
      <c r="AA164" s="193"/>
      <c r="AB164" s="193"/>
      <c r="AC164" s="193"/>
      <c r="AD164" s="193"/>
      <c r="AE164" s="193"/>
      <c r="AF164" s="193"/>
      <c r="AG164" s="1339"/>
    </row>
    <row r="165" spans="1:33" x14ac:dyDescent="0.15">
      <c r="A165" s="1309"/>
      <c r="B165" s="1282" t="s">
        <v>618</v>
      </c>
      <c r="C165" s="193"/>
      <c r="D165" s="1309"/>
      <c r="E165" s="193"/>
      <c r="F165" s="193"/>
      <c r="G165" s="193"/>
      <c r="H165" s="193"/>
      <c r="I165" s="193"/>
      <c r="J165" s="193"/>
      <c r="K165" s="193"/>
      <c r="L165" s="193"/>
      <c r="M165" s="193"/>
      <c r="N165" s="193"/>
      <c r="O165" s="193"/>
      <c r="P165" s="193"/>
      <c r="Q165" s="193"/>
      <c r="R165" s="193"/>
      <c r="S165" s="193"/>
      <c r="T165" s="193"/>
      <c r="U165" s="194"/>
      <c r="V165" s="193"/>
      <c r="W165" s="1346"/>
      <c r="X165" s="193"/>
      <c r="Y165" s="193"/>
      <c r="Z165" s="193"/>
      <c r="AA165" s="193"/>
      <c r="AB165" s="193"/>
      <c r="AC165" s="193"/>
      <c r="AD165" s="193"/>
      <c r="AE165" s="193"/>
      <c r="AF165" s="193"/>
      <c r="AG165" s="1339"/>
    </row>
    <row r="166" spans="1:33" x14ac:dyDescent="0.15">
      <c r="A166" s="1274"/>
      <c r="B166" s="1283"/>
      <c r="C166" s="193"/>
      <c r="D166" s="1274"/>
      <c r="E166" s="193"/>
      <c r="F166" s="193"/>
      <c r="G166" s="193"/>
      <c r="H166" s="193"/>
      <c r="I166" s="193"/>
      <c r="J166" s="193"/>
      <c r="K166" s="193"/>
      <c r="L166" s="193"/>
      <c r="M166" s="193"/>
      <c r="N166" s="193"/>
      <c r="O166" s="193"/>
      <c r="P166" s="193"/>
      <c r="Q166" s="193"/>
      <c r="R166" s="193"/>
      <c r="S166" s="193"/>
      <c r="T166" s="193"/>
      <c r="U166" s="194"/>
      <c r="V166" s="193"/>
      <c r="W166" s="1347"/>
      <c r="X166" s="193"/>
      <c r="Y166" s="193"/>
      <c r="Z166" s="193"/>
      <c r="AA166" s="193"/>
      <c r="AB166" s="193"/>
      <c r="AC166" s="193"/>
      <c r="AD166" s="193"/>
      <c r="AE166" s="193"/>
      <c r="AF166" s="193"/>
      <c r="AG166" s="1340"/>
    </row>
    <row r="167" spans="1:33" ht="36" x14ac:dyDescent="0.15">
      <c r="A167" s="1273" t="s">
        <v>623</v>
      </c>
      <c r="B167" s="113" t="s">
        <v>624</v>
      </c>
      <c r="C167" s="193"/>
      <c r="D167" s="1273" t="s">
        <v>627</v>
      </c>
      <c r="E167" s="1277" t="s">
        <v>628</v>
      </c>
      <c r="F167" s="193"/>
      <c r="G167" s="193"/>
      <c r="H167" s="193"/>
      <c r="I167" s="193"/>
      <c r="J167" s="193"/>
      <c r="K167" s="193"/>
      <c r="L167" s="193"/>
      <c r="M167" s="193"/>
      <c r="N167" s="193"/>
      <c r="O167" s="193"/>
      <c r="P167" s="193"/>
      <c r="Q167" s="193"/>
      <c r="R167" s="193"/>
      <c r="S167" s="193"/>
      <c r="T167" s="193"/>
      <c r="U167" s="194"/>
      <c r="V167" s="193"/>
      <c r="W167" s="1345" t="s">
        <v>676</v>
      </c>
      <c r="X167" s="193"/>
      <c r="Y167" s="193"/>
      <c r="Z167" s="193"/>
      <c r="AA167" s="193"/>
      <c r="AB167" s="193"/>
      <c r="AC167" s="193"/>
      <c r="AD167" s="193"/>
      <c r="AE167" s="193"/>
      <c r="AF167" s="193"/>
      <c r="AG167" s="1341">
        <v>0</v>
      </c>
    </row>
    <row r="168" spans="1:33" ht="27" x14ac:dyDescent="0.15">
      <c r="A168" s="1309"/>
      <c r="B168" s="113" t="s">
        <v>625</v>
      </c>
      <c r="C168" s="193"/>
      <c r="D168" s="1309"/>
      <c r="E168" s="1307"/>
      <c r="F168" s="193"/>
      <c r="G168" s="193"/>
      <c r="H168" s="193"/>
      <c r="I168" s="193"/>
      <c r="J168" s="193"/>
      <c r="K168" s="193"/>
      <c r="L168" s="193"/>
      <c r="M168" s="193"/>
      <c r="N168" s="193"/>
      <c r="O168" s="193"/>
      <c r="P168" s="193"/>
      <c r="Q168" s="193"/>
      <c r="R168" s="193"/>
      <c r="S168" s="193"/>
      <c r="T168" s="193"/>
      <c r="U168" s="194"/>
      <c r="V168" s="193"/>
      <c r="W168" s="1346"/>
      <c r="X168" s="193"/>
      <c r="Y168" s="193"/>
      <c r="Z168" s="193"/>
      <c r="AA168" s="193"/>
      <c r="AB168" s="193"/>
      <c r="AC168" s="193"/>
      <c r="AD168" s="193"/>
      <c r="AE168" s="193"/>
      <c r="AF168" s="193"/>
      <c r="AG168" s="1339"/>
    </row>
    <row r="169" spans="1:33" ht="27" x14ac:dyDescent="0.15">
      <c r="A169" s="1274"/>
      <c r="B169" s="113" t="s">
        <v>626</v>
      </c>
      <c r="C169" s="193"/>
      <c r="D169" s="1274"/>
      <c r="E169" s="1278"/>
      <c r="F169" s="193"/>
      <c r="G169" s="193"/>
      <c r="H169" s="193"/>
      <c r="I169" s="193"/>
      <c r="J169" s="193"/>
      <c r="K169" s="193"/>
      <c r="L169" s="193"/>
      <c r="M169" s="193"/>
      <c r="N169" s="193"/>
      <c r="O169" s="193"/>
      <c r="P169" s="193"/>
      <c r="Q169" s="193"/>
      <c r="R169" s="193"/>
      <c r="S169" s="193"/>
      <c r="T169" s="193"/>
      <c r="U169" s="194"/>
      <c r="V169" s="193"/>
      <c r="W169" s="1347"/>
      <c r="X169" s="193"/>
      <c r="Y169" s="193"/>
      <c r="Z169" s="193"/>
      <c r="AA169" s="193"/>
      <c r="AB169" s="193"/>
      <c r="AC169" s="193"/>
      <c r="AD169" s="193"/>
      <c r="AE169" s="193"/>
      <c r="AF169" s="193"/>
      <c r="AG169" s="1340"/>
    </row>
    <row r="170" spans="1:33" ht="27" x14ac:dyDescent="0.15">
      <c r="A170" s="1273" t="s">
        <v>629</v>
      </c>
      <c r="B170" s="113" t="s">
        <v>630</v>
      </c>
      <c r="C170" s="193"/>
      <c r="D170" s="1273" t="s">
        <v>670</v>
      </c>
      <c r="E170" s="1277" t="s">
        <v>671</v>
      </c>
      <c r="F170" s="193"/>
      <c r="G170" s="193"/>
      <c r="H170" s="193"/>
      <c r="I170" s="193"/>
      <c r="J170" s="193"/>
      <c r="K170" s="193"/>
      <c r="L170" s="193"/>
      <c r="M170" s="193"/>
      <c r="N170" s="193"/>
      <c r="O170" s="193"/>
      <c r="P170" s="193"/>
      <c r="Q170" s="193"/>
      <c r="R170" s="193"/>
      <c r="S170" s="193"/>
      <c r="T170" s="193"/>
      <c r="U170" s="194"/>
      <c r="V170" s="193"/>
      <c r="W170" s="1345" t="s">
        <v>393</v>
      </c>
      <c r="X170" s="193"/>
      <c r="Y170" s="193"/>
      <c r="Z170" s="193"/>
      <c r="AA170" s="193"/>
      <c r="AB170" s="193"/>
      <c r="AC170" s="193"/>
      <c r="AD170" s="193"/>
      <c r="AE170" s="193"/>
      <c r="AF170" s="193"/>
      <c r="AG170" s="1341">
        <v>0.42</v>
      </c>
    </row>
    <row r="171" spans="1:33" ht="18" x14ac:dyDescent="0.15">
      <c r="A171" s="1309"/>
      <c r="B171" s="113" t="s">
        <v>631</v>
      </c>
      <c r="C171" s="193"/>
      <c r="D171" s="1309"/>
      <c r="E171" s="1307"/>
      <c r="F171" s="193"/>
      <c r="G171" s="193"/>
      <c r="H171" s="193"/>
      <c r="I171" s="193"/>
      <c r="J171" s="193"/>
      <c r="K171" s="193"/>
      <c r="L171" s="193"/>
      <c r="M171" s="193"/>
      <c r="N171" s="193"/>
      <c r="O171" s="193"/>
      <c r="P171" s="193"/>
      <c r="Q171" s="193"/>
      <c r="R171" s="193"/>
      <c r="S171" s="193"/>
      <c r="T171" s="193"/>
      <c r="U171" s="194"/>
      <c r="V171" s="193"/>
      <c r="W171" s="1346"/>
      <c r="X171" s="193"/>
      <c r="Y171" s="193"/>
      <c r="Z171" s="193"/>
      <c r="AA171" s="193"/>
      <c r="AB171" s="193"/>
      <c r="AC171" s="193"/>
      <c r="AD171" s="193"/>
      <c r="AE171" s="193"/>
      <c r="AF171" s="193"/>
      <c r="AG171" s="1339"/>
    </row>
    <row r="172" spans="1:33" x14ac:dyDescent="0.15">
      <c r="A172" s="1309"/>
      <c r="B172" s="113" t="s">
        <v>632</v>
      </c>
      <c r="C172" s="193"/>
      <c r="D172" s="1309"/>
      <c r="E172" s="1307"/>
      <c r="F172" s="193"/>
      <c r="G172" s="193"/>
      <c r="H172" s="193"/>
      <c r="I172" s="193"/>
      <c r="J172" s="193"/>
      <c r="K172" s="193"/>
      <c r="L172" s="193"/>
      <c r="M172" s="193"/>
      <c r="N172" s="193"/>
      <c r="O172" s="193"/>
      <c r="P172" s="193"/>
      <c r="Q172" s="193"/>
      <c r="R172" s="193"/>
      <c r="S172" s="193"/>
      <c r="T172" s="193"/>
      <c r="U172" s="194"/>
      <c r="V172" s="193"/>
      <c r="W172" s="1346"/>
      <c r="X172" s="193"/>
      <c r="Y172" s="193"/>
      <c r="Z172" s="193"/>
      <c r="AA172" s="193"/>
      <c r="AB172" s="193"/>
      <c r="AC172" s="193"/>
      <c r="AD172" s="193"/>
      <c r="AE172" s="193"/>
      <c r="AF172" s="193"/>
      <c r="AG172" s="1339"/>
    </row>
    <row r="173" spans="1:33" ht="18" x14ac:dyDescent="0.15">
      <c r="A173" s="1309"/>
      <c r="B173" s="113" t="s">
        <v>633</v>
      </c>
      <c r="C173" s="193"/>
      <c r="D173" s="1309"/>
      <c r="E173" s="1307"/>
      <c r="F173" s="193"/>
      <c r="G173" s="193"/>
      <c r="H173" s="193"/>
      <c r="I173" s="193"/>
      <c r="J173" s="193"/>
      <c r="K173" s="193"/>
      <c r="L173" s="193"/>
      <c r="M173" s="193"/>
      <c r="N173" s="193"/>
      <c r="O173" s="193"/>
      <c r="P173" s="193"/>
      <c r="Q173" s="193"/>
      <c r="R173" s="193"/>
      <c r="S173" s="193"/>
      <c r="T173" s="193"/>
      <c r="U173" s="194"/>
      <c r="V173" s="193"/>
      <c r="W173" s="1346"/>
      <c r="X173" s="193"/>
      <c r="Y173" s="193"/>
      <c r="Z173" s="193"/>
      <c r="AA173" s="193"/>
      <c r="AB173" s="193"/>
      <c r="AC173" s="193"/>
      <c r="AD173" s="193"/>
      <c r="AE173" s="193"/>
      <c r="AF173" s="193"/>
      <c r="AG173" s="1339"/>
    </row>
    <row r="174" spans="1:33" ht="18" x14ac:dyDescent="0.15">
      <c r="A174" s="1309"/>
      <c r="B174" s="113" t="s">
        <v>634</v>
      </c>
      <c r="C174" s="193"/>
      <c r="D174" s="1309"/>
      <c r="E174" s="1307"/>
      <c r="F174" s="193"/>
      <c r="G174" s="193"/>
      <c r="H174" s="193"/>
      <c r="I174" s="193"/>
      <c r="J174" s="193"/>
      <c r="K174" s="193"/>
      <c r="L174" s="193"/>
      <c r="M174" s="193"/>
      <c r="N174" s="193"/>
      <c r="O174" s="193"/>
      <c r="P174" s="193"/>
      <c r="Q174" s="193"/>
      <c r="R174" s="193"/>
      <c r="S174" s="193"/>
      <c r="T174" s="193"/>
      <c r="U174" s="194"/>
      <c r="V174" s="193"/>
      <c r="W174" s="1346"/>
      <c r="X174" s="193"/>
      <c r="Y174" s="193"/>
      <c r="Z174" s="193"/>
      <c r="AA174" s="193"/>
      <c r="AB174" s="193"/>
      <c r="AC174" s="193"/>
      <c r="AD174" s="193"/>
      <c r="AE174" s="193"/>
      <c r="AF174" s="193"/>
      <c r="AG174" s="1339"/>
    </row>
    <row r="175" spans="1:33" x14ac:dyDescent="0.15">
      <c r="A175" s="1309"/>
      <c r="B175" s="1282" t="s">
        <v>635</v>
      </c>
      <c r="C175" s="193"/>
      <c r="D175" s="1309"/>
      <c r="E175" s="1307"/>
      <c r="F175" s="193"/>
      <c r="G175" s="193"/>
      <c r="H175" s="193"/>
      <c r="I175" s="193"/>
      <c r="J175" s="193"/>
      <c r="K175" s="193"/>
      <c r="L175" s="193"/>
      <c r="M175" s="193"/>
      <c r="N175" s="193"/>
      <c r="O175" s="193"/>
      <c r="P175" s="193"/>
      <c r="Q175" s="193"/>
      <c r="R175" s="193"/>
      <c r="S175" s="193"/>
      <c r="T175" s="193"/>
      <c r="U175" s="194"/>
      <c r="V175" s="193"/>
      <c r="W175" s="1346"/>
      <c r="X175" s="193"/>
      <c r="Y175" s="193"/>
      <c r="Z175" s="193"/>
      <c r="AA175" s="193"/>
      <c r="AB175" s="193"/>
      <c r="AC175" s="193"/>
      <c r="AD175" s="193"/>
      <c r="AE175" s="193"/>
      <c r="AF175" s="193"/>
      <c r="AG175" s="1339"/>
    </row>
    <row r="176" spans="1:33" x14ac:dyDescent="0.15">
      <c r="A176" s="1309"/>
      <c r="B176" s="1283"/>
      <c r="C176" s="193"/>
      <c r="D176" s="1309"/>
      <c r="E176" s="1307"/>
      <c r="F176" s="193"/>
      <c r="G176" s="193"/>
      <c r="H176" s="193"/>
      <c r="I176" s="193"/>
      <c r="J176" s="193"/>
      <c r="K176" s="193"/>
      <c r="L176" s="193"/>
      <c r="M176" s="193"/>
      <c r="N176" s="193"/>
      <c r="O176" s="193"/>
      <c r="P176" s="193"/>
      <c r="Q176" s="193"/>
      <c r="R176" s="193"/>
      <c r="S176" s="193"/>
      <c r="T176" s="193"/>
      <c r="U176" s="194"/>
      <c r="V176" s="193"/>
      <c r="W176" s="1346"/>
      <c r="X176" s="193"/>
      <c r="Y176" s="193"/>
      <c r="Z176" s="193"/>
      <c r="AA176" s="193"/>
      <c r="AB176" s="193"/>
      <c r="AC176" s="193"/>
      <c r="AD176" s="193"/>
      <c r="AE176" s="193"/>
      <c r="AF176" s="193"/>
      <c r="AG176" s="1339"/>
    </row>
    <row r="177" spans="1:33" ht="27" x14ac:dyDescent="0.15">
      <c r="A177" s="1309"/>
      <c r="B177" s="113" t="s">
        <v>636</v>
      </c>
      <c r="C177" s="193"/>
      <c r="D177" s="1309"/>
      <c r="E177" s="1307"/>
      <c r="F177" s="193"/>
      <c r="G177" s="193"/>
      <c r="H177" s="193"/>
      <c r="I177" s="193"/>
      <c r="J177" s="193"/>
      <c r="K177" s="193"/>
      <c r="L177" s="193"/>
      <c r="M177" s="193"/>
      <c r="N177" s="193"/>
      <c r="O177" s="193"/>
      <c r="P177" s="193"/>
      <c r="Q177" s="193"/>
      <c r="R177" s="193"/>
      <c r="S177" s="193"/>
      <c r="T177" s="193"/>
      <c r="U177" s="194"/>
      <c r="V177" s="193"/>
      <c r="W177" s="1346"/>
      <c r="X177" s="193"/>
      <c r="Y177" s="193"/>
      <c r="Z177" s="193"/>
      <c r="AA177" s="193"/>
      <c r="AB177" s="193"/>
      <c r="AC177" s="193"/>
      <c r="AD177" s="193"/>
      <c r="AE177" s="193"/>
      <c r="AF177" s="193"/>
      <c r="AG177" s="1339"/>
    </row>
    <row r="178" spans="1:33" x14ac:dyDescent="0.15">
      <c r="A178" s="1309"/>
      <c r="B178" s="1282" t="s">
        <v>637</v>
      </c>
      <c r="C178" s="193"/>
      <c r="D178" s="1309"/>
      <c r="E178" s="1307"/>
      <c r="F178" s="193"/>
      <c r="G178" s="193"/>
      <c r="H178" s="193"/>
      <c r="I178" s="193"/>
      <c r="J178" s="193"/>
      <c r="K178" s="193"/>
      <c r="L178" s="193"/>
      <c r="M178" s="193"/>
      <c r="N178" s="193"/>
      <c r="O178" s="193"/>
      <c r="P178" s="193"/>
      <c r="Q178" s="193"/>
      <c r="R178" s="193"/>
      <c r="S178" s="193"/>
      <c r="T178" s="193"/>
      <c r="U178" s="194"/>
      <c r="V178" s="193"/>
      <c r="W178" s="1346"/>
      <c r="X178" s="193"/>
      <c r="Y178" s="193"/>
      <c r="Z178" s="193"/>
      <c r="AA178" s="193"/>
      <c r="AB178" s="193"/>
      <c r="AC178" s="193"/>
      <c r="AD178" s="193"/>
      <c r="AE178" s="193"/>
      <c r="AF178" s="193"/>
      <c r="AG178" s="1339"/>
    </row>
    <row r="179" spans="1:33" x14ac:dyDescent="0.15">
      <c r="A179" s="1309"/>
      <c r="B179" s="1283"/>
      <c r="C179" s="193"/>
      <c r="D179" s="1309"/>
      <c r="E179" s="1307"/>
      <c r="F179" s="193"/>
      <c r="G179" s="193"/>
      <c r="H179" s="193"/>
      <c r="I179" s="193"/>
      <c r="J179" s="193"/>
      <c r="K179" s="193"/>
      <c r="L179" s="193"/>
      <c r="M179" s="193"/>
      <c r="N179" s="193"/>
      <c r="O179" s="193"/>
      <c r="P179" s="193"/>
      <c r="Q179" s="193"/>
      <c r="R179" s="193"/>
      <c r="S179" s="193"/>
      <c r="T179" s="193"/>
      <c r="U179" s="194"/>
      <c r="V179" s="193"/>
      <c r="W179" s="1346"/>
      <c r="X179" s="193"/>
      <c r="Y179" s="193"/>
      <c r="Z179" s="193"/>
      <c r="AA179" s="193"/>
      <c r="AB179" s="193"/>
      <c r="AC179" s="193"/>
      <c r="AD179" s="193"/>
      <c r="AE179" s="193"/>
      <c r="AF179" s="193"/>
      <c r="AG179" s="1339"/>
    </row>
    <row r="180" spans="1:33" ht="18" x14ac:dyDescent="0.15">
      <c r="A180" s="1309"/>
      <c r="B180" s="195" t="s">
        <v>638</v>
      </c>
      <c r="C180" s="193"/>
      <c r="D180" s="1309"/>
      <c r="E180" s="1307"/>
      <c r="F180" s="193"/>
      <c r="G180" s="193"/>
      <c r="H180" s="193"/>
      <c r="I180" s="193"/>
      <c r="J180" s="193"/>
      <c r="K180" s="193"/>
      <c r="L180" s="193"/>
      <c r="M180" s="193"/>
      <c r="N180" s="193"/>
      <c r="O180" s="193"/>
      <c r="P180" s="193"/>
      <c r="Q180" s="193"/>
      <c r="R180" s="193"/>
      <c r="S180" s="193"/>
      <c r="T180" s="193"/>
      <c r="U180" s="194"/>
      <c r="V180" s="193"/>
      <c r="W180" s="1346"/>
      <c r="X180" s="193"/>
      <c r="Y180" s="193"/>
      <c r="Z180" s="193"/>
      <c r="AA180" s="193"/>
      <c r="AB180" s="193"/>
      <c r="AC180" s="193"/>
      <c r="AD180" s="193"/>
      <c r="AE180" s="193"/>
      <c r="AF180" s="193"/>
      <c r="AG180" s="1339"/>
    </row>
    <row r="181" spans="1:33" ht="18" x14ac:dyDescent="0.15">
      <c r="A181" s="1309"/>
      <c r="B181" s="113" t="s">
        <v>639</v>
      </c>
      <c r="C181" s="193"/>
      <c r="D181" s="1309"/>
      <c r="E181" s="1307"/>
      <c r="F181" s="193"/>
      <c r="G181" s="193"/>
      <c r="H181" s="193"/>
      <c r="I181" s="193"/>
      <c r="J181" s="193"/>
      <c r="K181" s="193"/>
      <c r="L181" s="193"/>
      <c r="M181" s="193"/>
      <c r="N181" s="193"/>
      <c r="O181" s="193"/>
      <c r="P181" s="193"/>
      <c r="Q181" s="193"/>
      <c r="R181" s="193"/>
      <c r="S181" s="193"/>
      <c r="T181" s="193"/>
      <c r="U181" s="194"/>
      <c r="V181" s="193"/>
      <c r="W181" s="1346"/>
      <c r="X181" s="193"/>
      <c r="Y181" s="193"/>
      <c r="Z181" s="193"/>
      <c r="AA181" s="193"/>
      <c r="AB181" s="193"/>
      <c r="AC181" s="193"/>
      <c r="AD181" s="193"/>
      <c r="AE181" s="193"/>
      <c r="AF181" s="193"/>
      <c r="AG181" s="1339"/>
    </row>
    <row r="182" spans="1:33" ht="18" x14ac:dyDescent="0.15">
      <c r="A182" s="1309"/>
      <c r="B182" s="195" t="s">
        <v>640</v>
      </c>
      <c r="C182" s="193"/>
      <c r="D182" s="1309"/>
      <c r="E182" s="1307"/>
      <c r="F182" s="193"/>
      <c r="G182" s="193"/>
      <c r="H182" s="193"/>
      <c r="I182" s="193"/>
      <c r="J182" s="193"/>
      <c r="K182" s="193"/>
      <c r="L182" s="193"/>
      <c r="M182" s="193"/>
      <c r="N182" s="193"/>
      <c r="O182" s="193"/>
      <c r="P182" s="193"/>
      <c r="Q182" s="193"/>
      <c r="R182" s="193"/>
      <c r="S182" s="193"/>
      <c r="T182" s="193"/>
      <c r="U182" s="194"/>
      <c r="V182" s="193"/>
      <c r="W182" s="1346"/>
      <c r="X182" s="193"/>
      <c r="Y182" s="193"/>
      <c r="Z182" s="193"/>
      <c r="AA182" s="193"/>
      <c r="AB182" s="193"/>
      <c r="AC182" s="193"/>
      <c r="AD182" s="193"/>
      <c r="AE182" s="193"/>
      <c r="AF182" s="193"/>
      <c r="AG182" s="1339"/>
    </row>
    <row r="183" spans="1:33" ht="18" x14ac:dyDescent="0.15">
      <c r="A183" s="1309"/>
      <c r="B183" s="195" t="s">
        <v>641</v>
      </c>
      <c r="C183" s="193"/>
      <c r="D183" s="1309"/>
      <c r="E183" s="1307"/>
      <c r="F183" s="193"/>
      <c r="G183" s="193"/>
      <c r="H183" s="193"/>
      <c r="I183" s="193"/>
      <c r="J183" s="193"/>
      <c r="K183" s="193"/>
      <c r="L183" s="193"/>
      <c r="M183" s="193"/>
      <c r="N183" s="193"/>
      <c r="O183" s="193"/>
      <c r="P183" s="193"/>
      <c r="Q183" s="193"/>
      <c r="R183" s="193"/>
      <c r="S183" s="193"/>
      <c r="T183" s="193"/>
      <c r="U183" s="194"/>
      <c r="V183" s="193"/>
      <c r="W183" s="1346"/>
      <c r="X183" s="193"/>
      <c r="Y183" s="193"/>
      <c r="Z183" s="193"/>
      <c r="AA183" s="193"/>
      <c r="AB183" s="193"/>
      <c r="AC183" s="193"/>
      <c r="AD183" s="193"/>
      <c r="AE183" s="193"/>
      <c r="AF183" s="193"/>
      <c r="AG183" s="1339"/>
    </row>
    <row r="184" spans="1:33" ht="18" x14ac:dyDescent="0.15">
      <c r="A184" s="1309"/>
      <c r="B184" s="113" t="s">
        <v>642</v>
      </c>
      <c r="C184" s="193"/>
      <c r="D184" s="1309"/>
      <c r="E184" s="1307"/>
      <c r="F184" s="193"/>
      <c r="G184" s="193"/>
      <c r="H184" s="193"/>
      <c r="I184" s="193"/>
      <c r="J184" s="193"/>
      <c r="K184" s="193"/>
      <c r="L184" s="193"/>
      <c r="M184" s="193"/>
      <c r="N184" s="193"/>
      <c r="O184" s="193"/>
      <c r="P184" s="193"/>
      <c r="Q184" s="193"/>
      <c r="R184" s="193"/>
      <c r="S184" s="193"/>
      <c r="T184" s="193"/>
      <c r="U184" s="194"/>
      <c r="V184" s="193"/>
      <c r="W184" s="1346"/>
      <c r="X184" s="193"/>
      <c r="Y184" s="193"/>
      <c r="Z184" s="193"/>
      <c r="AA184" s="193"/>
      <c r="AB184" s="193"/>
      <c r="AC184" s="193"/>
      <c r="AD184" s="193"/>
      <c r="AE184" s="193"/>
      <c r="AF184" s="193"/>
      <c r="AG184" s="1339"/>
    </row>
    <row r="185" spans="1:33" ht="18" x14ac:dyDescent="0.15">
      <c r="A185" s="1309"/>
      <c r="B185" s="113" t="s">
        <v>643</v>
      </c>
      <c r="C185" s="193"/>
      <c r="D185" s="1309"/>
      <c r="E185" s="1307"/>
      <c r="F185" s="193"/>
      <c r="G185" s="193"/>
      <c r="H185" s="193"/>
      <c r="I185" s="193"/>
      <c r="J185" s="193"/>
      <c r="K185" s="193"/>
      <c r="L185" s="193"/>
      <c r="M185" s="193"/>
      <c r="N185" s="193"/>
      <c r="O185" s="193"/>
      <c r="P185" s="193"/>
      <c r="Q185" s="193"/>
      <c r="R185" s="193"/>
      <c r="S185" s="193"/>
      <c r="T185" s="193"/>
      <c r="U185" s="194"/>
      <c r="V185" s="193"/>
      <c r="W185" s="1346"/>
      <c r="X185" s="193"/>
      <c r="Y185" s="193"/>
      <c r="Z185" s="193"/>
      <c r="AA185" s="193"/>
      <c r="AB185" s="193"/>
      <c r="AC185" s="193"/>
      <c r="AD185" s="193"/>
      <c r="AE185" s="193"/>
      <c r="AF185" s="193"/>
      <c r="AG185" s="1339"/>
    </row>
    <row r="186" spans="1:33" x14ac:dyDescent="0.15">
      <c r="A186" s="1309"/>
      <c r="B186" s="1282" t="s">
        <v>644</v>
      </c>
      <c r="C186" s="193"/>
      <c r="D186" s="1309"/>
      <c r="E186" s="1307"/>
      <c r="F186" s="193"/>
      <c r="G186" s="193"/>
      <c r="H186" s="193"/>
      <c r="I186" s="193"/>
      <c r="J186" s="193"/>
      <c r="K186" s="193"/>
      <c r="L186" s="193"/>
      <c r="M186" s="193"/>
      <c r="N186" s="193"/>
      <c r="O186" s="193"/>
      <c r="P186" s="193"/>
      <c r="Q186" s="193"/>
      <c r="R186" s="193"/>
      <c r="S186" s="193"/>
      <c r="T186" s="193"/>
      <c r="U186" s="194"/>
      <c r="V186" s="193"/>
      <c r="W186" s="1346"/>
      <c r="X186" s="193"/>
      <c r="Y186" s="193"/>
      <c r="Z186" s="193"/>
      <c r="AA186" s="193"/>
      <c r="AB186" s="193"/>
      <c r="AC186" s="193"/>
      <c r="AD186" s="193"/>
      <c r="AE186" s="193"/>
      <c r="AF186" s="193"/>
      <c r="AG186" s="1339"/>
    </row>
    <row r="187" spans="1:33" x14ac:dyDescent="0.15">
      <c r="A187" s="1309"/>
      <c r="B187" s="1283"/>
      <c r="C187" s="193"/>
      <c r="D187" s="1309"/>
      <c r="E187" s="1307"/>
      <c r="F187" s="193"/>
      <c r="G187" s="193"/>
      <c r="H187" s="193"/>
      <c r="I187" s="193"/>
      <c r="J187" s="193"/>
      <c r="K187" s="193"/>
      <c r="L187" s="193"/>
      <c r="M187" s="193"/>
      <c r="N187" s="193"/>
      <c r="O187" s="193"/>
      <c r="P187" s="193"/>
      <c r="Q187" s="193"/>
      <c r="R187" s="193"/>
      <c r="S187" s="193"/>
      <c r="T187" s="193"/>
      <c r="U187" s="194"/>
      <c r="V187" s="193"/>
      <c r="W187" s="1346"/>
      <c r="X187" s="193"/>
      <c r="Y187" s="193"/>
      <c r="Z187" s="193"/>
      <c r="AA187" s="193"/>
      <c r="AB187" s="193"/>
      <c r="AC187" s="193"/>
      <c r="AD187" s="193"/>
      <c r="AE187" s="193"/>
      <c r="AF187" s="193"/>
      <c r="AG187" s="1339"/>
    </row>
    <row r="188" spans="1:33" ht="18" x14ac:dyDescent="0.15">
      <c r="A188" s="1309"/>
      <c r="B188" s="113" t="s">
        <v>645</v>
      </c>
      <c r="C188" s="193"/>
      <c r="D188" s="1309"/>
      <c r="E188" s="1307"/>
      <c r="F188" s="193"/>
      <c r="G188" s="193"/>
      <c r="H188" s="193"/>
      <c r="I188" s="193"/>
      <c r="J188" s="193"/>
      <c r="K188" s="193"/>
      <c r="L188" s="193"/>
      <c r="M188" s="193"/>
      <c r="N188" s="193"/>
      <c r="O188" s="193"/>
      <c r="P188" s="193"/>
      <c r="Q188" s="193"/>
      <c r="R188" s="193"/>
      <c r="S188" s="193"/>
      <c r="T188" s="193"/>
      <c r="U188" s="194"/>
      <c r="V188" s="193"/>
      <c r="W188" s="1346"/>
      <c r="X188" s="193"/>
      <c r="Y188" s="193"/>
      <c r="Z188" s="193"/>
      <c r="AA188" s="193"/>
      <c r="AB188" s="193"/>
      <c r="AC188" s="193"/>
      <c r="AD188" s="193"/>
      <c r="AE188" s="193"/>
      <c r="AF188" s="193"/>
      <c r="AG188" s="1339"/>
    </row>
    <row r="189" spans="1:33" ht="18" x14ac:dyDescent="0.15">
      <c r="A189" s="1309"/>
      <c r="B189" s="113" t="s">
        <v>646</v>
      </c>
      <c r="C189" s="193"/>
      <c r="D189" s="1309"/>
      <c r="E189" s="1307"/>
      <c r="F189" s="193"/>
      <c r="G189" s="193"/>
      <c r="H189" s="193"/>
      <c r="I189" s="193"/>
      <c r="J189" s="193"/>
      <c r="K189" s="193"/>
      <c r="L189" s="193"/>
      <c r="M189" s="193"/>
      <c r="N189" s="193"/>
      <c r="O189" s="193"/>
      <c r="P189" s="193"/>
      <c r="Q189" s="193"/>
      <c r="R189" s="193"/>
      <c r="S189" s="193"/>
      <c r="T189" s="193"/>
      <c r="U189" s="194"/>
      <c r="V189" s="193"/>
      <c r="W189" s="1346"/>
      <c r="X189" s="193"/>
      <c r="Y189" s="193"/>
      <c r="Z189" s="193"/>
      <c r="AA189" s="193"/>
      <c r="AB189" s="193"/>
      <c r="AC189" s="193"/>
      <c r="AD189" s="193"/>
      <c r="AE189" s="193"/>
      <c r="AF189" s="193"/>
      <c r="AG189" s="1339"/>
    </row>
    <row r="190" spans="1:33" ht="18" x14ac:dyDescent="0.15">
      <c r="A190" s="1309"/>
      <c r="B190" s="113" t="s">
        <v>647</v>
      </c>
      <c r="C190" s="193"/>
      <c r="D190" s="1309"/>
      <c r="E190" s="1307"/>
      <c r="F190" s="193"/>
      <c r="G190" s="193"/>
      <c r="H190" s="193"/>
      <c r="I190" s="193"/>
      <c r="J190" s="193"/>
      <c r="K190" s="193"/>
      <c r="L190" s="193"/>
      <c r="M190" s="193"/>
      <c r="N190" s="193"/>
      <c r="O190" s="193"/>
      <c r="P190" s="193"/>
      <c r="Q190" s="193"/>
      <c r="R190" s="193"/>
      <c r="S190" s="193"/>
      <c r="T190" s="193"/>
      <c r="U190" s="194"/>
      <c r="V190" s="193"/>
      <c r="W190" s="1346"/>
      <c r="X190" s="193"/>
      <c r="Y190" s="193"/>
      <c r="Z190" s="193"/>
      <c r="AA190" s="193"/>
      <c r="AB190" s="193"/>
      <c r="AC190" s="193"/>
      <c r="AD190" s="193"/>
      <c r="AE190" s="193"/>
      <c r="AF190" s="193"/>
      <c r="AG190" s="1339"/>
    </row>
    <row r="191" spans="1:33" ht="27" x14ac:dyDescent="0.15">
      <c r="A191" s="1309"/>
      <c r="B191" s="113" t="s">
        <v>648</v>
      </c>
      <c r="C191" s="193"/>
      <c r="D191" s="1309"/>
      <c r="E191" s="1307"/>
      <c r="F191" s="193"/>
      <c r="G191" s="193"/>
      <c r="H191" s="193"/>
      <c r="I191" s="193"/>
      <c r="J191" s="193"/>
      <c r="K191" s="193"/>
      <c r="L191" s="193"/>
      <c r="M191" s="193"/>
      <c r="N191" s="193"/>
      <c r="O191" s="193"/>
      <c r="P191" s="193"/>
      <c r="Q191" s="193"/>
      <c r="R191" s="193"/>
      <c r="S191" s="193"/>
      <c r="T191" s="193"/>
      <c r="U191" s="194"/>
      <c r="V191" s="193"/>
      <c r="W191" s="1346"/>
      <c r="X191" s="193"/>
      <c r="Y191" s="193"/>
      <c r="Z191" s="193"/>
      <c r="AA191" s="193"/>
      <c r="AB191" s="193"/>
      <c r="AC191" s="193"/>
      <c r="AD191" s="193"/>
      <c r="AE191" s="193"/>
      <c r="AF191" s="193"/>
      <c r="AG191" s="1339"/>
    </row>
    <row r="192" spans="1:33" ht="18" x14ac:dyDescent="0.15">
      <c r="A192" s="1309"/>
      <c r="B192" s="113" t="s">
        <v>649</v>
      </c>
      <c r="D192" s="1309"/>
      <c r="E192" s="1307"/>
      <c r="V192" s="193"/>
      <c r="W192" s="1346"/>
      <c r="X192" s="193"/>
      <c r="Y192" s="193"/>
      <c r="Z192" s="193"/>
      <c r="AA192" s="193"/>
      <c r="AB192" s="193"/>
      <c r="AC192" s="193"/>
      <c r="AD192" s="193"/>
      <c r="AE192" s="193"/>
      <c r="AF192" s="193"/>
      <c r="AG192" s="1339"/>
    </row>
    <row r="193" spans="1:33" ht="27" x14ac:dyDescent="0.15">
      <c r="A193" s="1309"/>
      <c r="B193" s="196" t="s">
        <v>650</v>
      </c>
      <c r="D193" s="1309"/>
      <c r="E193" s="1307"/>
      <c r="V193" s="193"/>
      <c r="W193" s="1346"/>
      <c r="X193" s="193"/>
      <c r="Y193" s="193"/>
      <c r="Z193" s="193"/>
      <c r="AA193" s="193"/>
      <c r="AB193" s="193"/>
      <c r="AC193" s="193"/>
      <c r="AD193" s="193"/>
      <c r="AE193" s="193"/>
      <c r="AF193" s="193"/>
      <c r="AG193" s="1339"/>
    </row>
    <row r="194" spans="1:33" ht="18" x14ac:dyDescent="0.15">
      <c r="A194" s="1309"/>
      <c r="B194" s="195" t="s">
        <v>651</v>
      </c>
      <c r="D194" s="1309"/>
      <c r="E194" s="1307"/>
      <c r="V194" s="193"/>
      <c r="W194" s="1346"/>
      <c r="X194" s="193"/>
      <c r="Y194" s="193"/>
      <c r="Z194" s="193"/>
      <c r="AA194" s="193"/>
      <c r="AB194" s="193"/>
      <c r="AC194" s="193"/>
      <c r="AD194" s="193"/>
      <c r="AE194" s="193"/>
      <c r="AF194" s="193"/>
      <c r="AG194" s="1339"/>
    </row>
    <row r="195" spans="1:33" ht="18" x14ac:dyDescent="0.15">
      <c r="A195" s="1309"/>
      <c r="B195" s="195" t="s">
        <v>652</v>
      </c>
      <c r="D195" s="1309"/>
      <c r="E195" s="1307"/>
      <c r="V195" s="193"/>
      <c r="W195" s="1346"/>
      <c r="X195" s="193"/>
      <c r="Y195" s="193"/>
      <c r="Z195" s="193"/>
      <c r="AA195" s="193"/>
      <c r="AB195" s="193"/>
      <c r="AC195" s="193"/>
      <c r="AD195" s="193"/>
      <c r="AE195" s="193"/>
      <c r="AF195" s="193"/>
      <c r="AG195" s="1339"/>
    </row>
    <row r="196" spans="1:33" ht="18" x14ac:dyDescent="0.15">
      <c r="A196" s="1309"/>
      <c r="B196" s="113" t="s">
        <v>653</v>
      </c>
      <c r="D196" s="1309"/>
      <c r="E196" s="1307"/>
      <c r="V196" s="193"/>
      <c r="W196" s="1346"/>
      <c r="X196" s="193"/>
      <c r="Y196" s="193"/>
      <c r="Z196" s="193"/>
      <c r="AA196" s="193"/>
      <c r="AB196" s="193"/>
      <c r="AC196" s="193"/>
      <c r="AD196" s="193"/>
      <c r="AE196" s="193"/>
      <c r="AF196" s="193"/>
      <c r="AG196" s="1339"/>
    </row>
    <row r="197" spans="1:33" ht="18" x14ac:dyDescent="0.15">
      <c r="A197" s="1309"/>
      <c r="B197" s="113" t="s">
        <v>654</v>
      </c>
      <c r="D197" s="1309"/>
      <c r="E197" s="1307"/>
      <c r="V197" s="193"/>
      <c r="W197" s="1346"/>
      <c r="X197" s="193"/>
      <c r="Y197" s="193"/>
      <c r="Z197" s="193"/>
      <c r="AA197" s="193"/>
      <c r="AB197" s="193"/>
      <c r="AC197" s="193"/>
      <c r="AD197" s="193"/>
      <c r="AE197" s="193"/>
      <c r="AF197" s="193"/>
      <c r="AG197" s="1339"/>
    </row>
    <row r="198" spans="1:33" ht="27" x14ac:dyDescent="0.15">
      <c r="A198" s="1309"/>
      <c r="B198" s="195" t="s">
        <v>655</v>
      </c>
      <c r="D198" s="1309"/>
      <c r="E198" s="1307"/>
      <c r="V198" s="193"/>
      <c r="W198" s="1346"/>
      <c r="X198" s="193"/>
      <c r="Y198" s="193"/>
      <c r="Z198" s="193"/>
      <c r="AA198" s="193"/>
      <c r="AB198" s="193"/>
      <c r="AC198" s="193"/>
      <c r="AD198" s="193"/>
      <c r="AE198" s="193"/>
      <c r="AF198" s="193"/>
      <c r="AG198" s="1339"/>
    </row>
    <row r="199" spans="1:33" ht="27" x14ac:dyDescent="0.15">
      <c r="A199" s="1309"/>
      <c r="B199" s="113" t="s">
        <v>656</v>
      </c>
      <c r="D199" s="1309"/>
      <c r="E199" s="1307"/>
      <c r="V199" s="193"/>
      <c r="W199" s="1346"/>
      <c r="X199" s="193"/>
      <c r="Y199" s="193"/>
      <c r="Z199" s="193"/>
      <c r="AA199" s="193"/>
      <c r="AB199" s="193"/>
      <c r="AC199" s="193"/>
      <c r="AD199" s="193"/>
      <c r="AE199" s="193"/>
      <c r="AF199" s="193"/>
      <c r="AG199" s="1339"/>
    </row>
    <row r="200" spans="1:33" ht="18" x14ac:dyDescent="0.15">
      <c r="A200" s="1309"/>
      <c r="B200" s="113" t="s">
        <v>657</v>
      </c>
      <c r="D200" s="1309"/>
      <c r="E200" s="1307"/>
      <c r="V200" s="193"/>
      <c r="W200" s="1346"/>
      <c r="X200" s="193"/>
      <c r="Y200" s="193"/>
      <c r="Z200" s="193"/>
      <c r="AA200" s="193"/>
      <c r="AB200" s="193"/>
      <c r="AC200" s="193"/>
      <c r="AD200" s="193"/>
      <c r="AE200" s="193"/>
      <c r="AF200" s="193"/>
      <c r="AG200" s="1339"/>
    </row>
    <row r="201" spans="1:33" ht="18" x14ac:dyDescent="0.15">
      <c r="A201" s="1309"/>
      <c r="B201" s="113" t="s">
        <v>658</v>
      </c>
      <c r="D201" s="1309"/>
      <c r="E201" s="1307"/>
      <c r="V201" s="193"/>
      <c r="W201" s="1346"/>
      <c r="X201" s="193"/>
      <c r="Y201" s="193"/>
      <c r="Z201" s="193"/>
      <c r="AA201" s="193"/>
      <c r="AB201" s="193"/>
      <c r="AC201" s="193"/>
      <c r="AD201" s="193"/>
      <c r="AE201" s="193"/>
      <c r="AF201" s="193"/>
      <c r="AG201" s="1339"/>
    </row>
    <row r="202" spans="1:33" ht="18" x14ac:dyDescent="0.15">
      <c r="A202" s="1309"/>
      <c r="B202" s="113" t="s">
        <v>659</v>
      </c>
      <c r="D202" s="1309"/>
      <c r="E202" s="1307"/>
      <c r="V202" s="193"/>
      <c r="W202" s="1346"/>
      <c r="X202" s="193"/>
      <c r="Y202" s="193"/>
      <c r="Z202" s="193"/>
      <c r="AA202" s="193"/>
      <c r="AB202" s="193"/>
      <c r="AC202" s="193"/>
      <c r="AD202" s="193"/>
      <c r="AE202" s="193"/>
      <c r="AF202" s="193"/>
      <c r="AG202" s="1339"/>
    </row>
    <row r="203" spans="1:33" ht="27" x14ac:dyDescent="0.15">
      <c r="A203" s="1309"/>
      <c r="B203" s="113" t="s">
        <v>660</v>
      </c>
      <c r="D203" s="1309"/>
      <c r="E203" s="1307"/>
      <c r="V203" s="193"/>
      <c r="W203" s="1346"/>
      <c r="X203" s="193"/>
      <c r="Y203" s="193"/>
      <c r="Z203" s="193"/>
      <c r="AA203" s="193"/>
      <c r="AB203" s="193"/>
      <c r="AC203" s="193"/>
      <c r="AD203" s="193"/>
      <c r="AE203" s="193"/>
      <c r="AF203" s="193"/>
      <c r="AG203" s="1339"/>
    </row>
    <row r="204" spans="1:33" ht="27" x14ac:dyDescent="0.15">
      <c r="A204" s="1309"/>
      <c r="B204" s="113" t="s">
        <v>661</v>
      </c>
      <c r="D204" s="1309"/>
      <c r="E204" s="1307"/>
      <c r="V204" s="193"/>
      <c r="W204" s="1346"/>
      <c r="X204" s="193"/>
      <c r="Y204" s="193"/>
      <c r="Z204" s="193"/>
      <c r="AA204" s="193"/>
      <c r="AB204" s="193"/>
      <c r="AC204" s="193"/>
      <c r="AD204" s="193"/>
      <c r="AE204" s="193"/>
      <c r="AF204" s="193"/>
      <c r="AG204" s="1339"/>
    </row>
    <row r="205" spans="1:33" ht="27" x14ac:dyDescent="0.15">
      <c r="A205" s="1309"/>
      <c r="B205" s="113" t="s">
        <v>662</v>
      </c>
      <c r="D205" s="1309"/>
      <c r="E205" s="1307"/>
      <c r="V205" s="193"/>
      <c r="W205" s="1346"/>
      <c r="X205" s="193"/>
      <c r="Y205" s="193"/>
      <c r="Z205" s="193"/>
      <c r="AA205" s="193"/>
      <c r="AB205" s="193"/>
      <c r="AC205" s="193"/>
      <c r="AD205" s="193"/>
      <c r="AE205" s="193"/>
      <c r="AF205" s="193"/>
      <c r="AG205" s="1339"/>
    </row>
    <row r="206" spans="1:33" ht="27" x14ac:dyDescent="0.15">
      <c r="A206" s="1309"/>
      <c r="B206" s="113" t="s">
        <v>663</v>
      </c>
      <c r="D206" s="1309"/>
      <c r="E206" s="1307"/>
      <c r="V206" s="193"/>
      <c r="W206" s="1346"/>
      <c r="X206" s="193"/>
      <c r="Y206" s="193"/>
      <c r="Z206" s="193"/>
      <c r="AA206" s="193"/>
      <c r="AB206" s="193"/>
      <c r="AC206" s="193"/>
      <c r="AD206" s="193"/>
      <c r="AE206" s="193"/>
      <c r="AF206" s="193"/>
      <c r="AG206" s="1339"/>
    </row>
    <row r="207" spans="1:33" ht="27" x14ac:dyDescent="0.15">
      <c r="A207" s="1309"/>
      <c r="B207" s="113" t="s">
        <v>664</v>
      </c>
      <c r="D207" s="1309"/>
      <c r="E207" s="1307"/>
      <c r="V207" s="193"/>
      <c r="W207" s="1346"/>
      <c r="X207" s="193"/>
      <c r="Y207" s="193"/>
      <c r="Z207" s="193"/>
      <c r="AA207" s="193"/>
      <c r="AB207" s="193"/>
      <c r="AC207" s="193"/>
      <c r="AD207" s="193"/>
      <c r="AE207" s="193"/>
      <c r="AF207" s="193"/>
      <c r="AG207" s="1339"/>
    </row>
    <row r="208" spans="1:33" ht="27" x14ac:dyDescent="0.15">
      <c r="A208" s="1309"/>
      <c r="B208" s="113" t="s">
        <v>665</v>
      </c>
      <c r="D208" s="1309"/>
      <c r="E208" s="1307"/>
      <c r="V208" s="193"/>
      <c r="W208" s="1346"/>
      <c r="X208" s="193"/>
      <c r="Y208" s="193"/>
      <c r="Z208" s="193"/>
      <c r="AA208" s="193"/>
      <c r="AB208" s="193"/>
      <c r="AC208" s="193"/>
      <c r="AD208" s="193"/>
      <c r="AE208" s="193"/>
      <c r="AF208" s="193"/>
      <c r="AG208" s="1339"/>
    </row>
    <row r="209" spans="1:33" ht="27" x14ac:dyDescent="0.15">
      <c r="A209" s="1309"/>
      <c r="B209" s="113" t="s">
        <v>666</v>
      </c>
      <c r="D209" s="1309"/>
      <c r="E209" s="1307"/>
      <c r="V209" s="193"/>
      <c r="W209" s="1346"/>
      <c r="X209" s="193"/>
      <c r="Y209" s="193"/>
      <c r="Z209" s="193"/>
      <c r="AA209" s="193"/>
      <c r="AB209" s="193"/>
      <c r="AC209" s="193"/>
      <c r="AD209" s="193"/>
      <c r="AE209" s="193"/>
      <c r="AF209" s="193"/>
      <c r="AG209" s="1339"/>
    </row>
    <row r="210" spans="1:33" ht="36" x14ac:dyDescent="0.15">
      <c r="A210" s="1309"/>
      <c r="B210" s="197" t="s">
        <v>667</v>
      </c>
      <c r="D210" s="1309"/>
      <c r="E210" s="1307"/>
      <c r="V210" s="193"/>
      <c r="W210" s="1346"/>
      <c r="X210" s="193"/>
      <c r="Y210" s="193"/>
      <c r="Z210" s="193"/>
      <c r="AA210" s="193"/>
      <c r="AB210" s="193"/>
      <c r="AC210" s="193"/>
      <c r="AD210" s="193"/>
      <c r="AE210" s="193"/>
      <c r="AF210" s="193"/>
      <c r="AG210" s="1339"/>
    </row>
    <row r="211" spans="1:33" ht="18" x14ac:dyDescent="0.15">
      <c r="A211" s="1309"/>
      <c r="B211" s="195" t="s">
        <v>668</v>
      </c>
      <c r="D211" s="1309"/>
      <c r="E211" s="1307"/>
      <c r="V211" s="193"/>
      <c r="W211" s="1346"/>
      <c r="X211" s="193"/>
      <c r="Y211" s="193"/>
      <c r="Z211" s="193"/>
      <c r="AA211" s="193"/>
      <c r="AB211" s="193"/>
      <c r="AC211" s="193"/>
      <c r="AD211" s="193"/>
      <c r="AE211" s="193"/>
      <c r="AF211" s="193"/>
      <c r="AG211" s="1339"/>
    </row>
    <row r="212" spans="1:33" ht="18" x14ac:dyDescent="0.15">
      <c r="A212" s="1274"/>
      <c r="B212" s="195" t="s">
        <v>669</v>
      </c>
      <c r="D212" s="1274"/>
      <c r="E212" s="1278"/>
      <c r="V212" s="193"/>
      <c r="W212" s="1347"/>
      <c r="X212" s="193"/>
      <c r="Y212" s="193"/>
      <c r="Z212" s="193"/>
      <c r="AA212" s="193"/>
      <c r="AB212" s="193"/>
      <c r="AC212" s="193"/>
      <c r="AD212" s="193"/>
      <c r="AE212" s="193"/>
      <c r="AF212" s="193"/>
      <c r="AG212" s="1340"/>
    </row>
  </sheetData>
  <mergeCells count="226">
    <mergeCell ref="N3:N4"/>
    <mergeCell ref="O3:O4"/>
    <mergeCell ref="P3:P4"/>
    <mergeCell ref="U3:U4"/>
    <mergeCell ref="V3:V4"/>
    <mergeCell ref="A1:M1"/>
    <mergeCell ref="N1:AD1"/>
    <mergeCell ref="A2:M2"/>
    <mergeCell ref="N2:AD2"/>
    <mergeCell ref="A3:A4"/>
    <mergeCell ref="B3:B4"/>
    <mergeCell ref="C3:C4"/>
    <mergeCell ref="I3:I4"/>
    <mergeCell ref="J3:L3"/>
    <mergeCell ref="M3:M4"/>
    <mergeCell ref="W3:W4"/>
    <mergeCell ref="X3:AC3"/>
    <mergeCell ref="AD3:AD4"/>
    <mergeCell ref="U6:U7"/>
    <mergeCell ref="V6:V7"/>
    <mergeCell ref="W6:W7"/>
    <mergeCell ref="Y6:Y7"/>
    <mergeCell ref="Z6:Z7"/>
    <mergeCell ref="AA6:AA7"/>
    <mergeCell ref="AB6:AB7"/>
    <mergeCell ref="AC6:AC7"/>
    <mergeCell ref="AD6:AD7"/>
    <mergeCell ref="AF13:AF21"/>
    <mergeCell ref="A17:A18"/>
    <mergeCell ref="I17:I20"/>
    <mergeCell ref="M17:M20"/>
    <mergeCell ref="O17:O20"/>
    <mergeCell ref="P17:P20"/>
    <mergeCell ref="P13:P16"/>
    <mergeCell ref="U13:U20"/>
    <mergeCell ref="W13:W21"/>
    <mergeCell ref="Y13:Y16"/>
    <mergeCell ref="Z13:Z20"/>
    <mergeCell ref="Y17:Y20"/>
    <mergeCell ref="V13:V21"/>
    <mergeCell ref="A19:A20"/>
    <mergeCell ref="A13:A16"/>
    <mergeCell ref="C13:C21"/>
    <mergeCell ref="D13:D21"/>
    <mergeCell ref="E13:E21"/>
    <mergeCell ref="I13:I16"/>
    <mergeCell ref="M13:M16"/>
    <mergeCell ref="N13:N21"/>
    <mergeCell ref="O13:O16"/>
    <mergeCell ref="AD13:AD20"/>
    <mergeCell ref="C23:C27"/>
    <mergeCell ref="D23:D27"/>
    <mergeCell ref="E23:E27"/>
    <mergeCell ref="I23:I24"/>
    <mergeCell ref="M23:M24"/>
    <mergeCell ref="AA13:AA20"/>
    <mergeCell ref="AB13:AB20"/>
    <mergeCell ref="AC13:AC20"/>
    <mergeCell ref="D29:D32"/>
    <mergeCell ref="E29:E32"/>
    <mergeCell ref="I29:I32"/>
    <mergeCell ref="K29:K32"/>
    <mergeCell ref="Y23:Y24"/>
    <mergeCell ref="AF23:AF27"/>
    <mergeCell ref="I25:I26"/>
    <mergeCell ref="M25:M26"/>
    <mergeCell ref="O25:O26"/>
    <mergeCell ref="Y25:Y26"/>
    <mergeCell ref="V23:V27"/>
    <mergeCell ref="N23:N26"/>
    <mergeCell ref="O23:O24"/>
    <mergeCell ref="P23:P24"/>
    <mergeCell ref="U23:U26"/>
    <mergeCell ref="W23:W27"/>
    <mergeCell ref="AF29:AF32"/>
    <mergeCell ref="A34:A37"/>
    <mergeCell ref="C34:C37"/>
    <mergeCell ref="D34:D37"/>
    <mergeCell ref="E34:E37"/>
    <mergeCell ref="I34:I37"/>
    <mergeCell ref="M34:M37"/>
    <mergeCell ref="N34:N37"/>
    <mergeCell ref="O34:O37"/>
    <mergeCell ref="P34:P37"/>
    <mergeCell ref="W29:W32"/>
    <mergeCell ref="Y29:Y32"/>
    <mergeCell ref="AA29:AA32"/>
    <mergeCell ref="AB29:AB32"/>
    <mergeCell ref="AC29:AC32"/>
    <mergeCell ref="AD29:AD32"/>
    <mergeCell ref="M29:M32"/>
    <mergeCell ref="N29:N32"/>
    <mergeCell ref="O29:O32"/>
    <mergeCell ref="P29:P32"/>
    <mergeCell ref="U29:U32"/>
    <mergeCell ref="V29:V32"/>
    <mergeCell ref="A29:A32"/>
    <mergeCell ref="C29:C32"/>
    <mergeCell ref="U34:U37"/>
    <mergeCell ref="V34:V37"/>
    <mergeCell ref="W34:W37"/>
    <mergeCell ref="Y34:Y37"/>
    <mergeCell ref="AD34:AD37"/>
    <mergeCell ref="A43:A48"/>
    <mergeCell ref="C43:C48"/>
    <mergeCell ref="D43:D48"/>
    <mergeCell ref="E43:E48"/>
    <mergeCell ref="M43:M48"/>
    <mergeCell ref="Y50:Y62"/>
    <mergeCell ref="AF50:AF66"/>
    <mergeCell ref="P54:P55"/>
    <mergeCell ref="C63:C66"/>
    <mergeCell ref="A50:A66"/>
    <mergeCell ref="Y43:Y48"/>
    <mergeCell ref="AD43:AD48"/>
    <mergeCell ref="AF43:AF48"/>
    <mergeCell ref="C50:C62"/>
    <mergeCell ref="D50:D66"/>
    <mergeCell ref="E50:E66"/>
    <mergeCell ref="I50:I62"/>
    <mergeCell ref="M50:M62"/>
    <mergeCell ref="O50:O62"/>
    <mergeCell ref="N43:N48"/>
    <mergeCell ref="O43:O48"/>
    <mergeCell ref="P43:P48"/>
    <mergeCell ref="U43:U48"/>
    <mergeCell ref="V43:V48"/>
    <mergeCell ref="W43:W48"/>
    <mergeCell ref="O74:O78"/>
    <mergeCell ref="U74:U78"/>
    <mergeCell ref="V74:V78"/>
    <mergeCell ref="W74:W78"/>
    <mergeCell ref="AD74:AD78"/>
    <mergeCell ref="P69:P72"/>
    <mergeCell ref="W69:W72"/>
    <mergeCell ref="A74:A78"/>
    <mergeCell ref="B74:B75"/>
    <mergeCell ref="C74:C78"/>
    <mergeCell ref="D74:D78"/>
    <mergeCell ref="E74:E78"/>
    <mergeCell ref="I74:I78"/>
    <mergeCell ref="K74:K78"/>
    <mergeCell ref="M74:M78"/>
    <mergeCell ref="A68:A72"/>
    <mergeCell ref="C68:C71"/>
    <mergeCell ref="D68:D72"/>
    <mergeCell ref="E68:E72"/>
    <mergeCell ref="I68:I72"/>
    <mergeCell ref="N69:N72"/>
    <mergeCell ref="B76:B78"/>
    <mergeCell ref="A80:A86"/>
    <mergeCell ref="C80:C86"/>
    <mergeCell ref="D80:D86"/>
    <mergeCell ref="E80:E86"/>
    <mergeCell ref="N80:N86"/>
    <mergeCell ref="F83:F86"/>
    <mergeCell ref="G83:G86"/>
    <mergeCell ref="H83:H86"/>
    <mergeCell ref="N74:N78"/>
    <mergeCell ref="AD80:AD88"/>
    <mergeCell ref="I81:I86"/>
    <mergeCell ref="K81:K86"/>
    <mergeCell ref="M81:M86"/>
    <mergeCell ref="O81:O86"/>
    <mergeCell ref="U81:U86"/>
    <mergeCell ref="V81:V86"/>
    <mergeCell ref="W81:W86"/>
    <mergeCell ref="J83:J86"/>
    <mergeCell ref="P83:P86"/>
    <mergeCell ref="V151:V152"/>
    <mergeCell ref="A151:A152"/>
    <mergeCell ref="B151:B152"/>
    <mergeCell ref="C151:C152"/>
    <mergeCell ref="I151:I152"/>
    <mergeCell ref="J151:L151"/>
    <mergeCell ref="M151:M152"/>
    <mergeCell ref="W90:W91"/>
    <mergeCell ref="AG3:AG4"/>
    <mergeCell ref="AG13:AG21"/>
    <mergeCell ref="AG29:AG32"/>
    <mergeCell ref="AG43:AG48"/>
    <mergeCell ref="AG50:AG66"/>
    <mergeCell ref="W50:W66"/>
    <mergeCell ref="AG23:AG27"/>
    <mergeCell ref="A90:A91"/>
    <mergeCell ref="D90:D91"/>
    <mergeCell ref="E90:E91"/>
    <mergeCell ref="I90:I91"/>
    <mergeCell ref="K90:K91"/>
    <mergeCell ref="M90:M91"/>
    <mergeCell ref="N90:N91"/>
    <mergeCell ref="O90:O91"/>
    <mergeCell ref="P90:P91"/>
    <mergeCell ref="B154:B156"/>
    <mergeCell ref="B157:B159"/>
    <mergeCell ref="B160:B162"/>
    <mergeCell ref="B163:B164"/>
    <mergeCell ref="B165:B166"/>
    <mergeCell ref="N151:N152"/>
    <mergeCell ref="O151:O152"/>
    <mergeCell ref="P151:P152"/>
    <mergeCell ref="U151:U152"/>
    <mergeCell ref="AG170:AG212"/>
    <mergeCell ref="A149:AG149"/>
    <mergeCell ref="A150:AG150"/>
    <mergeCell ref="W153:W166"/>
    <mergeCell ref="W167:W169"/>
    <mergeCell ref="W170:W212"/>
    <mergeCell ref="A170:A212"/>
    <mergeCell ref="B175:B176"/>
    <mergeCell ref="B178:B179"/>
    <mergeCell ref="B186:B187"/>
    <mergeCell ref="D170:D212"/>
    <mergeCell ref="E170:E212"/>
    <mergeCell ref="D153:D166"/>
    <mergeCell ref="E153:E163"/>
    <mergeCell ref="AG153:AG166"/>
    <mergeCell ref="A167:A169"/>
    <mergeCell ref="D167:D169"/>
    <mergeCell ref="E167:E169"/>
    <mergeCell ref="AG167:AG169"/>
    <mergeCell ref="W151:W152"/>
    <mergeCell ref="X151:AC151"/>
    <mergeCell ref="AD151:AD152"/>
    <mergeCell ref="AG151:AG152"/>
    <mergeCell ref="A153:A166"/>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151"/>
  <sheetViews>
    <sheetView workbookViewId="0">
      <selection activeCell="A27" sqref="A27"/>
    </sheetView>
  </sheetViews>
  <sheetFormatPr baseColWidth="10" defaultRowHeight="12" x14ac:dyDescent="0.2"/>
  <cols>
    <col min="1" max="1" width="57.42578125" style="291" customWidth="1"/>
    <col min="2" max="2" width="15.7109375" style="10" hidden="1" customWidth="1"/>
    <col min="3" max="3" width="15.28515625" style="10" hidden="1" customWidth="1"/>
    <col min="4" max="4" width="17.85546875" style="10" hidden="1" customWidth="1"/>
    <col min="5" max="5" width="13.7109375" style="10" hidden="1" customWidth="1"/>
    <col min="6" max="6" width="15" style="10" hidden="1" customWidth="1"/>
    <col min="7" max="7" width="0" style="10" hidden="1" customWidth="1"/>
    <col min="8" max="8" width="15.85546875" style="10" hidden="1" customWidth="1"/>
    <col min="9" max="9" width="0" style="10" hidden="1" customWidth="1"/>
    <col min="10" max="10" width="15.7109375" style="10" hidden="1" customWidth="1"/>
    <col min="11" max="11" width="0" style="10" hidden="1" customWidth="1"/>
    <col min="12" max="12" width="15.7109375" style="10" hidden="1" customWidth="1"/>
    <col min="13" max="13" width="18" style="10" hidden="1" customWidth="1"/>
    <col min="14" max="14" width="13.140625" style="10" hidden="1" customWidth="1"/>
    <col min="15" max="17" width="0" style="10" hidden="1" customWidth="1"/>
    <col min="18" max="18" width="14.5703125" style="10" hidden="1" customWidth="1"/>
    <col min="19" max="20" width="0" style="10" hidden="1" customWidth="1"/>
    <col min="21" max="21" width="14.5703125" style="10" hidden="1" customWidth="1"/>
    <col min="22" max="23" width="0" style="10" hidden="1" customWidth="1"/>
    <col min="24" max="24" width="14.28515625" style="10" hidden="1" customWidth="1"/>
    <col min="25" max="26" width="0" style="10" hidden="1" customWidth="1"/>
    <col min="27" max="27" width="13.140625" style="10" hidden="1" customWidth="1"/>
    <col min="28" max="28" width="14.5703125" style="10" hidden="1" customWidth="1"/>
    <col min="29" max="29" width="12.140625" style="10" hidden="1" customWidth="1"/>
    <col min="30" max="35" width="0" style="10" hidden="1" customWidth="1"/>
    <col min="36" max="36" width="0" style="25" hidden="1" customWidth="1"/>
    <col min="37" max="41" width="0" style="10" hidden="1" customWidth="1"/>
    <col min="42" max="16384" width="11.42578125" style="10"/>
  </cols>
  <sheetData>
    <row r="1" spans="1:38" ht="13.5" customHeight="1" x14ac:dyDescent="0.2">
      <c r="A1" s="288" t="s">
        <v>5</v>
      </c>
      <c r="B1" s="1397" t="s">
        <v>72</v>
      </c>
      <c r="C1" s="1398"/>
      <c r="D1" s="1399"/>
      <c r="E1" s="268" t="s">
        <v>7</v>
      </c>
      <c r="F1" s="1132" t="s">
        <v>8</v>
      </c>
      <c r="G1" s="1134"/>
      <c r="H1" s="1133"/>
      <c r="I1" s="268" t="s">
        <v>9</v>
      </c>
      <c r="J1" s="268" t="s">
        <v>10</v>
      </c>
      <c r="K1" s="268" t="s">
        <v>11</v>
      </c>
      <c r="L1" s="262" t="s">
        <v>12</v>
      </c>
      <c r="M1" s="268" t="s">
        <v>33</v>
      </c>
      <c r="N1" s="262" t="s">
        <v>13</v>
      </c>
      <c r="O1" s="262" t="s">
        <v>14</v>
      </c>
      <c r="P1" s="13" t="s">
        <v>15</v>
      </c>
      <c r="Q1" s="287" t="s">
        <v>109</v>
      </c>
      <c r="R1" s="1134" t="s">
        <v>16</v>
      </c>
      <c r="S1" s="1134"/>
      <c r="T1" s="1134"/>
      <c r="U1" s="1134"/>
      <c r="V1" s="1134"/>
      <c r="W1" s="1134"/>
      <c r="X1" s="1134"/>
      <c r="Y1" s="1134"/>
      <c r="Z1" s="1134"/>
      <c r="AA1" s="1134"/>
      <c r="AB1" s="1134"/>
      <c r="AC1" s="1133"/>
      <c r="AD1" s="1132" t="s">
        <v>17</v>
      </c>
      <c r="AE1" s="1133"/>
      <c r="AF1" s="278"/>
      <c r="AG1" s="278"/>
      <c r="AH1" s="278"/>
      <c r="AI1" s="278"/>
      <c r="AK1" s="1396" t="s">
        <v>53</v>
      </c>
      <c r="AL1" s="1396"/>
    </row>
    <row r="2" spans="1:38" ht="22.5" customHeight="1" x14ac:dyDescent="0.2">
      <c r="A2" s="27" t="s">
        <v>49</v>
      </c>
      <c r="B2" s="5" t="s">
        <v>50</v>
      </c>
      <c r="C2" s="6">
        <v>41001</v>
      </c>
      <c r="D2" s="20">
        <v>10000000</v>
      </c>
      <c r="E2" s="7">
        <v>41064</v>
      </c>
      <c r="F2" s="18" t="s">
        <v>73</v>
      </c>
      <c r="G2" s="6">
        <v>41064</v>
      </c>
      <c r="H2" s="20">
        <v>9948021</v>
      </c>
      <c r="I2" s="7">
        <v>41072</v>
      </c>
      <c r="J2" s="31"/>
      <c r="K2" s="268">
        <v>4</v>
      </c>
      <c r="L2" s="19">
        <v>9948021</v>
      </c>
      <c r="M2" s="19"/>
      <c r="N2" s="19"/>
      <c r="O2" s="268"/>
      <c r="P2" s="268" t="s">
        <v>51</v>
      </c>
      <c r="Q2" s="268" t="s">
        <v>52</v>
      </c>
      <c r="R2" s="19"/>
      <c r="S2" s="7"/>
      <c r="T2" s="24"/>
      <c r="U2" s="268"/>
      <c r="V2" s="264"/>
      <c r="W2" s="264"/>
      <c r="X2" s="264"/>
      <c r="Y2" s="264"/>
      <c r="Z2" s="264"/>
      <c r="AA2" s="264"/>
      <c r="AB2" s="1"/>
      <c r="AC2" s="1"/>
      <c r="AD2" s="1"/>
      <c r="AE2" s="1"/>
      <c r="AF2" s="1"/>
      <c r="AG2" s="1"/>
      <c r="AH2" s="1"/>
      <c r="AI2" s="278"/>
      <c r="AK2" s="16" t="s">
        <v>54</v>
      </c>
      <c r="AL2" s="26">
        <v>41058</v>
      </c>
    </row>
    <row r="3" spans="1:38" ht="23.25" customHeight="1" x14ac:dyDescent="0.2">
      <c r="A3" s="271" t="s">
        <v>56</v>
      </c>
      <c r="B3" s="17" t="s">
        <v>58</v>
      </c>
      <c r="C3" s="261">
        <v>41001</v>
      </c>
      <c r="D3" s="274">
        <v>8441539</v>
      </c>
      <c r="E3" s="261">
        <v>41064</v>
      </c>
      <c r="F3" s="18" t="s">
        <v>70</v>
      </c>
      <c r="G3" s="261">
        <v>41064</v>
      </c>
      <c r="H3" s="9">
        <v>8361039.8099999996</v>
      </c>
      <c r="I3" s="7">
        <v>41066</v>
      </c>
      <c r="J3" s="261">
        <v>41075</v>
      </c>
      <c r="K3" s="264">
        <v>30</v>
      </c>
      <c r="L3" s="274">
        <v>8361039.8099999996</v>
      </c>
      <c r="M3" s="274"/>
      <c r="N3" s="37">
        <v>41096</v>
      </c>
      <c r="O3" s="32">
        <v>41123</v>
      </c>
      <c r="P3" s="8" t="s">
        <v>59</v>
      </c>
      <c r="Q3" s="28" t="s">
        <v>52</v>
      </c>
      <c r="R3" s="33">
        <v>4180519.91</v>
      </c>
      <c r="S3" s="261">
        <v>41082</v>
      </c>
      <c r="T3" s="17" t="s">
        <v>101</v>
      </c>
      <c r="U3" s="267">
        <v>0</v>
      </c>
      <c r="V3" s="264">
        <v>0</v>
      </c>
      <c r="W3" s="264"/>
      <c r="X3" s="264"/>
      <c r="Y3" s="264"/>
      <c r="Z3" s="264"/>
      <c r="AA3" s="80">
        <v>4180519.9</v>
      </c>
      <c r="AB3" s="39"/>
      <c r="AC3" s="39"/>
      <c r="AD3" s="1"/>
      <c r="AE3" s="1"/>
      <c r="AF3" s="1"/>
      <c r="AG3" s="1"/>
      <c r="AH3" s="1"/>
      <c r="AI3" s="1"/>
      <c r="AK3" s="16" t="s">
        <v>54</v>
      </c>
      <c r="AL3" s="26">
        <v>41058</v>
      </c>
    </row>
    <row r="4" spans="1:38" ht="27" customHeight="1" x14ac:dyDescent="0.2">
      <c r="A4" s="271" t="s">
        <v>63</v>
      </c>
      <c r="B4" s="17" t="s">
        <v>65</v>
      </c>
      <c r="C4" s="261">
        <v>41001</v>
      </c>
      <c r="D4" s="274">
        <v>15800000</v>
      </c>
      <c r="E4" s="261">
        <v>41068</v>
      </c>
      <c r="F4" s="18" t="s">
        <v>74</v>
      </c>
      <c r="G4" s="261">
        <v>41065</v>
      </c>
      <c r="H4" s="9">
        <v>13500000</v>
      </c>
      <c r="I4" s="261">
        <v>41066</v>
      </c>
      <c r="J4" s="261">
        <v>41079</v>
      </c>
      <c r="K4" s="267">
        <v>60</v>
      </c>
      <c r="L4" s="274">
        <v>13500000</v>
      </c>
      <c r="M4" s="274"/>
      <c r="N4" s="274"/>
      <c r="O4" s="32">
        <v>41201</v>
      </c>
      <c r="P4" s="8" t="s">
        <v>59</v>
      </c>
      <c r="Q4" s="28" t="s">
        <v>52</v>
      </c>
      <c r="R4" s="38"/>
      <c r="S4" s="267"/>
      <c r="T4" s="267"/>
      <c r="U4" s="267"/>
      <c r="V4" s="264"/>
      <c r="W4" s="264"/>
      <c r="X4" s="264"/>
      <c r="Y4" s="264"/>
      <c r="Z4" s="264"/>
      <c r="AA4" s="264"/>
      <c r="AB4" s="1"/>
      <c r="AC4" s="1"/>
      <c r="AD4" s="1"/>
      <c r="AE4" s="1"/>
      <c r="AF4" s="1"/>
      <c r="AG4" s="1"/>
      <c r="AH4" s="1"/>
      <c r="AI4" s="1"/>
      <c r="AK4" s="16" t="s">
        <v>66</v>
      </c>
      <c r="AL4" s="26">
        <v>41059</v>
      </c>
    </row>
    <row r="5" spans="1:38" ht="24.75" customHeight="1" x14ac:dyDescent="0.2">
      <c r="A5" s="271" t="s">
        <v>93</v>
      </c>
      <c r="B5" s="17" t="s">
        <v>95</v>
      </c>
      <c r="C5" s="261">
        <v>41029</v>
      </c>
      <c r="D5" s="274">
        <v>14450000</v>
      </c>
      <c r="E5" s="261">
        <v>41080</v>
      </c>
      <c r="F5" s="17" t="s">
        <v>96</v>
      </c>
      <c r="G5" s="261">
        <v>41080</v>
      </c>
      <c r="H5" s="9">
        <v>14276600</v>
      </c>
      <c r="I5" s="261">
        <v>41082</v>
      </c>
      <c r="J5" s="261">
        <v>41094</v>
      </c>
      <c r="K5" s="267">
        <v>30</v>
      </c>
      <c r="L5" s="274">
        <v>14276600</v>
      </c>
      <c r="M5" s="274"/>
      <c r="N5" s="37">
        <v>41124</v>
      </c>
      <c r="O5" s="32">
        <v>41155</v>
      </c>
      <c r="P5" s="8" t="s">
        <v>76</v>
      </c>
      <c r="Q5" s="28" t="s">
        <v>52</v>
      </c>
      <c r="R5" s="33">
        <f>L5/2</f>
        <v>7138300</v>
      </c>
      <c r="S5" s="261">
        <v>41101</v>
      </c>
      <c r="T5" s="17" t="s">
        <v>119</v>
      </c>
      <c r="U5" s="267">
        <v>0</v>
      </c>
      <c r="V5" s="264">
        <v>0</v>
      </c>
      <c r="W5" s="264"/>
      <c r="X5" s="264"/>
      <c r="Y5" s="264"/>
      <c r="Z5" s="264"/>
      <c r="AA5" s="80">
        <v>7137076.1799999997</v>
      </c>
      <c r="AB5" s="39"/>
      <c r="AC5" s="81"/>
      <c r="AD5" s="83">
        <v>1223.82</v>
      </c>
      <c r="AE5" s="82"/>
      <c r="AF5" s="1"/>
      <c r="AG5" s="1"/>
      <c r="AH5" s="1"/>
      <c r="AI5" s="1"/>
      <c r="AK5" s="1" t="s">
        <v>97</v>
      </c>
      <c r="AL5" s="26">
        <v>41073</v>
      </c>
    </row>
    <row r="6" spans="1:38" ht="30" customHeight="1" x14ac:dyDescent="0.2">
      <c r="A6" s="269" t="s">
        <v>125</v>
      </c>
      <c r="B6" s="17" t="s">
        <v>126</v>
      </c>
      <c r="C6" s="261">
        <v>41107</v>
      </c>
      <c r="D6" s="274">
        <v>15000000</v>
      </c>
      <c r="E6" s="260">
        <v>41124</v>
      </c>
      <c r="F6" s="17" t="s">
        <v>258</v>
      </c>
      <c r="G6" s="261">
        <v>41124</v>
      </c>
      <c r="H6" s="9">
        <v>14624719.75</v>
      </c>
      <c r="I6" s="261">
        <v>41127</v>
      </c>
      <c r="J6" s="261">
        <v>41158</v>
      </c>
      <c r="K6" s="266">
        <v>30</v>
      </c>
      <c r="L6" s="273">
        <v>14624719.75</v>
      </c>
      <c r="M6" s="274"/>
      <c r="N6" s="37">
        <v>41187</v>
      </c>
      <c r="O6" s="32">
        <v>41190</v>
      </c>
      <c r="P6" s="8" t="s">
        <v>127</v>
      </c>
      <c r="Q6" s="28" t="s">
        <v>52</v>
      </c>
      <c r="R6" s="33">
        <f>L6/2</f>
        <v>7312359.875</v>
      </c>
      <c r="S6" s="261">
        <v>41135</v>
      </c>
      <c r="T6" s="17" t="s">
        <v>259</v>
      </c>
      <c r="U6" s="267">
        <v>0</v>
      </c>
      <c r="V6" s="264">
        <v>0</v>
      </c>
      <c r="W6" s="264"/>
      <c r="X6" s="264"/>
      <c r="Y6" s="264"/>
      <c r="Z6" s="264"/>
      <c r="AA6" s="80">
        <v>7298039.3099999996</v>
      </c>
      <c r="AB6" s="1"/>
      <c r="AC6" s="1"/>
      <c r="AD6" s="8">
        <v>14320.57</v>
      </c>
      <c r="AE6" s="1"/>
      <c r="AF6" s="1"/>
      <c r="AG6" s="1"/>
      <c r="AH6" s="1"/>
      <c r="AI6" s="1"/>
      <c r="AK6" s="1"/>
      <c r="AL6" s="26"/>
    </row>
    <row r="7" spans="1:38" ht="27.75" customHeight="1" x14ac:dyDescent="0.2">
      <c r="A7" s="269" t="s">
        <v>732</v>
      </c>
      <c r="B7" s="42" t="s">
        <v>134</v>
      </c>
      <c r="C7" s="261">
        <v>41107</v>
      </c>
      <c r="D7" s="274">
        <v>10000000</v>
      </c>
      <c r="E7" s="260">
        <v>41127</v>
      </c>
      <c r="F7" s="17" t="s">
        <v>135</v>
      </c>
      <c r="G7" s="261">
        <v>41127</v>
      </c>
      <c r="H7" s="9">
        <v>9878122</v>
      </c>
      <c r="I7" s="261">
        <v>41135</v>
      </c>
      <c r="J7" s="261">
        <v>41148</v>
      </c>
      <c r="K7" s="13">
        <v>30</v>
      </c>
      <c r="L7" s="44">
        <v>9878122</v>
      </c>
      <c r="M7" s="274"/>
      <c r="N7" s="37">
        <v>41166</v>
      </c>
      <c r="O7" s="32">
        <v>41190</v>
      </c>
      <c r="P7" s="8" t="s">
        <v>136</v>
      </c>
      <c r="Q7" s="28" t="s">
        <v>52</v>
      </c>
      <c r="R7" s="33"/>
      <c r="S7" s="261"/>
      <c r="T7" s="17"/>
      <c r="U7" s="267"/>
      <c r="V7" s="264"/>
      <c r="W7" s="264"/>
      <c r="X7" s="264"/>
      <c r="Y7" s="264"/>
      <c r="Z7" s="264"/>
      <c r="AA7" s="80">
        <v>9875555.7699999996</v>
      </c>
      <c r="AB7" s="39"/>
      <c r="AC7" s="39"/>
      <c r="AD7" s="1">
        <v>2566.23</v>
      </c>
      <c r="AE7" s="1"/>
      <c r="AF7" s="1"/>
      <c r="AG7" s="1"/>
      <c r="AH7" s="1"/>
      <c r="AI7" s="1"/>
      <c r="AK7" s="1"/>
      <c r="AL7" s="26"/>
    </row>
    <row r="8" spans="1:38" ht="22.5" customHeight="1" x14ac:dyDescent="0.2">
      <c r="A8" s="269" t="s">
        <v>167</v>
      </c>
      <c r="B8" s="42" t="s">
        <v>170</v>
      </c>
      <c r="C8" s="261">
        <v>41127</v>
      </c>
      <c r="D8" s="274">
        <v>8840846</v>
      </c>
      <c r="E8" s="260">
        <v>41171</v>
      </c>
      <c r="F8" s="17" t="s">
        <v>256</v>
      </c>
      <c r="G8" s="261">
        <v>41171</v>
      </c>
      <c r="H8" s="9">
        <v>8840846</v>
      </c>
      <c r="I8" s="259">
        <v>41172</v>
      </c>
      <c r="J8" s="259">
        <v>41172</v>
      </c>
      <c r="K8" s="265">
        <v>60</v>
      </c>
      <c r="L8" s="272">
        <v>13819000</v>
      </c>
      <c r="M8" s="272"/>
      <c r="N8" s="272"/>
      <c r="O8" s="277"/>
      <c r="P8" s="28" t="s">
        <v>154</v>
      </c>
      <c r="Q8" s="262" t="s">
        <v>52</v>
      </c>
      <c r="R8" s="33">
        <f>H8*50%</f>
        <v>4420423</v>
      </c>
      <c r="S8" s="261"/>
      <c r="T8" s="17"/>
      <c r="U8" s="267"/>
      <c r="V8" s="264"/>
      <c r="W8" s="263"/>
      <c r="X8" s="263"/>
      <c r="Y8" s="263"/>
      <c r="Z8" s="263"/>
      <c r="AA8" s="263"/>
      <c r="AB8" s="1"/>
      <c r="AC8" s="54"/>
      <c r="AD8" s="54"/>
      <c r="AE8" s="55"/>
      <c r="AF8" s="1"/>
      <c r="AG8" s="1"/>
      <c r="AH8" s="1"/>
      <c r="AI8" s="1"/>
      <c r="AK8" s="1"/>
      <c r="AL8" s="26"/>
    </row>
    <row r="9" spans="1:38" ht="15" customHeight="1" x14ac:dyDescent="0.2">
      <c r="A9" s="27" t="s">
        <v>240</v>
      </c>
      <c r="B9" s="283"/>
      <c r="C9" s="103"/>
      <c r="D9" s="284"/>
      <c r="E9" s="260">
        <v>41241</v>
      </c>
      <c r="F9" s="285"/>
      <c r="G9" s="260">
        <v>41241</v>
      </c>
      <c r="H9" s="286"/>
      <c r="I9" s="260">
        <v>41242</v>
      </c>
      <c r="J9" s="103"/>
      <c r="K9" s="266">
        <v>2</v>
      </c>
      <c r="L9" s="273">
        <v>15865698</v>
      </c>
      <c r="M9" s="274"/>
      <c r="N9" s="273"/>
      <c r="O9" s="256"/>
      <c r="P9" s="258"/>
      <c r="Q9" s="264" t="s">
        <v>52</v>
      </c>
      <c r="R9" s="33"/>
      <c r="S9" s="261"/>
      <c r="T9" s="17"/>
      <c r="U9" s="267"/>
      <c r="V9" s="264"/>
      <c r="W9" s="263"/>
      <c r="X9" s="263"/>
      <c r="Y9" s="263"/>
      <c r="Z9" s="263"/>
      <c r="AA9" s="263"/>
      <c r="AB9" s="1"/>
      <c r="AC9" s="54"/>
      <c r="AD9" s="54"/>
      <c r="AE9" s="55"/>
      <c r="AF9" s="1"/>
      <c r="AG9" s="1"/>
      <c r="AH9" s="1"/>
      <c r="AI9" s="1"/>
      <c r="AK9" s="1"/>
      <c r="AL9" s="26"/>
    </row>
    <row r="10" spans="1:38" ht="15.75" customHeight="1" x14ac:dyDescent="0.2">
      <c r="A10" s="269" t="s">
        <v>82</v>
      </c>
      <c r="B10" s="17" t="s">
        <v>84</v>
      </c>
      <c r="C10" s="261">
        <v>41001</v>
      </c>
      <c r="D10" s="274">
        <v>43500000</v>
      </c>
      <c r="E10" s="259">
        <v>41081</v>
      </c>
      <c r="F10" s="17" t="s">
        <v>86</v>
      </c>
      <c r="G10" s="261">
        <v>41081</v>
      </c>
      <c r="H10" s="9">
        <v>43500000</v>
      </c>
      <c r="I10" s="261">
        <v>41086</v>
      </c>
      <c r="J10" s="261">
        <v>41093</v>
      </c>
      <c r="K10" s="265">
        <v>30</v>
      </c>
      <c r="L10" s="272">
        <v>52188982</v>
      </c>
      <c r="M10" s="274"/>
      <c r="N10" s="279">
        <v>41142</v>
      </c>
      <c r="O10" s="279">
        <v>41157</v>
      </c>
      <c r="P10" s="8" t="s">
        <v>59</v>
      </c>
      <c r="Q10" s="16" t="s">
        <v>52</v>
      </c>
      <c r="R10" s="33">
        <f>H10/2</f>
        <v>21750000</v>
      </c>
      <c r="S10" s="261">
        <v>41100</v>
      </c>
      <c r="T10" s="17" t="s">
        <v>122</v>
      </c>
      <c r="U10" s="267"/>
      <c r="V10" s="264"/>
      <c r="W10" s="263"/>
      <c r="X10" s="263"/>
      <c r="Y10" s="263"/>
      <c r="Z10" s="263"/>
      <c r="AA10" s="281">
        <v>48320714</v>
      </c>
      <c r="AB10" s="1"/>
      <c r="AC10" s="54"/>
      <c r="AD10" s="280">
        <v>17.311</v>
      </c>
      <c r="AE10" s="28"/>
      <c r="AF10" s="1"/>
      <c r="AG10" s="1"/>
      <c r="AH10" s="1"/>
      <c r="AI10" s="1"/>
      <c r="AK10" s="1"/>
      <c r="AL10" s="1"/>
    </row>
    <row r="11" spans="1:38" ht="17.25" customHeight="1" x14ac:dyDescent="0.2">
      <c r="A11" s="27" t="s">
        <v>106</v>
      </c>
      <c r="B11" s="17" t="s">
        <v>108</v>
      </c>
      <c r="C11" s="261">
        <v>41059</v>
      </c>
      <c r="D11" s="274">
        <v>157644216</v>
      </c>
      <c r="E11" s="261">
        <v>41102</v>
      </c>
      <c r="F11" s="17" t="s">
        <v>117</v>
      </c>
      <c r="G11" s="261">
        <v>41102</v>
      </c>
      <c r="H11" s="9">
        <v>157582883</v>
      </c>
      <c r="I11" s="261">
        <v>41115</v>
      </c>
      <c r="J11" s="261">
        <v>41116</v>
      </c>
      <c r="K11" s="267">
        <v>60</v>
      </c>
      <c r="L11" s="274">
        <v>157582883</v>
      </c>
      <c r="M11" s="274"/>
      <c r="N11" s="274"/>
      <c r="O11" s="1"/>
      <c r="P11" s="8" t="s">
        <v>51</v>
      </c>
      <c r="Q11" s="28" t="s">
        <v>110</v>
      </c>
      <c r="R11" s="33">
        <f>L11/2</f>
        <v>78791441.5</v>
      </c>
      <c r="S11" s="261">
        <v>41121</v>
      </c>
      <c r="T11" s="17" t="s">
        <v>121</v>
      </c>
      <c r="U11" s="267"/>
      <c r="V11" s="264"/>
      <c r="W11" s="264"/>
      <c r="X11" s="264"/>
      <c r="Y11" s="264"/>
      <c r="Z11" s="264"/>
      <c r="AA11" s="264"/>
      <c r="AB11" s="1"/>
      <c r="AC11" s="1"/>
      <c r="AD11" s="1"/>
      <c r="AE11" s="1"/>
      <c r="AF11" s="1"/>
      <c r="AG11" s="1"/>
      <c r="AH11" s="1"/>
      <c r="AI11" s="1"/>
      <c r="AK11" s="1"/>
      <c r="AL11" s="26"/>
    </row>
    <row r="12" spans="1:38" ht="25.5" customHeight="1" x14ac:dyDescent="0.2">
      <c r="A12" s="27" t="s">
        <v>113</v>
      </c>
      <c r="B12" s="17" t="s">
        <v>103</v>
      </c>
      <c r="C12" s="261">
        <v>41036</v>
      </c>
      <c r="D12" s="274">
        <v>160039902</v>
      </c>
      <c r="E12" s="261">
        <v>41106</v>
      </c>
      <c r="F12" s="17" t="s">
        <v>115</v>
      </c>
      <c r="G12" s="261">
        <v>41106</v>
      </c>
      <c r="H12" s="9">
        <v>160039893</v>
      </c>
      <c r="I12" s="261">
        <v>41115</v>
      </c>
      <c r="J12" s="261">
        <v>41115</v>
      </c>
      <c r="K12" s="267">
        <v>10</v>
      </c>
      <c r="L12" s="274">
        <v>160039893</v>
      </c>
      <c r="M12" s="274"/>
      <c r="N12" s="274"/>
      <c r="O12" s="1"/>
      <c r="P12" s="8" t="s">
        <v>116</v>
      </c>
      <c r="Q12" s="28" t="s">
        <v>52</v>
      </c>
      <c r="R12" s="1"/>
      <c r="S12" s="267"/>
      <c r="T12" s="267"/>
      <c r="U12" s="267"/>
      <c r="V12" s="264"/>
      <c r="W12" s="264"/>
      <c r="X12" s="264"/>
      <c r="Y12" s="264"/>
      <c r="Z12" s="264"/>
      <c r="AA12" s="264"/>
      <c r="AB12" s="1"/>
      <c r="AC12" s="1"/>
      <c r="AD12" s="1"/>
      <c r="AE12" s="1"/>
      <c r="AF12" s="1"/>
      <c r="AG12" s="1"/>
      <c r="AH12" s="1"/>
      <c r="AI12" s="1"/>
      <c r="AK12" s="1"/>
      <c r="AL12" s="1"/>
    </row>
    <row r="13" spans="1:38" ht="28.5" customHeight="1" x14ac:dyDescent="0.2">
      <c r="A13" s="271" t="s">
        <v>718</v>
      </c>
      <c r="B13" s="17" t="s">
        <v>719</v>
      </c>
      <c r="C13" s="261">
        <v>41142</v>
      </c>
      <c r="D13" s="274">
        <v>29993722</v>
      </c>
      <c r="E13" s="261">
        <v>41148</v>
      </c>
      <c r="F13" s="17" t="s">
        <v>720</v>
      </c>
      <c r="G13" s="261">
        <v>41148</v>
      </c>
      <c r="H13" s="9">
        <v>29993722</v>
      </c>
      <c r="I13" s="261">
        <v>41158</v>
      </c>
      <c r="J13" s="261">
        <v>41220</v>
      </c>
      <c r="K13" s="267">
        <v>30</v>
      </c>
      <c r="L13" s="274">
        <v>29993722</v>
      </c>
      <c r="M13" s="274"/>
      <c r="N13" s="261">
        <v>41187</v>
      </c>
      <c r="O13" s="32">
        <v>41239</v>
      </c>
      <c r="P13" s="8" t="s">
        <v>76</v>
      </c>
      <c r="Q13" s="28" t="s">
        <v>52</v>
      </c>
      <c r="R13" s="59">
        <f>L13/2</f>
        <v>14996861</v>
      </c>
      <c r="S13" s="267"/>
      <c r="T13" s="267"/>
      <c r="U13" s="267"/>
      <c r="V13" s="264"/>
      <c r="W13" s="264"/>
      <c r="X13" s="264"/>
      <c r="Y13" s="264"/>
      <c r="Z13" s="264"/>
      <c r="AA13" s="264"/>
      <c r="AB13" s="1"/>
      <c r="AC13" s="1"/>
      <c r="AD13" s="1"/>
      <c r="AE13" s="1"/>
      <c r="AF13" s="1"/>
      <c r="AG13" s="1"/>
      <c r="AH13" s="1"/>
      <c r="AI13" s="1"/>
      <c r="AK13" s="1"/>
      <c r="AL13" s="1"/>
    </row>
    <row r="14" spans="1:38" ht="26.25" customHeight="1" x14ac:dyDescent="0.2">
      <c r="A14" s="271" t="s">
        <v>718</v>
      </c>
      <c r="B14" s="17" t="s">
        <v>142</v>
      </c>
      <c r="C14" s="261">
        <v>41073</v>
      </c>
      <c r="D14" s="274">
        <v>700000000</v>
      </c>
      <c r="E14" s="261">
        <v>41159</v>
      </c>
      <c r="F14" s="17" t="s">
        <v>255</v>
      </c>
      <c r="G14" s="261">
        <v>41159</v>
      </c>
      <c r="H14" s="9">
        <v>695305279.15999997</v>
      </c>
      <c r="I14" s="261">
        <v>41162</v>
      </c>
      <c r="J14" s="261">
        <v>41179</v>
      </c>
      <c r="K14" s="267">
        <v>120</v>
      </c>
      <c r="L14" s="274">
        <v>695305279.15999997</v>
      </c>
      <c r="M14" s="274"/>
      <c r="N14" s="276"/>
      <c r="O14" s="97"/>
      <c r="P14" s="28" t="s">
        <v>143</v>
      </c>
      <c r="Q14" s="28" t="s">
        <v>240</v>
      </c>
      <c r="R14" s="98"/>
      <c r="S14" s="36"/>
      <c r="T14" s="40"/>
      <c r="U14" s="70">
        <v>208591583</v>
      </c>
      <c r="V14" s="99">
        <v>41185</v>
      </c>
      <c r="W14" s="100" t="s">
        <v>142</v>
      </c>
      <c r="X14" s="101">
        <v>424276837</v>
      </c>
      <c r="Y14" s="100"/>
      <c r="Z14" s="100"/>
      <c r="AA14" s="264"/>
      <c r="AB14" s="1"/>
      <c r="AC14" s="1"/>
      <c r="AD14" s="1"/>
      <c r="AE14" s="1"/>
      <c r="AF14" s="1"/>
      <c r="AG14" s="1"/>
      <c r="AH14" s="1"/>
      <c r="AI14" s="1"/>
      <c r="AK14" s="1"/>
      <c r="AL14" s="1"/>
    </row>
    <row r="15" spans="1:38" ht="23.25" customHeight="1" x14ac:dyDescent="0.2">
      <c r="A15" s="271" t="s">
        <v>159</v>
      </c>
      <c r="B15" s="17" t="s">
        <v>161</v>
      </c>
      <c r="C15" s="261">
        <v>41089</v>
      </c>
      <c r="D15" s="274">
        <v>545832450</v>
      </c>
      <c r="E15" s="1114">
        <v>41162</v>
      </c>
      <c r="F15" s="17" t="s">
        <v>279</v>
      </c>
      <c r="G15" s="261">
        <v>41162</v>
      </c>
      <c r="H15" s="9">
        <v>545832450</v>
      </c>
      <c r="I15" s="1114">
        <v>41166</v>
      </c>
      <c r="J15" s="1114">
        <v>41234</v>
      </c>
      <c r="K15" s="1121">
        <v>4</v>
      </c>
      <c r="L15" s="1151">
        <f>H15+H16</f>
        <v>767945051.91999996</v>
      </c>
      <c r="M15" s="274"/>
      <c r="N15" s="274"/>
      <c r="O15" s="1"/>
      <c r="P15" s="28" t="s">
        <v>154</v>
      </c>
      <c r="Q15" s="1135" t="s">
        <v>240</v>
      </c>
      <c r="R15" s="1"/>
      <c r="S15" s="267"/>
      <c r="T15" s="267"/>
      <c r="U15" s="267"/>
      <c r="V15" s="264"/>
      <c r="W15" s="264"/>
      <c r="X15" s="264"/>
      <c r="Y15" s="264"/>
      <c r="Z15" s="264"/>
      <c r="AA15" s="264"/>
      <c r="AB15" s="1"/>
      <c r="AC15" s="1"/>
      <c r="AD15" s="1"/>
      <c r="AE15" s="1"/>
      <c r="AF15" s="1"/>
      <c r="AG15" s="1"/>
      <c r="AH15" s="1"/>
      <c r="AI15" s="1"/>
      <c r="AK15" s="1"/>
      <c r="AL15" s="1"/>
    </row>
    <row r="16" spans="1:38" ht="23.25" customHeight="1" x14ac:dyDescent="0.2">
      <c r="A16" s="271" t="s">
        <v>159</v>
      </c>
      <c r="B16" s="17" t="s">
        <v>162</v>
      </c>
      <c r="C16" s="261">
        <v>41089</v>
      </c>
      <c r="D16" s="274">
        <v>222112602</v>
      </c>
      <c r="E16" s="1115"/>
      <c r="F16" s="78" t="s">
        <v>280</v>
      </c>
      <c r="G16" s="260">
        <v>41162</v>
      </c>
      <c r="H16" s="79">
        <v>222112601.91999999</v>
      </c>
      <c r="I16" s="1115"/>
      <c r="J16" s="1122"/>
      <c r="K16" s="1122"/>
      <c r="L16" s="1153"/>
      <c r="M16" s="274"/>
      <c r="N16" s="274"/>
      <c r="O16" s="1"/>
      <c r="P16" s="28" t="s">
        <v>154</v>
      </c>
      <c r="Q16" s="1136"/>
      <c r="R16" s="1"/>
      <c r="S16" s="267"/>
      <c r="T16" s="267"/>
      <c r="U16" s="267"/>
      <c r="V16" s="264"/>
      <c r="W16" s="264"/>
      <c r="X16" s="264"/>
      <c r="Y16" s="264"/>
      <c r="Z16" s="264"/>
      <c r="AA16" s="264"/>
      <c r="AB16" s="1"/>
      <c r="AC16" s="1"/>
      <c r="AD16" s="1"/>
      <c r="AE16" s="1"/>
      <c r="AF16" s="1"/>
      <c r="AG16" s="1"/>
      <c r="AH16" s="1"/>
      <c r="AI16" s="1"/>
      <c r="AK16" s="1"/>
      <c r="AL16" s="1"/>
    </row>
    <row r="17" spans="1:38" ht="27.75" customHeight="1" x14ac:dyDescent="0.2">
      <c r="A17" s="271" t="s">
        <v>151</v>
      </c>
      <c r="B17" s="17" t="s">
        <v>153</v>
      </c>
      <c r="C17" s="261">
        <v>41089</v>
      </c>
      <c r="D17" s="274">
        <v>50000000</v>
      </c>
      <c r="E17" s="261"/>
      <c r="F17" s="17" t="s">
        <v>282</v>
      </c>
      <c r="G17" s="261">
        <v>41169</v>
      </c>
      <c r="H17" s="9">
        <v>49985788</v>
      </c>
      <c r="I17" s="261"/>
      <c r="J17" s="267"/>
      <c r="K17" s="267"/>
      <c r="L17" s="274"/>
      <c r="M17" s="274"/>
      <c r="N17" s="274"/>
      <c r="O17" s="1"/>
      <c r="P17" s="28" t="s">
        <v>149</v>
      </c>
      <c r="Q17" s="264"/>
      <c r="R17" s="1"/>
      <c r="S17" s="267"/>
      <c r="T17" s="267"/>
      <c r="U17" s="267"/>
      <c r="V17" s="264"/>
      <c r="W17" s="264"/>
      <c r="X17" s="264"/>
      <c r="Y17" s="264"/>
      <c r="Z17" s="264"/>
      <c r="AA17" s="264"/>
      <c r="AB17" s="1"/>
      <c r="AC17" s="1"/>
      <c r="AD17" s="1"/>
      <c r="AE17" s="1"/>
      <c r="AF17" s="1"/>
      <c r="AG17" s="1"/>
      <c r="AH17" s="1"/>
      <c r="AI17" s="1"/>
      <c r="AK17" s="1"/>
      <c r="AL17" s="1"/>
    </row>
    <row r="18" spans="1:38" ht="28.5" customHeight="1" x14ac:dyDescent="0.2">
      <c r="A18" s="271" t="s">
        <v>145</v>
      </c>
      <c r="B18" s="17" t="s">
        <v>146</v>
      </c>
      <c r="C18" s="261">
        <v>41102</v>
      </c>
      <c r="D18" s="274">
        <v>38360600</v>
      </c>
      <c r="E18" s="259">
        <v>41169</v>
      </c>
      <c r="F18" s="17" t="s">
        <v>173</v>
      </c>
      <c r="G18" s="261">
        <v>41169</v>
      </c>
      <c r="H18" s="9">
        <v>38360600</v>
      </c>
      <c r="I18" s="259">
        <v>41171</v>
      </c>
      <c r="J18" s="259">
        <v>41172</v>
      </c>
      <c r="K18" s="265">
        <v>60</v>
      </c>
      <c r="L18" s="272">
        <v>99569300</v>
      </c>
      <c r="M18" s="274"/>
      <c r="N18" s="274"/>
      <c r="O18" s="1"/>
      <c r="P18" s="28" t="s">
        <v>148</v>
      </c>
      <c r="Q18" s="262" t="s">
        <v>167</v>
      </c>
      <c r="R18" s="33">
        <f>H18/2</f>
        <v>19180300</v>
      </c>
      <c r="S18" s="267"/>
      <c r="T18" s="267"/>
      <c r="U18" s="267"/>
      <c r="V18" s="264"/>
      <c r="W18" s="264"/>
      <c r="X18" s="264"/>
      <c r="Y18" s="264"/>
      <c r="Z18" s="264"/>
      <c r="AA18" s="264"/>
      <c r="AB18" s="1"/>
      <c r="AC18" s="1"/>
      <c r="AD18" s="1"/>
      <c r="AE18" s="1"/>
      <c r="AF18" s="1"/>
      <c r="AG18" s="1"/>
      <c r="AH18" s="1"/>
      <c r="AI18" s="1"/>
      <c r="AK18" s="1"/>
      <c r="AL18" s="1"/>
    </row>
    <row r="19" spans="1:38" ht="21.75" customHeight="1" x14ac:dyDescent="0.2">
      <c r="A19" s="271" t="s">
        <v>171</v>
      </c>
      <c r="B19" s="17" t="s">
        <v>165</v>
      </c>
      <c r="C19" s="261">
        <v>41151</v>
      </c>
      <c r="D19" s="274">
        <v>75000000</v>
      </c>
      <c r="E19" s="261">
        <v>41169</v>
      </c>
      <c r="F19" s="17" t="s">
        <v>172</v>
      </c>
      <c r="G19" s="261">
        <v>41169</v>
      </c>
      <c r="H19" s="9">
        <v>75000000</v>
      </c>
      <c r="I19" s="261">
        <v>41172</v>
      </c>
      <c r="J19" s="261">
        <v>41172</v>
      </c>
      <c r="K19" s="267">
        <v>30</v>
      </c>
      <c r="L19" s="274">
        <v>75000000</v>
      </c>
      <c r="M19" s="274"/>
      <c r="N19" s="37">
        <v>41200</v>
      </c>
      <c r="O19" s="32">
        <v>41233</v>
      </c>
      <c r="P19" s="28" t="s">
        <v>166</v>
      </c>
      <c r="Q19" s="28" t="s">
        <v>52</v>
      </c>
      <c r="R19" s="33">
        <f>L19/2</f>
        <v>37500000</v>
      </c>
      <c r="S19" s="261">
        <v>41180</v>
      </c>
      <c r="T19" s="17" t="s">
        <v>715</v>
      </c>
      <c r="U19" s="267">
        <v>0</v>
      </c>
      <c r="V19" s="264">
        <v>0</v>
      </c>
      <c r="W19" s="264">
        <v>0</v>
      </c>
      <c r="X19" s="264">
        <v>0</v>
      </c>
      <c r="Y19" s="264">
        <v>0</v>
      </c>
      <c r="Z19" s="264">
        <v>0</v>
      </c>
      <c r="AA19" s="282">
        <v>37500000</v>
      </c>
      <c r="AB19" s="32">
        <v>41239</v>
      </c>
      <c r="AC19" s="255" t="s">
        <v>721</v>
      </c>
      <c r="AD19" s="8" t="s">
        <v>722</v>
      </c>
      <c r="AE19" s="1"/>
      <c r="AF19" s="1"/>
      <c r="AG19" s="1"/>
      <c r="AH19" s="1"/>
      <c r="AI19" s="1"/>
      <c r="AK19" s="1"/>
      <c r="AL19" s="1"/>
    </row>
    <row r="20" spans="1:38" ht="21" customHeight="1" x14ac:dyDescent="0.2">
      <c r="A20" s="27" t="s">
        <v>263</v>
      </c>
      <c r="B20" s="17" t="s">
        <v>265</v>
      </c>
      <c r="C20" s="261">
        <v>41059</v>
      </c>
      <c r="D20" s="274">
        <v>418960760</v>
      </c>
      <c r="E20" s="259">
        <v>41180</v>
      </c>
      <c r="F20" s="17" t="s">
        <v>317</v>
      </c>
      <c r="G20" s="259">
        <v>41180</v>
      </c>
      <c r="H20" s="9">
        <v>418423800</v>
      </c>
      <c r="I20" s="259">
        <v>41183</v>
      </c>
      <c r="J20" s="259">
        <v>41183</v>
      </c>
      <c r="K20" s="265">
        <v>3</v>
      </c>
      <c r="L20" s="272" t="e">
        <f>H20+#REF!</f>
        <v>#REF!</v>
      </c>
      <c r="M20" s="274"/>
      <c r="N20" s="272"/>
      <c r="O20" s="277"/>
      <c r="P20" s="28" t="s">
        <v>149</v>
      </c>
      <c r="Q20" s="16"/>
      <c r="R20" s="1"/>
      <c r="S20" s="267"/>
      <c r="T20" s="267"/>
      <c r="U20" s="267"/>
      <c r="V20" s="264"/>
      <c r="W20" s="264"/>
      <c r="X20" s="264"/>
      <c r="Y20" s="264"/>
      <c r="Z20" s="264"/>
      <c r="AA20" s="264"/>
      <c r="AB20" s="1"/>
      <c r="AC20" s="1"/>
      <c r="AD20" s="1"/>
      <c r="AE20" s="1"/>
      <c r="AF20" s="1"/>
      <c r="AG20" s="1"/>
      <c r="AH20" s="1"/>
      <c r="AI20" s="1"/>
      <c r="AK20" s="1"/>
      <c r="AL20" s="1"/>
    </row>
    <row r="21" spans="1:38" ht="16.5" customHeight="1" x14ac:dyDescent="0.2">
      <c r="A21" s="27" t="s">
        <v>304</v>
      </c>
      <c r="B21" s="17" t="s">
        <v>306</v>
      </c>
      <c r="C21" s="261">
        <v>41001</v>
      </c>
      <c r="D21" s="274">
        <v>32463244</v>
      </c>
      <c r="E21" s="261">
        <v>41201</v>
      </c>
      <c r="F21" s="17" t="s">
        <v>307</v>
      </c>
      <c r="G21" s="261">
        <v>41201</v>
      </c>
      <c r="H21" s="9">
        <v>32439244</v>
      </c>
      <c r="I21" s="261">
        <v>41205</v>
      </c>
      <c r="J21" s="261">
        <v>41205</v>
      </c>
      <c r="K21" s="267">
        <v>5</v>
      </c>
      <c r="L21" s="274">
        <v>32439400</v>
      </c>
      <c r="M21" s="274"/>
      <c r="N21" s="274"/>
      <c r="O21" s="1"/>
      <c r="P21" s="28" t="s">
        <v>149</v>
      </c>
      <c r="Q21" s="16"/>
      <c r="R21" s="1"/>
      <c r="S21" s="267"/>
      <c r="T21" s="267"/>
      <c r="U21" s="267"/>
      <c r="V21" s="264"/>
      <c r="W21" s="264"/>
      <c r="X21" s="264"/>
      <c r="Y21" s="264"/>
      <c r="Z21" s="264"/>
      <c r="AA21" s="264"/>
      <c r="AB21" s="1"/>
      <c r="AC21" s="1"/>
      <c r="AD21" s="1"/>
      <c r="AE21" s="1"/>
      <c r="AF21" s="1"/>
      <c r="AG21" s="1"/>
      <c r="AH21" s="1"/>
      <c r="AI21" s="1"/>
      <c r="AK21" s="1"/>
      <c r="AL21" s="1"/>
    </row>
    <row r="22" spans="1:38" ht="17.25" customHeight="1" x14ac:dyDescent="0.2">
      <c r="A22" s="270" t="s">
        <v>337</v>
      </c>
      <c r="B22" s="17" t="s">
        <v>339</v>
      </c>
      <c r="C22" s="36"/>
      <c r="D22" s="254"/>
      <c r="E22" s="260">
        <v>41213</v>
      </c>
      <c r="F22" s="17" t="s">
        <v>340</v>
      </c>
      <c r="G22" s="261">
        <v>41213</v>
      </c>
      <c r="H22" s="9">
        <v>526270614</v>
      </c>
      <c r="I22" s="103"/>
      <c r="J22" s="103"/>
      <c r="K22" s="266">
        <v>3</v>
      </c>
      <c r="L22" s="273">
        <v>526270614</v>
      </c>
      <c r="M22" s="274"/>
      <c r="N22" s="274"/>
      <c r="O22" s="1"/>
      <c r="P22" s="28" t="s">
        <v>154</v>
      </c>
      <c r="Q22" s="28" t="s">
        <v>708</v>
      </c>
      <c r="R22" s="1"/>
      <c r="S22" s="267"/>
      <c r="T22" s="267"/>
      <c r="U22" s="267"/>
      <c r="V22" s="264"/>
      <c r="W22" s="264"/>
      <c r="X22" s="264"/>
      <c r="Y22" s="264"/>
      <c r="Z22" s="264"/>
      <c r="AA22" s="264"/>
      <c r="AB22" s="1"/>
      <c r="AC22" s="1"/>
      <c r="AD22" s="1"/>
      <c r="AE22" s="1"/>
      <c r="AF22" s="1"/>
      <c r="AG22" s="1"/>
      <c r="AH22" s="1"/>
      <c r="AI22" s="1"/>
      <c r="AK22" s="1"/>
      <c r="AL22" s="1"/>
    </row>
    <row r="23" spans="1:38" ht="25.5" customHeight="1" x14ac:dyDescent="0.2">
      <c r="A23" s="269" t="s">
        <v>320</v>
      </c>
      <c r="B23" s="17" t="s">
        <v>322</v>
      </c>
      <c r="C23" s="261">
        <v>41131</v>
      </c>
      <c r="D23" s="274">
        <v>554208627</v>
      </c>
      <c r="E23" s="259">
        <v>41213</v>
      </c>
      <c r="F23" s="17" t="s">
        <v>333</v>
      </c>
      <c r="G23" s="261">
        <v>41213</v>
      </c>
      <c r="H23" s="9">
        <v>554208627</v>
      </c>
      <c r="I23" s="259">
        <v>41220</v>
      </c>
      <c r="J23" s="259">
        <v>41220</v>
      </c>
      <c r="K23" s="265">
        <v>8</v>
      </c>
      <c r="L23" s="275">
        <v>1929669741</v>
      </c>
      <c r="M23" s="274"/>
      <c r="N23" s="274"/>
      <c r="O23" s="1"/>
      <c r="P23" s="1"/>
      <c r="Q23" s="16"/>
      <c r="R23" s="1"/>
      <c r="S23" s="267"/>
      <c r="T23" s="267"/>
      <c r="U23" s="267"/>
      <c r="V23" s="264"/>
      <c r="W23" s="264"/>
      <c r="X23" s="264"/>
      <c r="Y23" s="264"/>
      <c r="Z23" s="264"/>
      <c r="AA23" s="264"/>
      <c r="AB23" s="1"/>
      <c r="AC23" s="1"/>
      <c r="AD23" s="1"/>
      <c r="AE23" s="1"/>
      <c r="AF23" s="1"/>
      <c r="AG23" s="1"/>
      <c r="AH23" s="1"/>
      <c r="AI23" s="1"/>
      <c r="AK23" s="1"/>
      <c r="AL23" s="1"/>
    </row>
    <row r="24" spans="1:38" x14ac:dyDescent="0.2">
      <c r="A24" s="269" t="s">
        <v>708</v>
      </c>
      <c r="B24" s="17" t="s">
        <v>709</v>
      </c>
      <c r="C24" s="261">
        <v>41131</v>
      </c>
      <c r="D24" s="274">
        <v>97710431</v>
      </c>
      <c r="E24" s="259">
        <v>41233</v>
      </c>
      <c r="F24" s="40"/>
      <c r="G24" s="261">
        <v>41233</v>
      </c>
      <c r="H24" s="9">
        <v>97710431</v>
      </c>
      <c r="I24" s="259">
        <v>41234</v>
      </c>
      <c r="J24" s="259">
        <v>41234</v>
      </c>
      <c r="K24" s="265">
        <v>8</v>
      </c>
      <c r="L24" s="274">
        <v>97710431</v>
      </c>
      <c r="M24" s="274"/>
      <c r="N24" s="274"/>
      <c r="O24" s="1"/>
      <c r="P24" s="39"/>
      <c r="Q24" s="1"/>
      <c r="R24" s="1"/>
      <c r="S24" s="267"/>
      <c r="T24" s="267"/>
      <c r="U24" s="267"/>
      <c r="V24" s="264"/>
      <c r="W24" s="264"/>
      <c r="X24" s="264"/>
      <c r="Y24" s="264"/>
      <c r="Z24" s="264"/>
      <c r="AA24" s="264"/>
      <c r="AB24" s="1"/>
      <c r="AC24" s="1"/>
      <c r="AD24" s="1"/>
      <c r="AE24" s="1"/>
      <c r="AF24" s="1"/>
      <c r="AG24" s="1"/>
      <c r="AH24" s="1"/>
      <c r="AI24" s="1"/>
      <c r="AK24" s="1"/>
      <c r="AL24" s="1"/>
    </row>
    <row r="25" spans="1:38" ht="36" x14ac:dyDescent="0.2">
      <c r="A25" s="269" t="s">
        <v>711</v>
      </c>
      <c r="B25" s="17" t="s">
        <v>713</v>
      </c>
      <c r="C25" s="261">
        <v>41073</v>
      </c>
      <c r="D25" s="274">
        <v>150000000</v>
      </c>
      <c r="E25" s="259">
        <v>41233</v>
      </c>
      <c r="F25" s="40"/>
      <c r="G25" s="261">
        <v>41233</v>
      </c>
      <c r="H25" s="9">
        <v>150000000</v>
      </c>
      <c r="I25" s="259"/>
      <c r="J25" s="265"/>
      <c r="K25" s="265">
        <v>2</v>
      </c>
      <c r="L25" s="274">
        <v>150000000</v>
      </c>
      <c r="M25" s="274"/>
      <c r="N25" s="274"/>
      <c r="O25" s="1"/>
      <c r="P25" s="16" t="s">
        <v>154</v>
      </c>
      <c r="Q25" s="1"/>
      <c r="R25" s="1"/>
      <c r="S25" s="267"/>
      <c r="T25" s="267"/>
      <c r="U25" s="267"/>
      <c r="V25" s="264"/>
      <c r="W25" s="264"/>
      <c r="X25" s="264"/>
      <c r="Y25" s="264"/>
      <c r="Z25" s="264"/>
      <c r="AA25" s="264"/>
      <c r="AB25" s="1"/>
      <c r="AC25" s="1"/>
      <c r="AD25" s="1"/>
      <c r="AE25" s="1"/>
      <c r="AF25" s="1"/>
      <c r="AG25" s="1"/>
      <c r="AH25" s="1"/>
      <c r="AI25" s="1"/>
      <c r="AK25" s="1"/>
      <c r="AL25" s="1"/>
    </row>
    <row r="26" spans="1:38" x14ac:dyDescent="0.2">
      <c r="A26" s="27" t="s">
        <v>727</v>
      </c>
      <c r="B26" s="17" t="s">
        <v>729</v>
      </c>
      <c r="C26" s="261">
        <v>41113</v>
      </c>
      <c r="D26" s="274">
        <v>332500000</v>
      </c>
      <c r="E26" s="259">
        <v>41240</v>
      </c>
      <c r="F26" s="40"/>
      <c r="G26" s="259">
        <v>41240</v>
      </c>
      <c r="H26" s="257"/>
      <c r="I26" s="259"/>
      <c r="J26" s="267"/>
      <c r="K26" s="265">
        <v>2</v>
      </c>
      <c r="L26" s="274"/>
      <c r="M26" s="274"/>
      <c r="N26" s="274"/>
      <c r="O26" s="1"/>
      <c r="P26" s="1" t="s">
        <v>154</v>
      </c>
      <c r="Q26" s="1"/>
      <c r="R26" s="1"/>
      <c r="S26" s="267"/>
      <c r="T26" s="267"/>
      <c r="U26" s="267"/>
      <c r="V26" s="264"/>
      <c r="W26" s="264"/>
      <c r="X26" s="264"/>
      <c r="Y26" s="264"/>
      <c r="Z26" s="264"/>
      <c r="AA26" s="264"/>
      <c r="AB26" s="1"/>
      <c r="AC26" s="1"/>
      <c r="AD26" s="1"/>
      <c r="AE26" s="1"/>
      <c r="AF26" s="1"/>
      <c r="AG26" s="1"/>
      <c r="AH26" s="1"/>
      <c r="AI26" s="1"/>
      <c r="AK26" s="1"/>
      <c r="AL26" s="1"/>
    </row>
    <row r="27" spans="1:38" s="35" customFormat="1" x14ac:dyDescent="0.2">
      <c r="A27" s="289"/>
      <c r="AJ27" s="45"/>
    </row>
    <row r="28" spans="1:38" s="35" customFormat="1" x14ac:dyDescent="0.2">
      <c r="A28" s="289"/>
      <c r="AJ28" s="45"/>
    </row>
    <row r="29" spans="1:38" s="35" customFormat="1" x14ac:dyDescent="0.2">
      <c r="A29" s="289"/>
      <c r="AJ29" s="45"/>
    </row>
    <row r="30" spans="1:38" s="35" customFormat="1" x14ac:dyDescent="0.2">
      <c r="A30" s="289"/>
      <c r="AJ30" s="45"/>
    </row>
    <row r="31" spans="1:38" s="35" customFormat="1" x14ac:dyDescent="0.2">
      <c r="A31" s="289"/>
      <c r="AJ31" s="45"/>
    </row>
    <row r="32" spans="1:38" s="35" customFormat="1" x14ac:dyDescent="0.2">
      <c r="A32" s="289"/>
      <c r="AJ32" s="45"/>
    </row>
    <row r="33" spans="1:36" s="35" customFormat="1" x14ac:dyDescent="0.2">
      <c r="A33" s="289"/>
      <c r="AJ33" s="45"/>
    </row>
    <row r="34" spans="1:36" s="35" customFormat="1" x14ac:dyDescent="0.2">
      <c r="A34" s="289"/>
      <c r="AJ34" s="45"/>
    </row>
    <row r="35" spans="1:36" s="35" customFormat="1" x14ac:dyDescent="0.2">
      <c r="A35" s="289"/>
      <c r="AJ35" s="45"/>
    </row>
    <row r="36" spans="1:36" s="35" customFormat="1" ht="14.25" x14ac:dyDescent="0.2">
      <c r="A36" s="289"/>
      <c r="H36" s="94"/>
      <c r="AJ36" s="45"/>
    </row>
    <row r="37" spans="1:36" s="35" customFormat="1" x14ac:dyDescent="0.2">
      <c r="A37" s="289"/>
      <c r="AJ37" s="45"/>
    </row>
    <row r="38" spans="1:36" s="35" customFormat="1" x14ac:dyDescent="0.2">
      <c r="A38" s="289"/>
      <c r="AJ38" s="45"/>
    </row>
    <row r="39" spans="1:36" s="35" customFormat="1" x14ac:dyDescent="0.2">
      <c r="A39" s="289"/>
      <c r="AJ39" s="45"/>
    </row>
    <row r="40" spans="1:36" s="35" customFormat="1" ht="12.75" x14ac:dyDescent="0.2">
      <c r="A40" s="289"/>
      <c r="H40" s="71"/>
      <c r="AJ40" s="45"/>
    </row>
    <row r="41" spans="1:36" s="35" customFormat="1" x14ac:dyDescent="0.2">
      <c r="A41" s="289"/>
      <c r="AJ41" s="45"/>
    </row>
    <row r="42" spans="1:36" s="35" customFormat="1" x14ac:dyDescent="0.2">
      <c r="A42" s="289"/>
      <c r="AJ42" s="45"/>
    </row>
    <row r="43" spans="1:36" s="35" customFormat="1" x14ac:dyDescent="0.2">
      <c r="A43" s="289"/>
      <c r="AJ43" s="45"/>
    </row>
    <row r="44" spans="1:36" s="35" customFormat="1" x14ac:dyDescent="0.2">
      <c r="A44" s="289"/>
      <c r="AJ44" s="45"/>
    </row>
    <row r="45" spans="1:36" s="35" customFormat="1" x14ac:dyDescent="0.2">
      <c r="A45" s="289"/>
      <c r="AJ45" s="45"/>
    </row>
    <row r="46" spans="1:36" s="35" customFormat="1" x14ac:dyDescent="0.2">
      <c r="A46" s="289"/>
      <c r="AJ46" s="45"/>
    </row>
    <row r="47" spans="1:36" s="35" customFormat="1" ht="12.75" x14ac:dyDescent="0.2">
      <c r="A47" s="290"/>
      <c r="B47" s="71"/>
      <c r="C47" s="71"/>
      <c r="D47" s="71"/>
      <c r="E47" s="73"/>
      <c r="AJ47" s="45"/>
    </row>
    <row r="48" spans="1:36" s="35" customFormat="1" ht="12.75" x14ac:dyDescent="0.2">
      <c r="A48" s="290"/>
      <c r="B48" s="71"/>
      <c r="C48" s="71"/>
      <c r="D48" s="71"/>
      <c r="E48" s="73"/>
      <c r="AJ48" s="45"/>
    </row>
    <row r="49" spans="1:36" s="35" customFormat="1" ht="12.75" x14ac:dyDescent="0.2">
      <c r="A49" s="290"/>
      <c r="B49" s="71"/>
      <c r="C49" s="71"/>
      <c r="D49" s="74"/>
      <c r="J49" s="73"/>
      <c r="AJ49" s="45"/>
    </row>
    <row r="50" spans="1:36" s="35" customFormat="1" ht="12.75" x14ac:dyDescent="0.2">
      <c r="A50" s="290"/>
      <c r="B50" s="71"/>
      <c r="C50" s="71"/>
      <c r="D50" s="71"/>
      <c r="E50" s="73"/>
      <c r="J50" s="73"/>
      <c r="AJ50" s="45"/>
    </row>
    <row r="51" spans="1:36" s="35" customFormat="1" ht="12.75" x14ac:dyDescent="0.2">
      <c r="A51" s="290"/>
      <c r="B51" s="71"/>
      <c r="C51" s="71"/>
      <c r="D51" s="71"/>
      <c r="E51" s="73"/>
      <c r="J51" s="73"/>
      <c r="AJ51" s="45"/>
    </row>
    <row r="52" spans="1:36" s="35" customFormat="1" x14ac:dyDescent="0.2">
      <c r="A52" s="289"/>
      <c r="E52" s="73"/>
      <c r="J52" s="73"/>
      <c r="AJ52" s="45"/>
    </row>
    <row r="53" spans="1:36" s="35" customFormat="1" x14ac:dyDescent="0.2">
      <c r="A53" s="289"/>
      <c r="E53" s="73"/>
      <c r="J53" s="73"/>
      <c r="AJ53" s="45"/>
    </row>
    <row r="54" spans="1:36" s="35" customFormat="1" x14ac:dyDescent="0.2">
      <c r="A54" s="289"/>
      <c r="E54" s="73"/>
      <c r="AJ54" s="45"/>
    </row>
    <row r="55" spans="1:36" s="35" customFormat="1" x14ac:dyDescent="0.2">
      <c r="A55" s="289"/>
      <c r="J55" s="73"/>
      <c r="AJ55" s="45"/>
    </row>
    <row r="56" spans="1:36" s="35" customFormat="1" x14ac:dyDescent="0.2">
      <c r="A56" s="289"/>
      <c r="AJ56" s="45"/>
    </row>
    <row r="57" spans="1:36" s="35" customFormat="1" x14ac:dyDescent="0.2">
      <c r="A57" s="289"/>
      <c r="AJ57" s="45"/>
    </row>
    <row r="58" spans="1:36" s="35" customFormat="1" x14ac:dyDescent="0.2">
      <c r="A58" s="289"/>
      <c r="AJ58" s="45"/>
    </row>
    <row r="59" spans="1:36" s="35" customFormat="1" x14ac:dyDescent="0.2">
      <c r="A59" s="289"/>
      <c r="AJ59" s="45"/>
    </row>
    <row r="60" spans="1:36" s="35" customFormat="1" x14ac:dyDescent="0.2">
      <c r="A60" s="289"/>
      <c r="AJ60" s="45"/>
    </row>
    <row r="61" spans="1:36" s="35" customFormat="1" x14ac:dyDescent="0.2">
      <c r="A61" s="289"/>
      <c r="AJ61" s="45"/>
    </row>
    <row r="62" spans="1:36" s="35" customFormat="1" x14ac:dyDescent="0.2">
      <c r="A62" s="289"/>
      <c r="AJ62" s="45"/>
    </row>
    <row r="63" spans="1:36" s="35" customFormat="1" x14ac:dyDescent="0.2">
      <c r="A63" s="289"/>
      <c r="AJ63" s="45"/>
    </row>
    <row r="64" spans="1:36" s="35" customFormat="1" ht="12.75" x14ac:dyDescent="0.2">
      <c r="A64" s="289"/>
      <c r="M64" s="71"/>
      <c r="AJ64" s="45"/>
    </row>
    <row r="65" spans="1:36" s="35" customFormat="1" ht="12.75" x14ac:dyDescent="0.2">
      <c r="A65" s="289"/>
      <c r="C65" s="75"/>
      <c r="J65" s="71"/>
      <c r="M65" s="71"/>
      <c r="AJ65" s="45"/>
    </row>
    <row r="66" spans="1:36" s="35" customFormat="1" ht="12.75" x14ac:dyDescent="0.2">
      <c r="A66" s="289"/>
      <c r="H66" s="72"/>
      <c r="J66" s="71"/>
      <c r="M66" s="71"/>
      <c r="AJ66" s="45"/>
    </row>
    <row r="67" spans="1:36" s="35" customFormat="1" ht="12.75" x14ac:dyDescent="0.2">
      <c r="A67" s="289"/>
      <c r="J67" s="71"/>
      <c r="M67" s="71"/>
      <c r="AJ67" s="45"/>
    </row>
    <row r="68" spans="1:36" s="35" customFormat="1" ht="12.75" x14ac:dyDescent="0.2">
      <c r="A68" s="289"/>
      <c r="J68" s="77"/>
      <c r="M68" s="71"/>
      <c r="AJ68" s="45"/>
    </row>
    <row r="69" spans="1:36" s="35" customFormat="1" ht="12.75" x14ac:dyDescent="0.2">
      <c r="A69" s="289"/>
      <c r="J69" s="71"/>
      <c r="M69" s="71"/>
      <c r="AJ69" s="45"/>
    </row>
    <row r="70" spans="1:36" s="35" customFormat="1" ht="12.75" x14ac:dyDescent="0.2">
      <c r="A70" s="289"/>
      <c r="C70" s="75"/>
      <c r="J70" s="71"/>
      <c r="M70" s="71"/>
      <c r="AJ70" s="45"/>
    </row>
    <row r="71" spans="1:36" s="35" customFormat="1" ht="12.75" x14ac:dyDescent="0.2">
      <c r="A71" s="289"/>
      <c r="J71" s="71"/>
      <c r="M71" s="76"/>
      <c r="AJ71" s="45"/>
    </row>
    <row r="72" spans="1:36" s="35" customFormat="1" ht="12.75" x14ac:dyDescent="0.2">
      <c r="A72" s="289"/>
      <c r="J72" s="71"/>
      <c r="M72" s="71"/>
      <c r="AJ72" s="45"/>
    </row>
    <row r="73" spans="1:36" s="35" customFormat="1" ht="12.75" x14ac:dyDescent="0.2">
      <c r="A73" s="289"/>
      <c r="J73" s="71"/>
      <c r="M73" s="71"/>
      <c r="AJ73" s="45"/>
    </row>
    <row r="74" spans="1:36" s="35" customFormat="1" ht="12.75" x14ac:dyDescent="0.2">
      <c r="A74" s="289"/>
      <c r="J74" s="71"/>
      <c r="M74" s="71"/>
      <c r="AJ74" s="45"/>
    </row>
    <row r="75" spans="1:36" s="35" customFormat="1" ht="12.75" x14ac:dyDescent="0.2">
      <c r="A75" s="289"/>
      <c r="J75" s="71"/>
      <c r="M75" s="71"/>
      <c r="AJ75" s="45"/>
    </row>
    <row r="76" spans="1:36" s="35" customFormat="1" ht="12.75" x14ac:dyDescent="0.2">
      <c r="A76" s="289"/>
      <c r="J76" s="71"/>
      <c r="M76" s="71"/>
      <c r="AJ76" s="45"/>
    </row>
    <row r="77" spans="1:36" s="35" customFormat="1" ht="12.75" x14ac:dyDescent="0.2">
      <c r="A77" s="289"/>
      <c r="J77" s="71"/>
      <c r="M77" s="71"/>
      <c r="AJ77" s="45"/>
    </row>
    <row r="78" spans="1:36" s="35" customFormat="1" ht="12.75" x14ac:dyDescent="0.2">
      <c r="A78" s="289"/>
      <c r="J78" s="71"/>
      <c r="M78" s="71"/>
      <c r="AJ78" s="45"/>
    </row>
    <row r="79" spans="1:36" s="35" customFormat="1" ht="12.75" x14ac:dyDescent="0.2">
      <c r="A79" s="289"/>
      <c r="M79" s="71"/>
      <c r="AJ79" s="45"/>
    </row>
    <row r="80" spans="1:36" s="35" customFormat="1" ht="12.75" x14ac:dyDescent="0.2">
      <c r="A80" s="289"/>
      <c r="M80" s="71"/>
      <c r="AJ80" s="45"/>
    </row>
    <row r="81" spans="1:36" s="35" customFormat="1" ht="12.75" x14ac:dyDescent="0.2">
      <c r="A81" s="289"/>
      <c r="M81" s="71"/>
      <c r="AJ81" s="45"/>
    </row>
    <row r="82" spans="1:36" s="35" customFormat="1" ht="12.75" x14ac:dyDescent="0.2">
      <c r="A82" s="289"/>
      <c r="M82" s="71"/>
      <c r="AJ82" s="45"/>
    </row>
    <row r="83" spans="1:36" s="35" customFormat="1" ht="12.75" x14ac:dyDescent="0.2">
      <c r="A83" s="289"/>
      <c r="M83" s="71"/>
      <c r="AJ83" s="45"/>
    </row>
    <row r="84" spans="1:36" s="35" customFormat="1" x14ac:dyDescent="0.2">
      <c r="A84" s="289"/>
      <c r="AJ84" s="45"/>
    </row>
    <row r="85" spans="1:36" s="35" customFormat="1" x14ac:dyDescent="0.2">
      <c r="A85" s="289"/>
      <c r="AJ85" s="45"/>
    </row>
    <row r="86" spans="1:36" s="35" customFormat="1" x14ac:dyDescent="0.2">
      <c r="A86" s="289"/>
      <c r="AJ86" s="45"/>
    </row>
    <row r="87" spans="1:36" s="35" customFormat="1" x14ac:dyDescent="0.2">
      <c r="A87" s="289"/>
      <c r="AJ87" s="45"/>
    </row>
    <row r="88" spans="1:36" s="35" customFormat="1" x14ac:dyDescent="0.2">
      <c r="A88" s="289"/>
      <c r="AJ88" s="45"/>
    </row>
    <row r="89" spans="1:36" s="35" customFormat="1" x14ac:dyDescent="0.2">
      <c r="A89" s="289"/>
      <c r="AJ89" s="45"/>
    </row>
    <row r="90" spans="1:36" s="35" customFormat="1" x14ac:dyDescent="0.2">
      <c r="A90" s="289"/>
      <c r="AJ90" s="45"/>
    </row>
    <row r="91" spans="1:36" s="35" customFormat="1" x14ac:dyDescent="0.2">
      <c r="A91" s="289"/>
      <c r="AJ91" s="45"/>
    </row>
    <row r="92" spans="1:36" s="35" customFormat="1" x14ac:dyDescent="0.2">
      <c r="A92" s="289"/>
      <c r="AJ92" s="45"/>
    </row>
    <row r="93" spans="1:36" s="35" customFormat="1" x14ac:dyDescent="0.2">
      <c r="A93" s="289"/>
      <c r="AJ93" s="45"/>
    </row>
    <row r="94" spans="1:36" s="35" customFormat="1" x14ac:dyDescent="0.2">
      <c r="A94" s="289"/>
      <c r="AJ94" s="45"/>
    </row>
    <row r="95" spans="1:36" s="35" customFormat="1" x14ac:dyDescent="0.2">
      <c r="A95" s="289"/>
      <c r="AJ95" s="45"/>
    </row>
    <row r="96" spans="1:36" s="35" customFormat="1" x14ac:dyDescent="0.2">
      <c r="A96" s="289"/>
      <c r="AJ96" s="45"/>
    </row>
    <row r="97" spans="1:36" s="35" customFormat="1" x14ac:dyDescent="0.2">
      <c r="A97" s="289"/>
      <c r="AJ97" s="45"/>
    </row>
    <row r="98" spans="1:36" s="35" customFormat="1" x14ac:dyDescent="0.2">
      <c r="A98" s="289"/>
      <c r="AJ98" s="45"/>
    </row>
    <row r="99" spans="1:36" s="35" customFormat="1" x14ac:dyDescent="0.2">
      <c r="A99" s="289"/>
      <c r="AJ99" s="45"/>
    </row>
    <row r="100" spans="1:36" s="35" customFormat="1" x14ac:dyDescent="0.2">
      <c r="A100" s="289"/>
      <c r="AJ100" s="45"/>
    </row>
    <row r="101" spans="1:36" s="35" customFormat="1" x14ac:dyDescent="0.2">
      <c r="A101" s="289"/>
      <c r="AJ101" s="45"/>
    </row>
    <row r="102" spans="1:36" s="35" customFormat="1" x14ac:dyDescent="0.2">
      <c r="A102" s="289"/>
      <c r="AJ102" s="45"/>
    </row>
    <row r="103" spans="1:36" s="35" customFormat="1" x14ac:dyDescent="0.2">
      <c r="A103" s="289"/>
      <c r="AJ103" s="45"/>
    </row>
    <row r="104" spans="1:36" s="35" customFormat="1" x14ac:dyDescent="0.2">
      <c r="A104" s="289"/>
      <c r="AJ104" s="45"/>
    </row>
    <row r="105" spans="1:36" s="35" customFormat="1" x14ac:dyDescent="0.2">
      <c r="A105" s="289"/>
      <c r="AJ105" s="45"/>
    </row>
    <row r="106" spans="1:36" s="35" customFormat="1" x14ac:dyDescent="0.2">
      <c r="A106" s="289"/>
      <c r="AJ106" s="45"/>
    </row>
    <row r="107" spans="1:36" s="35" customFormat="1" x14ac:dyDescent="0.2">
      <c r="A107" s="289"/>
      <c r="AJ107" s="45"/>
    </row>
    <row r="108" spans="1:36" s="35" customFormat="1" x14ac:dyDescent="0.2">
      <c r="A108" s="289"/>
      <c r="AJ108" s="45"/>
    </row>
    <row r="109" spans="1:36" s="35" customFormat="1" x14ac:dyDescent="0.2">
      <c r="A109" s="289"/>
      <c r="AJ109" s="45"/>
    </row>
    <row r="110" spans="1:36" s="35" customFormat="1" x14ac:dyDescent="0.2">
      <c r="A110" s="289"/>
      <c r="AJ110" s="45"/>
    </row>
    <row r="111" spans="1:36" s="35" customFormat="1" x14ac:dyDescent="0.2">
      <c r="A111" s="289"/>
      <c r="AJ111" s="45"/>
    </row>
    <row r="112" spans="1:36" s="35" customFormat="1" x14ac:dyDescent="0.2">
      <c r="A112" s="289"/>
      <c r="AJ112" s="45"/>
    </row>
    <row r="113" spans="1:36" s="35" customFormat="1" x14ac:dyDescent="0.2">
      <c r="A113" s="289"/>
      <c r="AJ113" s="45"/>
    </row>
    <row r="114" spans="1:36" s="35" customFormat="1" x14ac:dyDescent="0.2">
      <c r="A114" s="289"/>
      <c r="AJ114" s="45"/>
    </row>
    <row r="115" spans="1:36" s="35" customFormat="1" x14ac:dyDescent="0.2">
      <c r="A115" s="289"/>
      <c r="AJ115" s="45"/>
    </row>
    <row r="116" spans="1:36" s="35" customFormat="1" x14ac:dyDescent="0.2">
      <c r="A116" s="289"/>
      <c r="AJ116" s="45"/>
    </row>
    <row r="117" spans="1:36" s="35" customFormat="1" x14ac:dyDescent="0.2">
      <c r="A117" s="289"/>
      <c r="AJ117" s="45"/>
    </row>
    <row r="118" spans="1:36" s="35" customFormat="1" x14ac:dyDescent="0.2">
      <c r="A118" s="289"/>
      <c r="AJ118" s="45"/>
    </row>
    <row r="119" spans="1:36" s="35" customFormat="1" x14ac:dyDescent="0.2">
      <c r="A119" s="289"/>
      <c r="AJ119" s="45"/>
    </row>
    <row r="120" spans="1:36" s="35" customFormat="1" x14ac:dyDescent="0.2">
      <c r="A120" s="289"/>
      <c r="AJ120" s="45"/>
    </row>
    <row r="121" spans="1:36" s="35" customFormat="1" x14ac:dyDescent="0.2">
      <c r="A121" s="289"/>
      <c r="AJ121" s="45"/>
    </row>
    <row r="122" spans="1:36" s="35" customFormat="1" x14ac:dyDescent="0.2">
      <c r="A122" s="289"/>
      <c r="AJ122" s="45"/>
    </row>
    <row r="123" spans="1:36" s="35" customFormat="1" x14ac:dyDescent="0.2">
      <c r="A123" s="289"/>
      <c r="AJ123" s="45"/>
    </row>
    <row r="124" spans="1:36" s="35" customFormat="1" x14ac:dyDescent="0.2">
      <c r="A124" s="289"/>
      <c r="AJ124" s="45"/>
    </row>
    <row r="125" spans="1:36" s="35" customFormat="1" x14ac:dyDescent="0.2">
      <c r="A125" s="289"/>
      <c r="AJ125" s="45"/>
    </row>
    <row r="126" spans="1:36" s="35" customFormat="1" x14ac:dyDescent="0.2">
      <c r="A126" s="289"/>
      <c r="AJ126" s="45"/>
    </row>
    <row r="127" spans="1:36" s="35" customFormat="1" x14ac:dyDescent="0.2">
      <c r="A127" s="289"/>
      <c r="AJ127" s="45"/>
    </row>
    <row r="128" spans="1:36" s="35" customFormat="1" x14ac:dyDescent="0.2">
      <c r="A128" s="289"/>
      <c r="AJ128" s="45"/>
    </row>
    <row r="129" spans="1:36" s="35" customFormat="1" x14ac:dyDescent="0.2">
      <c r="A129" s="289"/>
      <c r="AJ129" s="45"/>
    </row>
    <row r="130" spans="1:36" s="35" customFormat="1" x14ac:dyDescent="0.2">
      <c r="A130" s="289"/>
      <c r="AJ130" s="45"/>
    </row>
    <row r="131" spans="1:36" s="35" customFormat="1" x14ac:dyDescent="0.2">
      <c r="A131" s="289"/>
      <c r="AJ131" s="45"/>
    </row>
    <row r="132" spans="1:36" s="35" customFormat="1" x14ac:dyDescent="0.2">
      <c r="A132" s="289"/>
      <c r="AJ132" s="45"/>
    </row>
    <row r="133" spans="1:36" s="35" customFormat="1" x14ac:dyDescent="0.2">
      <c r="A133" s="289"/>
      <c r="AJ133" s="45"/>
    </row>
    <row r="134" spans="1:36" s="35" customFormat="1" x14ac:dyDescent="0.2">
      <c r="A134" s="289"/>
      <c r="AJ134" s="45"/>
    </row>
    <row r="135" spans="1:36" s="35" customFormat="1" x14ac:dyDescent="0.2">
      <c r="A135" s="289"/>
      <c r="AJ135" s="45"/>
    </row>
    <row r="136" spans="1:36" s="35" customFormat="1" x14ac:dyDescent="0.2">
      <c r="A136" s="289"/>
      <c r="AJ136" s="45"/>
    </row>
    <row r="137" spans="1:36" s="35" customFormat="1" x14ac:dyDescent="0.2">
      <c r="A137" s="289"/>
      <c r="AJ137" s="45"/>
    </row>
    <row r="138" spans="1:36" s="35" customFormat="1" x14ac:dyDescent="0.2">
      <c r="A138" s="289"/>
      <c r="AJ138" s="45"/>
    </row>
    <row r="139" spans="1:36" s="35" customFormat="1" x14ac:dyDescent="0.2">
      <c r="A139" s="289"/>
      <c r="AJ139" s="45"/>
    </row>
    <row r="140" spans="1:36" s="35" customFormat="1" x14ac:dyDescent="0.2">
      <c r="A140" s="289"/>
      <c r="AJ140" s="45"/>
    </row>
    <row r="141" spans="1:36" s="35" customFormat="1" x14ac:dyDescent="0.2">
      <c r="A141" s="289"/>
      <c r="AJ141" s="45"/>
    </row>
    <row r="142" spans="1:36" s="35" customFormat="1" x14ac:dyDescent="0.2">
      <c r="A142" s="289"/>
      <c r="AJ142" s="45"/>
    </row>
    <row r="143" spans="1:36" s="35" customFormat="1" x14ac:dyDescent="0.2">
      <c r="A143" s="289"/>
      <c r="AJ143" s="45"/>
    </row>
    <row r="144" spans="1:36" s="35" customFormat="1" x14ac:dyDescent="0.2">
      <c r="A144" s="289"/>
      <c r="AJ144" s="45"/>
    </row>
    <row r="145" spans="1:36" s="35" customFormat="1" x14ac:dyDescent="0.2">
      <c r="A145" s="289"/>
      <c r="AJ145" s="45"/>
    </row>
    <row r="146" spans="1:36" s="35" customFormat="1" x14ac:dyDescent="0.2">
      <c r="A146" s="289"/>
      <c r="AJ146" s="45"/>
    </row>
    <row r="147" spans="1:36" s="35" customFormat="1" x14ac:dyDescent="0.2">
      <c r="A147" s="289"/>
      <c r="AJ147" s="45"/>
    </row>
    <row r="148" spans="1:36" s="35" customFormat="1" x14ac:dyDescent="0.2">
      <c r="A148" s="289"/>
      <c r="AJ148" s="45"/>
    </row>
    <row r="149" spans="1:36" s="35" customFormat="1" x14ac:dyDescent="0.2">
      <c r="A149" s="289"/>
      <c r="AJ149" s="45"/>
    </row>
    <row r="150" spans="1:36" s="35" customFormat="1" x14ac:dyDescent="0.2">
      <c r="A150" s="289"/>
      <c r="AJ150" s="45"/>
    </row>
    <row r="151" spans="1:36" s="35" customFormat="1" x14ac:dyDescent="0.2">
      <c r="A151" s="289"/>
      <c r="AJ151" s="45"/>
    </row>
  </sheetData>
  <mergeCells count="11">
    <mergeCell ref="Q15:Q16"/>
    <mergeCell ref="AD1:AE1"/>
    <mergeCell ref="AK1:AL1"/>
    <mergeCell ref="R1:AC1"/>
    <mergeCell ref="B1:D1"/>
    <mergeCell ref="F1:H1"/>
    <mergeCell ref="E15:E16"/>
    <mergeCell ref="I15:I16"/>
    <mergeCell ref="J15:J16"/>
    <mergeCell ref="K15:K16"/>
    <mergeCell ref="L15:L16"/>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9" sqref="G19"/>
    </sheetView>
  </sheetViews>
  <sheetFormatPr baseColWidth="10" defaultRowHeight="15" x14ac:dyDescent="0.25"/>
  <cols>
    <col min="1" max="7" width="11.42578125" style="43"/>
    <col min="8" max="8" width="14.140625" style="43" bestFit="1" customWidth="1"/>
    <col min="9" max="9" width="13.140625" style="43" bestFit="1" customWidth="1"/>
    <col min="10" max="16384" width="11.42578125" style="43"/>
  </cols>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7:G20"/>
  <sheetViews>
    <sheetView workbookViewId="0">
      <selection activeCell="F24" sqref="F24"/>
    </sheetView>
  </sheetViews>
  <sheetFormatPr baseColWidth="10" defaultRowHeight="15" x14ac:dyDescent="0.25"/>
  <cols>
    <col min="1" max="1" width="11.42578125" style="43"/>
    <col min="2" max="2" width="8" style="43" customWidth="1"/>
    <col min="3" max="3" width="14.140625" style="43" bestFit="1" customWidth="1"/>
    <col min="4" max="4" width="10" style="43" customWidth="1"/>
    <col min="5" max="5" width="11.42578125" style="43"/>
    <col min="6" max="7" width="14.140625" style="43" bestFit="1" customWidth="1"/>
    <col min="8" max="16384" width="11.42578125" style="43"/>
  </cols>
  <sheetData>
    <row r="7" spans="1:7" x14ac:dyDescent="0.25">
      <c r="B7" s="43" t="s">
        <v>795</v>
      </c>
      <c r="C7" s="43" t="s">
        <v>24</v>
      </c>
      <c r="D7" s="43" t="s">
        <v>796</v>
      </c>
    </row>
    <row r="8" spans="1:7" x14ac:dyDescent="0.25">
      <c r="A8" s="301" t="s">
        <v>797</v>
      </c>
      <c r="B8" s="300" t="s">
        <v>273</v>
      </c>
      <c r="C8" s="43">
        <v>20900000</v>
      </c>
      <c r="D8" s="302">
        <v>0.1865</v>
      </c>
      <c r="E8" s="303">
        <f>D8/2</f>
        <v>9.325E-2</v>
      </c>
      <c r="F8" s="43">
        <f>C8*D8</f>
        <v>3897850</v>
      </c>
      <c r="G8" s="43">
        <f>C8*E8</f>
        <v>1948925</v>
      </c>
    </row>
    <row r="9" spans="1:7" x14ac:dyDescent="0.25">
      <c r="A9" s="301" t="s">
        <v>797</v>
      </c>
      <c r="B9" s="300" t="s">
        <v>272</v>
      </c>
      <c r="C9" s="43">
        <v>13200000</v>
      </c>
      <c r="E9" s="302">
        <v>9.3299999999999994E-2</v>
      </c>
      <c r="F9" s="43">
        <f>C9*D8</f>
        <v>2461800</v>
      </c>
      <c r="G9" s="43">
        <f>C9*E9</f>
        <v>1231560</v>
      </c>
    </row>
    <row r="10" spans="1:7" x14ac:dyDescent="0.25">
      <c r="A10" s="300" t="s">
        <v>798</v>
      </c>
      <c r="B10" s="300" t="s">
        <v>276</v>
      </c>
      <c r="C10" s="43">
        <v>34990000</v>
      </c>
      <c r="D10" s="302">
        <v>0.89780000000000004</v>
      </c>
      <c r="E10" s="302">
        <v>0.44890000000000002</v>
      </c>
      <c r="F10" s="43">
        <f>C10*D10</f>
        <v>31414022</v>
      </c>
      <c r="G10" s="43">
        <f>C10*E10</f>
        <v>15707011</v>
      </c>
    </row>
    <row r="11" spans="1:7" x14ac:dyDescent="0.25">
      <c r="F11" s="43">
        <v>0</v>
      </c>
    </row>
    <row r="12" spans="1:7" x14ac:dyDescent="0.25">
      <c r="A12" s="300" t="s">
        <v>799</v>
      </c>
      <c r="B12" s="300" t="s">
        <v>270</v>
      </c>
      <c r="C12" s="43">
        <v>7400000</v>
      </c>
      <c r="D12" s="302">
        <v>0.11119999999999999</v>
      </c>
      <c r="E12" s="302">
        <v>5.5599999999999997E-2</v>
      </c>
      <c r="F12" s="43">
        <f>C12*D12</f>
        <v>822880</v>
      </c>
      <c r="G12" s="43">
        <f>C12*E12</f>
        <v>411440</v>
      </c>
    </row>
    <row r="13" spans="1:7" x14ac:dyDescent="0.25">
      <c r="B13" s="300" t="s">
        <v>271</v>
      </c>
      <c r="C13" s="43">
        <v>32169055</v>
      </c>
      <c r="E13" s="302">
        <v>5.5599999999999997E-2</v>
      </c>
      <c r="F13" s="43">
        <f>C13*D12</f>
        <v>3577198.9159999997</v>
      </c>
      <c r="G13" s="43">
        <f t="shared" ref="G13:G14" si="0">C13*E13</f>
        <v>1788599.4579999999</v>
      </c>
    </row>
    <row r="14" spans="1:7" x14ac:dyDescent="0.25">
      <c r="B14" s="300" t="s">
        <v>269</v>
      </c>
      <c r="C14" s="43">
        <v>3430945</v>
      </c>
      <c r="E14" s="302">
        <v>5.5599999999999997E-2</v>
      </c>
      <c r="F14" s="43">
        <f>C14*D12</f>
        <v>381521.08399999997</v>
      </c>
      <c r="G14" s="43">
        <f t="shared" si="0"/>
        <v>190760.54199999999</v>
      </c>
    </row>
    <row r="15" spans="1:7" x14ac:dyDescent="0.25">
      <c r="F15" s="43">
        <f>SUM(F8:F14)</f>
        <v>42555272</v>
      </c>
      <c r="G15" s="43">
        <f>SUM(G8:G14)</f>
        <v>21278296</v>
      </c>
    </row>
    <row r="18" spans="7:7" x14ac:dyDescent="0.25">
      <c r="G18" s="43">
        <v>21277636</v>
      </c>
    </row>
    <row r="20" spans="7:7" x14ac:dyDescent="0.25">
      <c r="G20" s="43">
        <f>G15-G18</f>
        <v>660</v>
      </c>
    </row>
  </sheetData>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O121"/>
  <sheetViews>
    <sheetView topLeftCell="C7" zoomScale="120" zoomScaleNormal="120" workbookViewId="0">
      <selection activeCell="C13" sqref="C13"/>
    </sheetView>
  </sheetViews>
  <sheetFormatPr baseColWidth="10" defaultRowHeight="9" x14ac:dyDescent="0.15"/>
  <cols>
    <col min="1" max="1" width="12.140625" style="426" customWidth="1"/>
    <col min="2" max="2" width="31.85546875" style="107" customWidth="1"/>
    <col min="3" max="3" width="16.42578125" style="426" customWidth="1"/>
    <col min="4" max="4" width="4.85546875" style="438" customWidth="1"/>
    <col min="5" max="5" width="11.42578125" style="433"/>
    <col min="6" max="16384" width="11.42578125" style="107"/>
  </cols>
  <sheetData>
    <row r="1" spans="1:6" x14ac:dyDescent="0.15">
      <c r="A1" s="420" t="s">
        <v>2</v>
      </c>
      <c r="B1" s="420" t="s">
        <v>3</v>
      </c>
      <c r="C1" s="420" t="s">
        <v>5</v>
      </c>
      <c r="D1" s="205"/>
      <c r="E1" s="1416" t="s">
        <v>953</v>
      </c>
      <c r="F1" s="1404" t="s">
        <v>17</v>
      </c>
    </row>
    <row r="2" spans="1:6" ht="19.5" customHeight="1" x14ac:dyDescent="0.15">
      <c r="A2" s="420"/>
      <c r="B2" s="420"/>
      <c r="C2" s="420" t="s">
        <v>18</v>
      </c>
      <c r="D2" s="205"/>
      <c r="E2" s="1416"/>
      <c r="F2" s="1404"/>
    </row>
    <row r="3" spans="1:6" ht="54" x14ac:dyDescent="0.15">
      <c r="A3" s="422" t="s">
        <v>679</v>
      </c>
      <c r="B3" s="113" t="s">
        <v>47</v>
      </c>
      <c r="C3" s="113" t="s">
        <v>49</v>
      </c>
      <c r="D3" s="435">
        <v>3</v>
      </c>
      <c r="E3" s="427">
        <v>41086</v>
      </c>
      <c r="F3" s="434" t="s">
        <v>951</v>
      </c>
    </row>
    <row r="4" spans="1:6" ht="36" hidden="1" customHeight="1" x14ac:dyDescent="0.15">
      <c r="A4" s="422" t="s">
        <v>680</v>
      </c>
      <c r="B4" s="129" t="s">
        <v>55</v>
      </c>
      <c r="C4" s="416" t="s">
        <v>56</v>
      </c>
      <c r="D4" s="436"/>
      <c r="E4" s="428">
        <v>41075</v>
      </c>
      <c r="F4" s="193"/>
    </row>
    <row r="5" spans="1:6" ht="27" hidden="1" x14ac:dyDescent="0.15">
      <c r="A5" s="422" t="s">
        <v>681</v>
      </c>
      <c r="B5" s="129" t="s">
        <v>62</v>
      </c>
      <c r="C5" s="416" t="s">
        <v>63</v>
      </c>
      <c r="D5" s="436"/>
      <c r="E5" s="428">
        <v>41079</v>
      </c>
      <c r="F5" s="193"/>
    </row>
    <row r="6" spans="1:6" ht="36" hidden="1" x14ac:dyDescent="0.15">
      <c r="A6" s="419" t="s">
        <v>682</v>
      </c>
      <c r="B6" s="416" t="s">
        <v>92</v>
      </c>
      <c r="C6" s="416" t="s">
        <v>93</v>
      </c>
      <c r="D6" s="436"/>
      <c r="E6" s="428">
        <v>41094</v>
      </c>
      <c r="F6" s="193"/>
    </row>
    <row r="7" spans="1:6" ht="45" x14ac:dyDescent="0.15">
      <c r="A7" s="422" t="s">
        <v>683</v>
      </c>
      <c r="B7" s="129" t="s">
        <v>88</v>
      </c>
      <c r="C7" s="416" t="s">
        <v>49</v>
      </c>
      <c r="D7" s="436">
        <v>1</v>
      </c>
      <c r="E7" s="428">
        <v>41095</v>
      </c>
      <c r="F7" s="439" t="s">
        <v>954</v>
      </c>
    </row>
    <row r="8" spans="1:6" ht="45" x14ac:dyDescent="0.15">
      <c r="A8" s="422" t="s">
        <v>684</v>
      </c>
      <c r="B8" s="129" t="s">
        <v>98</v>
      </c>
      <c r="C8" s="416" t="s">
        <v>49</v>
      </c>
      <c r="D8" s="436">
        <v>2</v>
      </c>
      <c r="E8" s="428">
        <v>41116</v>
      </c>
      <c r="F8" s="439" t="s">
        <v>955</v>
      </c>
    </row>
    <row r="9" spans="1:6" ht="36" hidden="1" x14ac:dyDescent="0.15">
      <c r="A9" s="418" t="s">
        <v>926</v>
      </c>
      <c r="B9" s="215" t="s">
        <v>124</v>
      </c>
      <c r="C9" s="415" t="s">
        <v>125</v>
      </c>
      <c r="D9" s="437"/>
      <c r="E9" s="428">
        <v>41158</v>
      </c>
      <c r="F9" s="193"/>
    </row>
    <row r="10" spans="1:6" ht="27" hidden="1" x14ac:dyDescent="0.15">
      <c r="A10" s="418" t="s">
        <v>686</v>
      </c>
      <c r="B10" s="215" t="s">
        <v>131</v>
      </c>
      <c r="C10" s="415" t="s">
        <v>132</v>
      </c>
      <c r="D10" s="437"/>
      <c r="E10" s="429">
        <v>41148</v>
      </c>
      <c r="F10" s="193"/>
    </row>
    <row r="11" spans="1:6" ht="54" x14ac:dyDescent="0.15">
      <c r="A11" s="1282" t="s">
        <v>687</v>
      </c>
      <c r="B11" s="129" t="s">
        <v>688</v>
      </c>
      <c r="C11" s="1420" t="s">
        <v>167</v>
      </c>
      <c r="D11" s="1400">
        <v>2</v>
      </c>
      <c r="E11" s="1402">
        <v>41172</v>
      </c>
      <c r="F11" s="1406" t="s">
        <v>956</v>
      </c>
    </row>
    <row r="12" spans="1:6" ht="45" x14ac:dyDescent="0.15">
      <c r="A12" s="1283"/>
      <c r="B12" s="129" t="s">
        <v>927</v>
      </c>
      <c r="C12" s="1420"/>
      <c r="D12" s="1401"/>
      <c r="E12" s="1417"/>
      <c r="F12" s="1407"/>
    </row>
    <row r="13" spans="1:6" ht="45" x14ac:dyDescent="0.15">
      <c r="A13" s="421" t="s">
        <v>928</v>
      </c>
      <c r="B13" s="129" t="s">
        <v>927</v>
      </c>
      <c r="C13" s="113" t="s">
        <v>167</v>
      </c>
      <c r="D13" s="435">
        <v>2</v>
      </c>
      <c r="E13" s="1418"/>
      <c r="F13" s="440" t="s">
        <v>957</v>
      </c>
    </row>
    <row r="14" spans="1:6" s="443" customFormat="1" ht="15" customHeight="1" x14ac:dyDescent="0.15">
      <c r="A14" s="1282" t="s">
        <v>929</v>
      </c>
      <c r="B14" s="1350" t="s">
        <v>723</v>
      </c>
      <c r="C14" s="1350" t="s">
        <v>240</v>
      </c>
      <c r="D14" s="1400">
        <v>2</v>
      </c>
      <c r="E14" s="1417">
        <v>41248</v>
      </c>
      <c r="F14" s="1411"/>
    </row>
    <row r="15" spans="1:6" s="443" customFormat="1" x14ac:dyDescent="0.15">
      <c r="A15" s="1350"/>
      <c r="B15" s="1350"/>
      <c r="C15" s="1350"/>
      <c r="D15" s="1421"/>
      <c r="E15" s="1417"/>
      <c r="F15" s="1412"/>
    </row>
    <row r="16" spans="1:6" s="443" customFormat="1" ht="13.5" customHeight="1" x14ac:dyDescent="0.15">
      <c r="A16" s="1283"/>
      <c r="B16" s="1283"/>
      <c r="C16" s="1283"/>
      <c r="D16" s="1401"/>
      <c r="E16" s="1418"/>
      <c r="F16" s="1413"/>
    </row>
    <row r="17" spans="1:6" ht="15" customHeight="1" x14ac:dyDescent="0.15">
      <c r="A17" s="1282" t="s">
        <v>930</v>
      </c>
      <c r="B17" s="1282" t="s">
        <v>725</v>
      </c>
      <c r="C17" s="1282" t="s">
        <v>240</v>
      </c>
      <c r="D17" s="1400">
        <v>3</v>
      </c>
      <c r="E17" s="1402">
        <v>41261</v>
      </c>
      <c r="F17" s="1414"/>
    </row>
    <row r="18" spans="1:6" ht="13.5" customHeight="1" x14ac:dyDescent="0.15">
      <c r="A18" s="1283"/>
      <c r="B18" s="1283"/>
      <c r="C18" s="1283"/>
      <c r="D18" s="1401"/>
      <c r="E18" s="1418"/>
      <c r="F18" s="1415"/>
    </row>
    <row r="19" spans="1:6" ht="30" hidden="1" customHeight="1" x14ac:dyDescent="0.15">
      <c r="A19" s="419" t="s">
        <v>931</v>
      </c>
      <c r="B19" s="416" t="s">
        <v>62</v>
      </c>
      <c r="C19" s="416" t="s">
        <v>787</v>
      </c>
      <c r="D19" s="436"/>
      <c r="E19" s="428">
        <v>41257</v>
      </c>
      <c r="F19" s="193"/>
    </row>
    <row r="20" spans="1:6" ht="27" hidden="1" x14ac:dyDescent="0.15">
      <c r="A20" s="422" t="s">
        <v>932</v>
      </c>
      <c r="B20" s="113" t="s">
        <v>755</v>
      </c>
      <c r="C20" s="113" t="s">
        <v>171</v>
      </c>
      <c r="D20" s="435"/>
      <c r="E20" s="430">
        <v>41250</v>
      </c>
      <c r="F20" s="193"/>
    </row>
    <row r="21" spans="1:6" ht="27" hidden="1" x14ac:dyDescent="0.15">
      <c r="A21" s="422" t="s">
        <v>933</v>
      </c>
      <c r="B21" s="113" t="s">
        <v>784</v>
      </c>
      <c r="C21" s="113" t="s">
        <v>171</v>
      </c>
      <c r="D21" s="435"/>
      <c r="E21" s="430">
        <v>41255</v>
      </c>
      <c r="F21" s="193"/>
    </row>
    <row r="22" spans="1:6" ht="36" hidden="1" x14ac:dyDescent="0.15">
      <c r="A22" s="422" t="s">
        <v>934</v>
      </c>
      <c r="B22" s="113" t="s">
        <v>769</v>
      </c>
      <c r="C22" s="113" t="s">
        <v>132</v>
      </c>
      <c r="D22" s="435"/>
      <c r="E22" s="430">
        <v>41253</v>
      </c>
      <c r="F22" s="193"/>
    </row>
    <row r="23" spans="1:6" ht="15" hidden="1" customHeight="1" x14ac:dyDescent="0.15">
      <c r="A23" s="1282" t="s">
        <v>935</v>
      </c>
      <c r="B23" s="1282" t="s">
        <v>899</v>
      </c>
      <c r="C23" s="1282" t="s">
        <v>171</v>
      </c>
      <c r="D23" s="423"/>
      <c r="E23" s="1402" t="s">
        <v>904</v>
      </c>
      <c r="F23" s="193"/>
    </row>
    <row r="24" spans="1:6" ht="14.25" hidden="1" customHeight="1" x14ac:dyDescent="0.15">
      <c r="A24" s="1283"/>
      <c r="B24" s="1283"/>
      <c r="C24" s="1283"/>
      <c r="D24" s="436"/>
      <c r="E24" s="1418"/>
      <c r="F24" s="193"/>
    </row>
    <row r="25" spans="1:6" s="443" customFormat="1" ht="36" x14ac:dyDescent="0.15">
      <c r="A25" s="421" t="s">
        <v>936</v>
      </c>
      <c r="B25" s="421" t="s">
        <v>908</v>
      </c>
      <c r="C25" s="421" t="s">
        <v>909</v>
      </c>
      <c r="D25" s="437">
        <v>1</v>
      </c>
      <c r="E25" s="431">
        <v>41274</v>
      </c>
      <c r="F25" s="444"/>
    </row>
    <row r="26" spans="1:6" ht="15" hidden="1" customHeight="1" x14ac:dyDescent="0.15">
      <c r="A26" s="1282" t="s">
        <v>689</v>
      </c>
      <c r="B26" s="1282" t="s">
        <v>80</v>
      </c>
      <c r="C26" s="1282" t="s">
        <v>82</v>
      </c>
      <c r="D26" s="437"/>
      <c r="E26" s="428">
        <v>41093</v>
      </c>
      <c r="F26" s="193"/>
    </row>
    <row r="27" spans="1:6" ht="21" hidden="1" customHeight="1" x14ac:dyDescent="0.15">
      <c r="A27" s="1283"/>
      <c r="B27" s="1283"/>
      <c r="C27" s="1283"/>
      <c r="D27" s="436"/>
      <c r="E27" s="428">
        <v>41093</v>
      </c>
      <c r="F27" s="193"/>
    </row>
    <row r="28" spans="1:6" ht="45" hidden="1" x14ac:dyDescent="0.15">
      <c r="A28" s="419" t="s">
        <v>690</v>
      </c>
      <c r="B28" s="416" t="s">
        <v>80</v>
      </c>
      <c r="C28" s="416" t="s">
        <v>82</v>
      </c>
      <c r="D28" s="436"/>
      <c r="E28" s="430">
        <v>41093</v>
      </c>
      <c r="F28" s="193"/>
    </row>
    <row r="29" spans="1:6" ht="36" hidden="1" x14ac:dyDescent="0.15">
      <c r="A29" s="422" t="s">
        <v>691</v>
      </c>
      <c r="B29" s="129" t="s">
        <v>105</v>
      </c>
      <c r="C29" s="1282" t="s">
        <v>106</v>
      </c>
      <c r="D29" s="423"/>
      <c r="E29" s="1402">
        <v>41116</v>
      </c>
      <c r="F29" s="193"/>
    </row>
    <row r="30" spans="1:6" ht="45" hidden="1" x14ac:dyDescent="0.15">
      <c r="A30" s="422" t="s">
        <v>692</v>
      </c>
      <c r="B30" s="129" t="s">
        <v>301</v>
      </c>
      <c r="C30" s="1283"/>
      <c r="D30" s="436"/>
      <c r="E30" s="1418"/>
      <c r="F30" s="193"/>
    </row>
    <row r="31" spans="1:6" ht="171" x14ac:dyDescent="0.15">
      <c r="A31" s="422" t="s">
        <v>693</v>
      </c>
      <c r="B31" s="129" t="s">
        <v>937</v>
      </c>
      <c r="C31" s="416" t="s">
        <v>113</v>
      </c>
      <c r="D31" s="436">
        <v>10</v>
      </c>
      <c r="E31" s="431">
        <v>41115</v>
      </c>
      <c r="F31" s="193"/>
    </row>
    <row r="32" spans="1:6" ht="36" hidden="1" x14ac:dyDescent="0.15">
      <c r="A32" s="422" t="s">
        <v>938</v>
      </c>
      <c r="B32" s="129" t="s">
        <v>716</v>
      </c>
      <c r="C32" s="416" t="s">
        <v>718</v>
      </c>
      <c r="D32" s="436"/>
      <c r="E32" s="428">
        <v>41220</v>
      </c>
      <c r="F32" s="193"/>
    </row>
    <row r="33" spans="1:6" ht="45" hidden="1" x14ac:dyDescent="0.15">
      <c r="A33" s="422" t="s">
        <v>694</v>
      </c>
      <c r="B33" s="129" t="s">
        <v>138</v>
      </c>
      <c r="C33" s="416" t="s">
        <v>718</v>
      </c>
      <c r="D33" s="436"/>
      <c r="E33" s="428">
        <v>41179</v>
      </c>
      <c r="F33" s="193"/>
    </row>
    <row r="34" spans="1:6" ht="57.75" customHeight="1" x14ac:dyDescent="0.15">
      <c r="A34" s="422" t="s">
        <v>695</v>
      </c>
      <c r="B34" s="129" t="s">
        <v>158</v>
      </c>
      <c r="C34" s="416" t="s">
        <v>159</v>
      </c>
      <c r="D34" s="1400">
        <v>4</v>
      </c>
      <c r="E34" s="1402">
        <v>41234</v>
      </c>
      <c r="F34" s="193"/>
    </row>
    <row r="35" spans="1:6" ht="60" customHeight="1" x14ac:dyDescent="0.15">
      <c r="A35" s="422" t="s">
        <v>695</v>
      </c>
      <c r="B35" s="129" t="s">
        <v>158</v>
      </c>
      <c r="C35" s="416" t="s">
        <v>159</v>
      </c>
      <c r="D35" s="1401"/>
      <c r="E35" s="1405"/>
      <c r="F35" s="193"/>
    </row>
    <row r="36" spans="1:6" ht="15" customHeight="1" x14ac:dyDescent="0.15">
      <c r="A36" s="1282" t="s">
        <v>696</v>
      </c>
      <c r="B36" s="1311" t="s">
        <v>155</v>
      </c>
      <c r="C36" s="1282" t="s">
        <v>156</v>
      </c>
      <c r="D36" s="1400">
        <v>4</v>
      </c>
      <c r="E36" s="1402">
        <v>41179</v>
      </c>
      <c r="F36" s="1408" t="s">
        <v>961</v>
      </c>
    </row>
    <row r="37" spans="1:6" x14ac:dyDescent="0.15">
      <c r="A37" s="1350"/>
      <c r="B37" s="1312"/>
      <c r="C37" s="1350"/>
      <c r="D37" s="1421"/>
      <c r="E37" s="1405"/>
      <c r="F37" s="1409"/>
    </row>
    <row r="38" spans="1:6" ht="14.25" customHeight="1" x14ac:dyDescent="0.15">
      <c r="A38" s="1283"/>
      <c r="B38" s="1313"/>
      <c r="C38" s="1283"/>
      <c r="D38" s="1401"/>
      <c r="E38" s="1405"/>
      <c r="F38" s="1410"/>
    </row>
    <row r="39" spans="1:6" ht="27" x14ac:dyDescent="0.15">
      <c r="A39" s="422" t="s">
        <v>697</v>
      </c>
      <c r="B39" s="129" t="s">
        <v>150</v>
      </c>
      <c r="C39" s="416" t="s">
        <v>151</v>
      </c>
      <c r="D39" s="1400">
        <v>4</v>
      </c>
      <c r="E39" s="1402">
        <v>41183</v>
      </c>
      <c r="F39" s="1406" t="s">
        <v>962</v>
      </c>
    </row>
    <row r="40" spans="1:6" ht="27" x14ac:dyDescent="0.15">
      <c r="A40" s="422" t="s">
        <v>697</v>
      </c>
      <c r="B40" s="129" t="s">
        <v>150</v>
      </c>
      <c r="C40" s="416" t="s">
        <v>151</v>
      </c>
      <c r="D40" s="1401"/>
      <c r="E40" s="1403"/>
      <c r="F40" s="1407"/>
    </row>
    <row r="41" spans="1:6" ht="27" x14ac:dyDescent="0.15">
      <c r="A41" s="422" t="s">
        <v>698</v>
      </c>
      <c r="B41" s="129" t="s">
        <v>144</v>
      </c>
      <c r="C41" s="416" t="s">
        <v>145</v>
      </c>
      <c r="D41" s="1400">
        <v>2</v>
      </c>
      <c r="E41" s="1357">
        <v>41172</v>
      </c>
      <c r="F41" s="1406" t="s">
        <v>958</v>
      </c>
    </row>
    <row r="42" spans="1:6" ht="27" x14ac:dyDescent="0.15">
      <c r="A42" s="422" t="s">
        <v>698</v>
      </c>
      <c r="B42" s="129" t="s">
        <v>144</v>
      </c>
      <c r="C42" s="416" t="s">
        <v>145</v>
      </c>
      <c r="D42" s="1401"/>
      <c r="E42" s="1422"/>
      <c r="F42" s="1407"/>
    </row>
    <row r="43" spans="1:6" ht="27" x14ac:dyDescent="0.15">
      <c r="A43" s="422" t="s">
        <v>939</v>
      </c>
      <c r="B43" s="129" t="s">
        <v>892</v>
      </c>
      <c r="C43" s="416" t="s">
        <v>145</v>
      </c>
      <c r="D43" s="435">
        <v>2</v>
      </c>
      <c r="E43" s="1423"/>
      <c r="F43" s="441" t="s">
        <v>957</v>
      </c>
    </row>
    <row r="44" spans="1:6" ht="63" hidden="1" x14ac:dyDescent="0.15">
      <c r="A44" s="422" t="s">
        <v>699</v>
      </c>
      <c r="B44" s="129" t="s">
        <v>163</v>
      </c>
      <c r="C44" s="416" t="s">
        <v>171</v>
      </c>
      <c r="D44" s="435"/>
      <c r="E44" s="428">
        <v>41172</v>
      </c>
      <c r="F44" s="193"/>
    </row>
    <row r="45" spans="1:6" ht="15" customHeight="1" x14ac:dyDescent="0.15">
      <c r="A45" s="1282" t="s">
        <v>700</v>
      </c>
      <c r="B45" s="1282" t="s">
        <v>701</v>
      </c>
      <c r="C45" s="1282" t="s">
        <v>240</v>
      </c>
      <c r="D45" s="1400">
        <v>4</v>
      </c>
      <c r="E45" s="1402">
        <v>41179</v>
      </c>
      <c r="F45" s="1424" t="s">
        <v>959</v>
      </c>
    </row>
    <row r="46" spans="1:6" x14ac:dyDescent="0.15">
      <c r="A46" s="1350"/>
      <c r="B46" s="1350"/>
      <c r="C46" s="1350"/>
      <c r="D46" s="1421"/>
      <c r="E46" s="1417"/>
      <c r="F46" s="1425"/>
    </row>
    <row r="47" spans="1:6" ht="25.5" customHeight="1" x14ac:dyDescent="0.15">
      <c r="A47" s="1350"/>
      <c r="B47" s="1283"/>
      <c r="C47" s="1350"/>
      <c r="D47" s="1421"/>
      <c r="E47" s="1417"/>
      <c r="F47" s="1425"/>
    </row>
    <row r="48" spans="1:6" ht="36" x14ac:dyDescent="0.15">
      <c r="A48" s="1350"/>
      <c r="B48" s="176" t="s">
        <v>244</v>
      </c>
      <c r="C48" s="1350"/>
      <c r="D48" s="1421"/>
      <c r="E48" s="1417"/>
      <c r="F48" s="1425"/>
    </row>
    <row r="49" spans="1:6" ht="27" x14ac:dyDescent="0.15">
      <c r="A49" s="1350"/>
      <c r="B49" s="129" t="s">
        <v>250</v>
      </c>
      <c r="C49" s="1350"/>
      <c r="D49" s="1421"/>
      <c r="E49" s="1417"/>
      <c r="F49" s="1425"/>
    </row>
    <row r="50" spans="1:6" x14ac:dyDescent="0.15">
      <c r="A50" s="1350"/>
      <c r="B50" s="1282" t="s">
        <v>251</v>
      </c>
      <c r="C50" s="1350"/>
      <c r="D50" s="1421"/>
      <c r="E50" s="1417"/>
      <c r="F50" s="1425"/>
    </row>
    <row r="51" spans="1:6" x14ac:dyDescent="0.15">
      <c r="A51" s="1350"/>
      <c r="B51" s="1283"/>
      <c r="C51" s="1350"/>
      <c r="D51" s="1421"/>
      <c r="E51" s="1417"/>
      <c r="F51" s="1425"/>
    </row>
    <row r="52" spans="1:6" ht="45" x14ac:dyDescent="0.15">
      <c r="A52" s="1350"/>
      <c r="B52" s="129" t="s">
        <v>252</v>
      </c>
      <c r="C52" s="1350"/>
      <c r="D52" s="1421"/>
      <c r="E52" s="1417"/>
      <c r="F52" s="1425"/>
    </row>
    <row r="53" spans="1:6" ht="18" x14ac:dyDescent="0.15">
      <c r="A53" s="1283"/>
      <c r="B53" s="129" t="s">
        <v>253</v>
      </c>
      <c r="C53" s="1350"/>
      <c r="D53" s="1401"/>
      <c r="E53" s="1417"/>
      <c r="F53" s="1425"/>
    </row>
    <row r="54" spans="1:6" ht="30" customHeight="1" x14ac:dyDescent="0.15">
      <c r="A54" s="1419" t="s">
        <v>292</v>
      </c>
      <c r="B54" s="176" t="s">
        <v>313</v>
      </c>
      <c r="C54" s="1350"/>
      <c r="D54" s="1400">
        <v>2</v>
      </c>
      <c r="E54" s="1417"/>
      <c r="F54" s="1425"/>
    </row>
    <row r="55" spans="1:6" ht="45" x14ac:dyDescent="0.15">
      <c r="A55" s="1350"/>
      <c r="B55" s="129" t="s">
        <v>314</v>
      </c>
      <c r="C55" s="1350"/>
      <c r="D55" s="1421"/>
      <c r="E55" s="1417"/>
      <c r="F55" s="1425"/>
    </row>
    <row r="56" spans="1:6" ht="45" x14ac:dyDescent="0.15">
      <c r="A56" s="1350"/>
      <c r="B56" s="129" t="s">
        <v>315</v>
      </c>
      <c r="C56" s="1350"/>
      <c r="D56" s="1421"/>
      <c r="E56" s="1417"/>
      <c r="F56" s="1425"/>
    </row>
    <row r="57" spans="1:6" ht="45" x14ac:dyDescent="0.15">
      <c r="A57" s="1283"/>
      <c r="B57" s="129" t="s">
        <v>316</v>
      </c>
      <c r="C57" s="1350"/>
      <c r="D57" s="1401"/>
      <c r="E57" s="1417"/>
      <c r="F57" s="1425"/>
    </row>
    <row r="58" spans="1:6" ht="27" x14ac:dyDescent="0.15">
      <c r="A58" s="421" t="s">
        <v>940</v>
      </c>
      <c r="B58" s="129" t="s">
        <v>813</v>
      </c>
      <c r="C58" s="1283"/>
      <c r="D58" s="435"/>
      <c r="E58" s="1418"/>
      <c r="F58" s="1426"/>
    </row>
    <row r="59" spans="1:6" ht="45" x14ac:dyDescent="0.15">
      <c r="A59" s="1282" t="s">
        <v>702</v>
      </c>
      <c r="B59" s="129" t="s">
        <v>268</v>
      </c>
      <c r="C59" s="1282" t="s">
        <v>263</v>
      </c>
      <c r="D59" s="1400">
        <v>3</v>
      </c>
      <c r="E59" s="1402">
        <v>41183</v>
      </c>
      <c r="F59" s="1414"/>
    </row>
    <row r="60" spans="1:6" ht="36" x14ac:dyDescent="0.15">
      <c r="A60" s="1283"/>
      <c r="B60" s="113" t="s">
        <v>267</v>
      </c>
      <c r="C60" s="1283"/>
      <c r="D60" s="1401"/>
      <c r="E60" s="1418"/>
      <c r="F60" s="1415"/>
    </row>
    <row r="61" spans="1:6" ht="126" x14ac:dyDescent="0.15">
      <c r="A61" s="422" t="s">
        <v>703</v>
      </c>
      <c r="B61" s="129" t="s">
        <v>303</v>
      </c>
      <c r="C61" s="416" t="s">
        <v>304</v>
      </c>
      <c r="D61" s="435">
        <v>5</v>
      </c>
      <c r="E61" s="431">
        <v>41205</v>
      </c>
      <c r="F61" s="193"/>
    </row>
    <row r="62" spans="1:6" ht="45" x14ac:dyDescent="0.15">
      <c r="A62" s="418" t="s">
        <v>704</v>
      </c>
      <c r="B62" s="215" t="s">
        <v>336</v>
      </c>
      <c r="C62" s="417" t="s">
        <v>337</v>
      </c>
      <c r="D62" s="435">
        <v>3</v>
      </c>
      <c r="E62" s="429">
        <v>41234</v>
      </c>
      <c r="F62" s="439" t="s">
        <v>960</v>
      </c>
    </row>
    <row r="63" spans="1:6" ht="15" customHeight="1" x14ac:dyDescent="0.15">
      <c r="A63" s="1282" t="s">
        <v>705</v>
      </c>
      <c r="B63" s="1282" t="s">
        <v>319</v>
      </c>
      <c r="C63" s="1282" t="s">
        <v>320</v>
      </c>
      <c r="D63" s="1400">
        <v>8</v>
      </c>
      <c r="E63" s="1402">
        <v>41234</v>
      </c>
      <c r="F63" s="1414"/>
    </row>
    <row r="64" spans="1:6" ht="18.75" customHeight="1" x14ac:dyDescent="0.15">
      <c r="A64" s="1283"/>
      <c r="B64" s="1283"/>
      <c r="C64" s="1283"/>
      <c r="D64" s="1401"/>
      <c r="E64" s="1403"/>
      <c r="F64" s="1415"/>
    </row>
    <row r="65" spans="1:6" ht="21" customHeight="1" x14ac:dyDescent="0.15">
      <c r="A65" s="1282" t="s">
        <v>941</v>
      </c>
      <c r="B65" s="1282" t="s">
        <v>942</v>
      </c>
      <c r="C65" s="1282" t="s">
        <v>708</v>
      </c>
      <c r="D65" s="1400">
        <v>8</v>
      </c>
      <c r="E65" s="1402">
        <v>41234</v>
      </c>
      <c r="F65" s="1414"/>
    </row>
    <row r="66" spans="1:6" ht="21.75" customHeight="1" x14ac:dyDescent="0.15">
      <c r="A66" s="1283"/>
      <c r="B66" s="1283"/>
      <c r="C66" s="1283"/>
      <c r="D66" s="1401"/>
      <c r="E66" s="1403"/>
      <c r="F66" s="1415"/>
    </row>
    <row r="67" spans="1:6" ht="15" customHeight="1" x14ac:dyDescent="0.15">
      <c r="A67" s="1282" t="s">
        <v>943</v>
      </c>
      <c r="B67" s="1282" t="s">
        <v>710</v>
      </c>
      <c r="C67" s="1282" t="s">
        <v>711</v>
      </c>
      <c r="D67" s="1400">
        <v>2</v>
      </c>
      <c r="E67" s="1402">
        <v>41248</v>
      </c>
      <c r="F67" s="1414"/>
    </row>
    <row r="68" spans="1:6" ht="18.75" customHeight="1" x14ac:dyDescent="0.15">
      <c r="A68" s="1283"/>
      <c r="B68" s="1283"/>
      <c r="C68" s="1283"/>
      <c r="D68" s="1401"/>
      <c r="E68" s="1403"/>
      <c r="F68" s="1415"/>
    </row>
    <row r="69" spans="1:6" ht="24" customHeight="1" x14ac:dyDescent="0.15">
      <c r="A69" s="1282" t="s">
        <v>944</v>
      </c>
      <c r="B69" s="1282" t="s">
        <v>731</v>
      </c>
      <c r="C69" s="1282" t="s">
        <v>727</v>
      </c>
      <c r="D69" s="1400">
        <v>2</v>
      </c>
      <c r="E69" s="1402">
        <v>41243</v>
      </c>
      <c r="F69" s="1351" t="s">
        <v>952</v>
      </c>
    </row>
    <row r="70" spans="1:6" ht="28.5" customHeight="1" x14ac:dyDescent="0.15">
      <c r="A70" s="1283"/>
      <c r="B70" s="1283"/>
      <c r="C70" s="1283"/>
      <c r="D70" s="1401"/>
      <c r="E70" s="1403"/>
      <c r="F70" s="1349"/>
    </row>
    <row r="71" spans="1:6" ht="27" x14ac:dyDescent="0.15">
      <c r="A71" s="422" t="s">
        <v>945</v>
      </c>
      <c r="B71" s="176" t="s">
        <v>759</v>
      </c>
      <c r="C71" s="424" t="s">
        <v>760</v>
      </c>
      <c r="D71" s="435">
        <v>3</v>
      </c>
      <c r="E71" s="430">
        <v>41256</v>
      </c>
      <c r="F71" s="193"/>
    </row>
    <row r="72" spans="1:6" ht="54" x14ac:dyDescent="0.15">
      <c r="A72" s="422" t="s">
        <v>946</v>
      </c>
      <c r="B72" s="129" t="s">
        <v>774</v>
      </c>
      <c r="C72" s="113" t="s">
        <v>775</v>
      </c>
      <c r="D72" s="435">
        <v>2</v>
      </c>
      <c r="E72" s="430">
        <v>41262</v>
      </c>
      <c r="F72" s="193"/>
    </row>
    <row r="73" spans="1:6" ht="40.5" customHeight="1" x14ac:dyDescent="0.15">
      <c r="A73" s="422" t="s">
        <v>947</v>
      </c>
      <c r="B73" s="129" t="s">
        <v>778</v>
      </c>
      <c r="C73" s="113" t="s">
        <v>779</v>
      </c>
      <c r="D73" s="435">
        <v>2</v>
      </c>
      <c r="E73" s="430">
        <v>41262</v>
      </c>
      <c r="F73" s="193"/>
    </row>
    <row r="74" spans="1:6" ht="36" x14ac:dyDescent="0.15">
      <c r="A74" s="422" t="s">
        <v>948</v>
      </c>
      <c r="B74" s="176" t="s">
        <v>792</v>
      </c>
      <c r="C74" s="113" t="s">
        <v>793</v>
      </c>
      <c r="D74" s="435">
        <v>2</v>
      </c>
      <c r="E74" s="430">
        <v>41267</v>
      </c>
      <c r="F74" s="193"/>
    </row>
    <row r="75" spans="1:6" ht="27" x14ac:dyDescent="0.15">
      <c r="A75" s="425" t="s">
        <v>949</v>
      </c>
      <c r="B75" s="213" t="s">
        <v>819</v>
      </c>
      <c r="C75" s="425" t="s">
        <v>820</v>
      </c>
      <c r="D75" s="442">
        <v>2</v>
      </c>
      <c r="E75" s="432">
        <v>41269</v>
      </c>
      <c r="F75" s="193"/>
    </row>
    <row r="76" spans="1:6" ht="54" x14ac:dyDescent="0.15">
      <c r="A76" s="425" t="s">
        <v>950</v>
      </c>
      <c r="B76" s="213" t="s">
        <v>826</v>
      </c>
      <c r="C76" s="425" t="s">
        <v>828</v>
      </c>
      <c r="D76" s="442">
        <v>3</v>
      </c>
      <c r="E76" s="432">
        <v>41274</v>
      </c>
      <c r="F76" s="193"/>
    </row>
    <row r="93" spans="9:15" x14ac:dyDescent="0.15">
      <c r="J93" s="445"/>
      <c r="K93" s="445"/>
      <c r="L93" s="445"/>
      <c r="M93" s="445"/>
      <c r="N93" s="445"/>
      <c r="O93" s="445"/>
    </row>
    <row r="94" spans="9:15" x14ac:dyDescent="0.15">
      <c r="J94" s="445">
        <v>208591583</v>
      </c>
      <c r="K94" s="445">
        <v>695305279.15999997</v>
      </c>
      <c r="L94" s="445">
        <v>267920.65000000002</v>
      </c>
      <c r="M94" s="445"/>
      <c r="N94" s="445"/>
      <c r="O94" s="445"/>
    </row>
    <row r="95" spans="9:15" x14ac:dyDescent="0.15">
      <c r="I95" s="454">
        <f>J94+J95</f>
        <v>632868419.89999998</v>
      </c>
      <c r="J95" s="445">
        <v>424276836.89999998</v>
      </c>
      <c r="K95" s="445"/>
      <c r="L95" s="445"/>
      <c r="M95" s="445"/>
      <c r="N95" s="445"/>
      <c r="O95" s="445"/>
    </row>
    <row r="96" spans="9:15" x14ac:dyDescent="0.15">
      <c r="J96" s="445">
        <v>62170494.159999996</v>
      </c>
      <c r="K96" s="445"/>
      <c r="L96" s="445"/>
      <c r="M96" s="445"/>
      <c r="N96" s="445"/>
      <c r="O96" s="445"/>
    </row>
    <row r="97" spans="10:15" x14ac:dyDescent="0.15">
      <c r="J97" s="445">
        <f>SUM(J94:J96)</f>
        <v>695038914.05999994</v>
      </c>
      <c r="K97" s="445">
        <f>K94-J97</f>
        <v>266365.10000002384</v>
      </c>
      <c r="L97" s="445">
        <f>L94-K97</f>
        <v>1555.5499999761814</v>
      </c>
      <c r="M97" s="445">
        <v>62170494.159999996</v>
      </c>
      <c r="N97" s="445">
        <f>M97-L97</f>
        <v>62168938.610000022</v>
      </c>
      <c r="O97" s="445"/>
    </row>
    <row r="98" spans="10:15" x14ac:dyDescent="0.15">
      <c r="J98" s="445"/>
      <c r="K98" s="445"/>
      <c r="L98" s="445"/>
      <c r="M98" s="445"/>
      <c r="N98" s="445"/>
      <c r="O98" s="445"/>
    </row>
    <row r="99" spans="10:15" x14ac:dyDescent="0.15">
      <c r="J99" s="445"/>
      <c r="K99" s="445">
        <f>K94-I95</f>
        <v>62436859.25999999</v>
      </c>
      <c r="L99" s="445"/>
      <c r="M99" s="445"/>
      <c r="N99" s="445"/>
      <c r="O99" s="445"/>
    </row>
    <row r="100" spans="10:15" x14ac:dyDescent="0.15">
      <c r="J100" s="445"/>
      <c r="K100" s="445">
        <v>62170494.159999996</v>
      </c>
      <c r="L100" s="445"/>
      <c r="M100" s="445"/>
      <c r="N100" s="445"/>
      <c r="O100" s="445"/>
    </row>
    <row r="101" spans="10:15" x14ac:dyDescent="0.15">
      <c r="J101" s="445"/>
      <c r="K101" s="445">
        <f>K99-K100</f>
        <v>266365.09999999404</v>
      </c>
      <c r="L101" s="445"/>
      <c r="M101" s="445"/>
      <c r="N101" s="445"/>
      <c r="O101" s="445"/>
    </row>
    <row r="102" spans="10:15" x14ac:dyDescent="0.15">
      <c r="J102" s="445"/>
      <c r="K102" s="445"/>
      <c r="L102" s="445"/>
      <c r="M102" s="445"/>
      <c r="N102" s="445"/>
      <c r="O102" s="445"/>
    </row>
    <row r="103" spans="10:15" x14ac:dyDescent="0.15">
      <c r="J103" s="445"/>
      <c r="K103" s="445"/>
      <c r="L103" s="445"/>
      <c r="M103" s="445"/>
      <c r="N103" s="445"/>
      <c r="O103" s="445"/>
    </row>
    <row r="104" spans="10:15" x14ac:dyDescent="0.15">
      <c r="J104" s="445"/>
      <c r="K104" s="445"/>
      <c r="L104" s="445"/>
      <c r="M104" s="445"/>
      <c r="N104" s="445"/>
      <c r="O104" s="445"/>
    </row>
    <row r="105" spans="10:15" x14ac:dyDescent="0.15">
      <c r="J105" s="445"/>
      <c r="K105" s="445"/>
      <c r="L105" s="445"/>
      <c r="M105" s="445"/>
      <c r="N105" s="445"/>
      <c r="O105" s="445"/>
    </row>
    <row r="106" spans="10:15" x14ac:dyDescent="0.15">
      <c r="J106" s="445"/>
      <c r="K106" s="445"/>
      <c r="L106" s="445"/>
      <c r="M106" s="445"/>
      <c r="N106" s="445"/>
      <c r="O106" s="445"/>
    </row>
    <row r="107" spans="10:15" x14ac:dyDescent="0.15">
      <c r="J107" s="445"/>
      <c r="K107" s="445"/>
      <c r="L107" s="445"/>
      <c r="M107" s="445"/>
      <c r="N107" s="445"/>
      <c r="O107" s="445"/>
    </row>
    <row r="108" spans="10:15" x14ac:dyDescent="0.15">
      <c r="J108" s="445"/>
      <c r="K108" s="445"/>
      <c r="L108" s="445"/>
      <c r="M108" s="445"/>
      <c r="N108" s="445"/>
      <c r="O108" s="445"/>
    </row>
    <row r="109" spans="10:15" x14ac:dyDescent="0.15">
      <c r="J109" s="445"/>
      <c r="K109" s="445"/>
      <c r="L109" s="445"/>
      <c r="M109" s="445"/>
      <c r="N109" s="445"/>
      <c r="O109" s="445"/>
    </row>
    <row r="110" spans="10:15" x14ac:dyDescent="0.15">
      <c r="J110" s="445"/>
      <c r="K110" s="445"/>
      <c r="L110" s="445"/>
      <c r="M110" s="445"/>
      <c r="N110" s="445"/>
      <c r="O110" s="445"/>
    </row>
    <row r="111" spans="10:15" x14ac:dyDescent="0.15">
      <c r="J111" s="445"/>
      <c r="K111" s="445"/>
      <c r="L111" s="445"/>
      <c r="M111" s="445"/>
      <c r="N111" s="445"/>
      <c r="O111" s="445"/>
    </row>
    <row r="112" spans="10:15" x14ac:dyDescent="0.15">
      <c r="J112" s="445"/>
      <c r="K112" s="445"/>
      <c r="L112" s="445"/>
      <c r="M112" s="445"/>
      <c r="N112" s="445"/>
      <c r="O112" s="445"/>
    </row>
    <row r="113" spans="10:15" x14ac:dyDescent="0.15">
      <c r="J113" s="445"/>
      <c r="K113" s="445"/>
      <c r="L113" s="445"/>
      <c r="M113" s="445"/>
      <c r="N113" s="445"/>
      <c r="O113" s="445"/>
    </row>
    <row r="114" spans="10:15" x14ac:dyDescent="0.15">
      <c r="J114" s="445"/>
      <c r="K114" s="445"/>
      <c r="L114" s="445"/>
      <c r="M114" s="445"/>
      <c r="N114" s="445"/>
      <c r="O114" s="445"/>
    </row>
    <row r="115" spans="10:15" x14ac:dyDescent="0.15">
      <c r="J115" s="445"/>
      <c r="K115" s="445"/>
      <c r="L115" s="445"/>
      <c r="M115" s="445"/>
      <c r="N115" s="445"/>
      <c r="O115" s="445"/>
    </row>
    <row r="116" spans="10:15" x14ac:dyDescent="0.15">
      <c r="J116" s="445"/>
      <c r="K116" s="445"/>
      <c r="L116" s="445"/>
      <c r="M116" s="445"/>
      <c r="N116" s="445"/>
      <c r="O116" s="445"/>
    </row>
    <row r="117" spans="10:15" x14ac:dyDescent="0.15">
      <c r="J117" s="445"/>
      <c r="K117" s="445"/>
      <c r="L117" s="445"/>
      <c r="M117" s="445"/>
      <c r="N117" s="445"/>
      <c r="O117" s="445"/>
    </row>
    <row r="118" spans="10:15" x14ac:dyDescent="0.15">
      <c r="J118" s="445"/>
      <c r="K118" s="445"/>
      <c r="L118" s="445"/>
      <c r="M118" s="445"/>
      <c r="N118" s="445"/>
      <c r="O118" s="445"/>
    </row>
    <row r="119" spans="10:15" x14ac:dyDescent="0.15">
      <c r="J119" s="445"/>
      <c r="K119" s="445"/>
      <c r="L119" s="445"/>
      <c r="M119" s="445"/>
      <c r="N119" s="445"/>
      <c r="O119" s="445"/>
    </row>
    <row r="120" spans="10:15" x14ac:dyDescent="0.15">
      <c r="J120" s="445"/>
      <c r="K120" s="445"/>
      <c r="L120" s="445"/>
      <c r="M120" s="445"/>
      <c r="N120" s="445"/>
      <c r="O120" s="445"/>
    </row>
    <row r="121" spans="10:15" x14ac:dyDescent="0.15">
      <c r="J121" s="445"/>
      <c r="K121" s="445"/>
      <c r="L121" s="445"/>
      <c r="M121" s="445"/>
      <c r="N121" s="445"/>
      <c r="O121" s="445"/>
    </row>
  </sheetData>
  <mergeCells count="80">
    <mergeCell ref="D63:D64"/>
    <mergeCell ref="D65:D66"/>
    <mergeCell ref="F63:F64"/>
    <mergeCell ref="F65:F66"/>
    <mergeCell ref="F67:F68"/>
    <mergeCell ref="E63:E64"/>
    <mergeCell ref="D67:D68"/>
    <mergeCell ref="D59:D60"/>
    <mergeCell ref="F59:F60"/>
    <mergeCell ref="D45:D53"/>
    <mergeCell ref="D54:D57"/>
    <mergeCell ref="F45:F58"/>
    <mergeCell ref="E59:E60"/>
    <mergeCell ref="E45:E58"/>
    <mergeCell ref="D39:D40"/>
    <mergeCell ref="F39:F40"/>
    <mergeCell ref="D41:D42"/>
    <mergeCell ref="E41:E43"/>
    <mergeCell ref="F41:F42"/>
    <mergeCell ref="D11:D12"/>
    <mergeCell ref="E11:E13"/>
    <mergeCell ref="D17:D18"/>
    <mergeCell ref="D34:D35"/>
    <mergeCell ref="D36:D38"/>
    <mergeCell ref="D14:D16"/>
    <mergeCell ref="A11:A12"/>
    <mergeCell ref="C11:C12"/>
    <mergeCell ref="A14:A16"/>
    <mergeCell ref="B14:B16"/>
    <mergeCell ref="C14:C16"/>
    <mergeCell ref="A26:A27"/>
    <mergeCell ref="B26:B27"/>
    <mergeCell ref="C26:C27"/>
    <mergeCell ref="C29:C30"/>
    <mergeCell ref="A17:A18"/>
    <mergeCell ref="B17:B18"/>
    <mergeCell ref="C17:C18"/>
    <mergeCell ref="A23:A24"/>
    <mergeCell ref="B23:B24"/>
    <mergeCell ref="C23:C24"/>
    <mergeCell ref="B50:B51"/>
    <mergeCell ref="A54:A57"/>
    <mergeCell ref="A59:A60"/>
    <mergeCell ref="C59:C60"/>
    <mergeCell ref="A36:A38"/>
    <mergeCell ref="B36:B38"/>
    <mergeCell ref="C36:C38"/>
    <mergeCell ref="A45:A53"/>
    <mergeCell ref="B45:B47"/>
    <mergeCell ref="C45:C58"/>
    <mergeCell ref="A63:A64"/>
    <mergeCell ref="B63:B64"/>
    <mergeCell ref="C63:C64"/>
    <mergeCell ref="A65:A66"/>
    <mergeCell ref="B65:B66"/>
    <mergeCell ref="C65:C66"/>
    <mergeCell ref="A67:A68"/>
    <mergeCell ref="B67:B68"/>
    <mergeCell ref="C67:C68"/>
    <mergeCell ref="A69:A70"/>
    <mergeCell ref="B69:B70"/>
    <mergeCell ref="C69:C70"/>
    <mergeCell ref="F1:F2"/>
    <mergeCell ref="E36:E38"/>
    <mergeCell ref="E39:E40"/>
    <mergeCell ref="F11:F12"/>
    <mergeCell ref="F36:F38"/>
    <mergeCell ref="F14:F16"/>
    <mergeCell ref="F17:F18"/>
    <mergeCell ref="E1:E2"/>
    <mergeCell ref="E14:E16"/>
    <mergeCell ref="E17:E18"/>
    <mergeCell ref="E23:E24"/>
    <mergeCell ref="E34:E35"/>
    <mergeCell ref="E29:E30"/>
    <mergeCell ref="D69:D70"/>
    <mergeCell ref="F69:F70"/>
    <mergeCell ref="E65:E66"/>
    <mergeCell ref="E67:E68"/>
    <mergeCell ref="E69:E70"/>
  </mergeCells>
  <pageMargins left="0.70866141732283472" right="0.70866141732283472" top="0.74803149606299213" bottom="0.74803149606299213" header="0.31496062992125984" footer="0.31496062992125984"/>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E57"/>
  <sheetViews>
    <sheetView zoomScale="80" zoomScaleNormal="80" workbookViewId="0">
      <selection activeCell="B8" sqref="B8"/>
    </sheetView>
  </sheetViews>
  <sheetFormatPr baseColWidth="10" defaultRowHeight="11.25" x14ac:dyDescent="0.2"/>
  <cols>
    <col min="1" max="1" width="11.42578125" style="320"/>
    <col min="2" max="2" width="28.28515625" style="320" customWidth="1"/>
    <col min="3" max="3" width="16.140625" style="320" customWidth="1"/>
    <col min="4" max="4" width="12.85546875" style="320" customWidth="1"/>
    <col min="5" max="5" width="14.5703125" style="320" bestFit="1" customWidth="1"/>
    <col min="6" max="6" width="15" style="320" bestFit="1" customWidth="1"/>
    <col min="7" max="7" width="11.42578125" style="320"/>
    <col min="8" max="8" width="15.85546875" style="320" bestFit="1" customWidth="1"/>
    <col min="9" max="9" width="11.42578125" style="320"/>
    <col min="10" max="10" width="15.7109375" style="320" bestFit="1" customWidth="1"/>
    <col min="11" max="11" width="11.42578125" style="320"/>
    <col min="12" max="12" width="15.7109375" style="320" bestFit="1" customWidth="1"/>
    <col min="13" max="13" width="18" style="320" bestFit="1" customWidth="1"/>
    <col min="14" max="14" width="13.140625" style="320" customWidth="1"/>
    <col min="15" max="17" width="11.42578125" style="320"/>
    <col min="18" max="18" width="14.5703125" style="320" bestFit="1" customWidth="1"/>
    <col min="19" max="20" width="11.42578125" style="320"/>
    <col min="21" max="21" width="16.85546875" style="320" customWidth="1"/>
    <col min="22" max="23" width="11.42578125" style="320"/>
    <col min="24" max="24" width="16.42578125" style="320" customWidth="1"/>
    <col min="25" max="25" width="9.5703125" style="320" customWidth="1"/>
    <col min="26" max="26" width="8.85546875" style="320" customWidth="1"/>
    <col min="27" max="27" width="13.85546875" style="320" bestFit="1" customWidth="1"/>
    <col min="28" max="28" width="12.7109375" style="320" customWidth="1"/>
    <col min="29" max="29" width="10.28515625" style="320" customWidth="1"/>
    <col min="30" max="30" width="7.85546875" style="320" customWidth="1"/>
    <col min="31" max="31" width="5.85546875" style="320" customWidth="1"/>
    <col min="32" max="16384" width="11.42578125" style="320"/>
  </cols>
  <sheetData>
    <row r="2" spans="1:31" x14ac:dyDescent="0.2">
      <c r="A2" s="455" t="s">
        <v>0</v>
      </c>
      <c r="B2" s="456"/>
      <c r="C2" s="456"/>
      <c r="D2" s="456"/>
      <c r="E2" s="456"/>
      <c r="F2" s="456"/>
      <c r="G2" s="456"/>
      <c r="H2" s="456"/>
      <c r="I2" s="457"/>
      <c r="J2" s="1238" t="s">
        <v>0</v>
      </c>
      <c r="K2" s="1239"/>
      <c r="L2" s="1239"/>
      <c r="M2" s="1239"/>
      <c r="N2" s="1239"/>
      <c r="O2" s="1239"/>
      <c r="P2" s="1239"/>
      <c r="Q2" s="1239"/>
      <c r="R2" s="1239"/>
      <c r="S2" s="1239"/>
      <c r="T2" s="1239"/>
      <c r="U2" s="1239"/>
      <c r="V2" s="1239"/>
      <c r="W2" s="1239"/>
      <c r="X2" s="1239"/>
      <c r="Y2" s="1239"/>
      <c r="Z2" s="1239"/>
      <c r="AA2" s="1239"/>
      <c r="AB2" s="1239"/>
      <c r="AC2" s="1239"/>
      <c r="AD2" s="1239"/>
      <c r="AE2" s="1239"/>
    </row>
    <row r="3" spans="1:31" x14ac:dyDescent="0.2">
      <c r="A3" s="458" t="s">
        <v>38</v>
      </c>
      <c r="B3" s="459"/>
      <c r="C3" s="459"/>
      <c r="D3" s="459"/>
      <c r="E3" s="459"/>
      <c r="F3" s="459"/>
      <c r="G3" s="459"/>
      <c r="H3" s="459"/>
      <c r="I3" s="460"/>
      <c r="J3" s="1219" t="s">
        <v>1</v>
      </c>
      <c r="K3" s="1240"/>
      <c r="L3" s="1240"/>
      <c r="M3" s="1240"/>
      <c r="N3" s="1240"/>
      <c r="O3" s="1240"/>
      <c r="P3" s="1240"/>
      <c r="Q3" s="1240"/>
      <c r="R3" s="1240"/>
      <c r="S3" s="1240"/>
      <c r="T3" s="1240"/>
      <c r="U3" s="1240"/>
      <c r="V3" s="1240"/>
      <c r="W3" s="1240"/>
      <c r="X3" s="1240"/>
      <c r="Y3" s="1240"/>
      <c r="Z3" s="1240"/>
      <c r="AA3" s="1240"/>
      <c r="AB3" s="1240"/>
      <c r="AC3" s="1240"/>
      <c r="AD3" s="1240"/>
      <c r="AE3" s="1240"/>
    </row>
    <row r="4" spans="1:31" ht="36" customHeight="1" x14ac:dyDescent="0.2">
      <c r="A4" s="452" t="s">
        <v>2</v>
      </c>
      <c r="B4" s="452" t="s">
        <v>3</v>
      </c>
      <c r="C4" s="1242" t="s">
        <v>5</v>
      </c>
      <c r="D4" s="1242"/>
      <c r="E4" s="1231" t="s">
        <v>7</v>
      </c>
      <c r="F4" s="1243" t="s">
        <v>8</v>
      </c>
      <c r="G4" s="1244"/>
      <c r="H4" s="1245"/>
      <c r="I4" s="1231" t="s">
        <v>9</v>
      </c>
      <c r="J4" s="1231" t="s">
        <v>10</v>
      </c>
      <c r="K4" s="1231" t="s">
        <v>11</v>
      </c>
      <c r="L4" s="1173" t="s">
        <v>12</v>
      </c>
      <c r="M4" s="1231" t="s">
        <v>33</v>
      </c>
      <c r="N4" s="1173" t="s">
        <v>13</v>
      </c>
      <c r="O4" s="1173" t="s">
        <v>14</v>
      </c>
      <c r="P4" s="451" t="s">
        <v>15</v>
      </c>
      <c r="Q4" s="324" t="s">
        <v>109</v>
      </c>
      <c r="R4" s="1244" t="s">
        <v>16</v>
      </c>
      <c r="S4" s="1244"/>
      <c r="T4" s="1244"/>
      <c r="U4" s="1244"/>
      <c r="V4" s="1244"/>
      <c r="W4" s="1244"/>
      <c r="X4" s="1244"/>
      <c r="Y4" s="1244"/>
      <c r="Z4" s="1244"/>
      <c r="AA4" s="1244"/>
      <c r="AB4" s="1244"/>
      <c r="AC4" s="1245"/>
      <c r="AD4" s="1243" t="s">
        <v>17</v>
      </c>
      <c r="AE4" s="1245"/>
    </row>
    <row r="5" spans="1:31" ht="22.5" x14ac:dyDescent="0.2">
      <c r="A5" s="452"/>
      <c r="B5" s="452"/>
      <c r="C5" s="452" t="s">
        <v>18</v>
      </c>
      <c r="D5" s="452" t="s">
        <v>19</v>
      </c>
      <c r="E5" s="1231"/>
      <c r="F5" s="452" t="s">
        <v>23</v>
      </c>
      <c r="G5" s="452" t="s">
        <v>21</v>
      </c>
      <c r="H5" s="452" t="s">
        <v>24</v>
      </c>
      <c r="I5" s="1231"/>
      <c r="J5" s="1231"/>
      <c r="K5" s="1231"/>
      <c r="L5" s="1179"/>
      <c r="M5" s="1231"/>
      <c r="N5" s="1179"/>
      <c r="O5" s="1179"/>
      <c r="P5" s="452"/>
      <c r="Q5" s="452"/>
      <c r="R5" s="452" t="s">
        <v>27</v>
      </c>
      <c r="S5" s="452" t="s">
        <v>21</v>
      </c>
      <c r="T5" s="322" t="s">
        <v>40</v>
      </c>
      <c r="U5" s="452" t="s">
        <v>28</v>
      </c>
      <c r="V5" s="452" t="s">
        <v>21</v>
      </c>
      <c r="W5" s="322" t="s">
        <v>40</v>
      </c>
      <c r="X5" s="452" t="s">
        <v>28</v>
      </c>
      <c r="Y5" s="452" t="s">
        <v>21</v>
      </c>
      <c r="Z5" s="322" t="s">
        <v>40</v>
      </c>
      <c r="AA5" s="452" t="s">
        <v>29</v>
      </c>
      <c r="AB5" s="452" t="s">
        <v>21</v>
      </c>
      <c r="AC5" s="322" t="s">
        <v>40</v>
      </c>
      <c r="AD5" s="452" t="s">
        <v>278</v>
      </c>
      <c r="AE5" s="452"/>
    </row>
    <row r="6" spans="1:31" ht="90.75" customHeight="1" x14ac:dyDescent="0.2">
      <c r="A6" s="453" t="s">
        <v>845</v>
      </c>
      <c r="B6" s="325" t="s">
        <v>47</v>
      </c>
      <c r="C6" s="453" t="s">
        <v>49</v>
      </c>
      <c r="D6" s="451" t="s">
        <v>71</v>
      </c>
      <c r="E6" s="329">
        <v>41064</v>
      </c>
      <c r="F6" s="330" t="s">
        <v>73</v>
      </c>
      <c r="G6" s="450">
        <v>41064</v>
      </c>
      <c r="H6" s="328">
        <v>9948021</v>
      </c>
      <c r="I6" s="329">
        <v>41072</v>
      </c>
      <c r="J6" s="329">
        <v>41086</v>
      </c>
      <c r="K6" s="453">
        <v>4</v>
      </c>
      <c r="L6" s="331">
        <v>9948021</v>
      </c>
      <c r="M6" s="331"/>
      <c r="N6" s="331"/>
      <c r="O6" s="453"/>
      <c r="P6" s="453" t="s">
        <v>51</v>
      </c>
      <c r="Q6" s="453" t="s">
        <v>52</v>
      </c>
      <c r="R6" s="331"/>
      <c r="S6" s="329"/>
      <c r="T6" s="332"/>
      <c r="U6" s="453"/>
      <c r="V6" s="446"/>
      <c r="W6" s="446"/>
      <c r="X6" s="446"/>
      <c r="Y6" s="446"/>
      <c r="Z6" s="446"/>
      <c r="AA6" s="446"/>
      <c r="AB6" s="333"/>
      <c r="AC6" s="333"/>
      <c r="AD6" s="333"/>
      <c r="AE6" s="333"/>
    </row>
    <row r="7" spans="1:31" ht="74.25" customHeight="1" x14ac:dyDescent="0.2">
      <c r="A7" s="306" t="s">
        <v>848</v>
      </c>
      <c r="B7" s="306" t="s">
        <v>88</v>
      </c>
      <c r="C7" s="446" t="s">
        <v>49</v>
      </c>
      <c r="D7" s="451" t="s">
        <v>71</v>
      </c>
      <c r="E7" s="447">
        <v>41080</v>
      </c>
      <c r="F7" s="334" t="s">
        <v>90</v>
      </c>
      <c r="G7" s="447">
        <v>41080</v>
      </c>
      <c r="H7" s="336">
        <v>2412614</v>
      </c>
      <c r="I7" s="447">
        <v>41086</v>
      </c>
      <c r="J7" s="447">
        <v>41095</v>
      </c>
      <c r="K7" s="448">
        <v>4</v>
      </c>
      <c r="L7" s="449">
        <v>2412614</v>
      </c>
      <c r="M7" s="449"/>
      <c r="N7" s="449"/>
      <c r="O7" s="333"/>
      <c r="P7" s="339" t="s">
        <v>91</v>
      </c>
      <c r="Q7" s="306" t="s">
        <v>52</v>
      </c>
      <c r="R7" s="340">
        <f>L7/2</f>
        <v>1206307</v>
      </c>
      <c r="S7" s="447">
        <v>41121</v>
      </c>
      <c r="T7" s="334" t="s">
        <v>120</v>
      </c>
      <c r="U7" s="448"/>
      <c r="V7" s="446"/>
      <c r="W7" s="446"/>
      <c r="X7" s="446"/>
      <c r="Y7" s="446"/>
      <c r="Z7" s="446"/>
      <c r="AA7" s="446"/>
      <c r="AB7" s="333"/>
      <c r="AC7" s="333"/>
      <c r="AD7" s="333"/>
      <c r="AE7" s="333"/>
    </row>
    <row r="8" spans="1:31" ht="81.75" customHeight="1" x14ac:dyDescent="0.2">
      <c r="A8" s="306" t="s">
        <v>849</v>
      </c>
      <c r="B8" s="306" t="s">
        <v>98</v>
      </c>
      <c r="C8" s="446" t="s">
        <v>49</v>
      </c>
      <c r="D8" s="451" t="s">
        <v>71</v>
      </c>
      <c r="E8" s="447">
        <v>41093</v>
      </c>
      <c r="F8" s="334" t="s">
        <v>102</v>
      </c>
      <c r="G8" s="447">
        <v>41093</v>
      </c>
      <c r="H8" s="336">
        <v>7878349</v>
      </c>
      <c r="I8" s="447">
        <v>41101</v>
      </c>
      <c r="J8" s="447">
        <v>41116</v>
      </c>
      <c r="K8" s="448">
        <v>4</v>
      </c>
      <c r="L8" s="449">
        <v>7878349</v>
      </c>
      <c r="M8" s="449"/>
      <c r="N8" s="449"/>
      <c r="O8" s="333"/>
      <c r="P8" s="339" t="s">
        <v>91</v>
      </c>
      <c r="Q8" s="306" t="s">
        <v>52</v>
      </c>
      <c r="R8" s="340">
        <f>L8/2</f>
        <v>3939174.5</v>
      </c>
      <c r="S8" s="447">
        <v>41121</v>
      </c>
      <c r="T8" s="334" t="s">
        <v>118</v>
      </c>
      <c r="U8" s="448"/>
      <c r="V8" s="446"/>
      <c r="W8" s="446"/>
      <c r="X8" s="446"/>
      <c r="Y8" s="446"/>
      <c r="Z8" s="446"/>
      <c r="AA8" s="446"/>
      <c r="AB8" s="333"/>
      <c r="AC8" s="333"/>
      <c r="AD8" s="333"/>
      <c r="AE8" s="333"/>
    </row>
    <row r="9" spans="1:31" s="387" customFormat="1" x14ac:dyDescent="0.2">
      <c r="E9" s="386"/>
      <c r="F9" s="386"/>
      <c r="G9" s="386"/>
      <c r="H9" s="386"/>
    </row>
    <row r="10" spans="1:31" s="387" customFormat="1" x14ac:dyDescent="0.2">
      <c r="E10" s="386"/>
      <c r="F10" s="386"/>
      <c r="G10" s="386"/>
      <c r="H10" s="386"/>
    </row>
    <row r="11" spans="1:31" s="387" customFormat="1" x14ac:dyDescent="0.2"/>
    <row r="12" spans="1:31" s="387" customFormat="1" x14ac:dyDescent="0.2"/>
    <row r="13" spans="1:31" s="387" customFormat="1" x14ac:dyDescent="0.2"/>
    <row r="14" spans="1:31" s="387" customFormat="1" x14ac:dyDescent="0.2"/>
    <row r="15" spans="1:31" s="387" customFormat="1" x14ac:dyDescent="0.2"/>
    <row r="16" spans="1:31" s="387" customFormat="1" x14ac:dyDescent="0.2"/>
    <row r="17" s="387" customFormat="1" x14ac:dyDescent="0.2"/>
    <row r="18" s="387" customFormat="1" x14ac:dyDescent="0.2"/>
    <row r="19" s="387" customFormat="1" x14ac:dyDescent="0.2"/>
    <row r="20" s="387" customFormat="1" x14ac:dyDescent="0.2"/>
    <row r="21" s="387" customFormat="1" x14ac:dyDescent="0.2"/>
    <row r="22" s="387" customFormat="1" x14ac:dyDescent="0.2"/>
    <row r="23" s="387" customFormat="1" x14ac:dyDescent="0.2"/>
    <row r="24" s="387" customFormat="1" x14ac:dyDescent="0.2"/>
    <row r="25" s="387" customFormat="1" x14ac:dyDescent="0.2"/>
    <row r="26" s="387" customFormat="1" x14ac:dyDescent="0.2"/>
    <row r="27" s="387" customFormat="1" x14ac:dyDescent="0.2"/>
    <row r="28" s="387" customFormat="1" x14ac:dyDescent="0.2"/>
    <row r="29" s="387" customFormat="1" x14ac:dyDescent="0.2"/>
    <row r="30" s="387" customFormat="1" x14ac:dyDescent="0.2"/>
    <row r="31" s="387" customFormat="1" x14ac:dyDescent="0.2"/>
    <row r="32" s="387" customFormat="1" x14ac:dyDescent="0.2"/>
    <row r="33" s="387" customFormat="1" x14ac:dyDescent="0.2"/>
    <row r="34" s="387" customFormat="1" x14ac:dyDescent="0.2"/>
    <row r="35" s="387" customFormat="1" x14ac:dyDescent="0.2"/>
    <row r="36" s="387" customFormat="1" x14ac:dyDescent="0.2"/>
    <row r="37" s="387" customFormat="1" x14ac:dyDescent="0.2"/>
    <row r="38" s="387" customFormat="1" x14ac:dyDescent="0.2"/>
    <row r="39" s="387" customFormat="1" x14ac:dyDescent="0.2"/>
    <row r="40" s="387" customFormat="1" x14ac:dyDescent="0.2"/>
    <row r="41" s="387" customFormat="1" x14ac:dyDescent="0.2"/>
    <row r="42" s="387" customFormat="1" x14ac:dyDescent="0.2"/>
    <row r="43" s="387" customFormat="1" x14ac:dyDescent="0.2"/>
    <row r="44" s="387" customFormat="1" x14ac:dyDescent="0.2"/>
    <row r="45" s="387" customFormat="1" x14ac:dyDescent="0.2"/>
    <row r="46" s="387" customFormat="1" x14ac:dyDescent="0.2"/>
    <row r="47" s="387" customFormat="1" x14ac:dyDescent="0.2"/>
    <row r="48" s="387" customFormat="1" x14ac:dyDescent="0.2"/>
    <row r="49" s="387" customFormat="1" x14ac:dyDescent="0.2"/>
    <row r="50" s="387" customFormat="1" x14ac:dyDescent="0.2"/>
    <row r="51" s="387" customFormat="1" x14ac:dyDescent="0.2"/>
    <row r="52" s="387" customFormat="1" x14ac:dyDescent="0.2"/>
    <row r="53" s="387" customFormat="1" x14ac:dyDescent="0.2"/>
    <row r="54" s="387" customFormat="1" x14ac:dyDescent="0.2"/>
    <row r="55" s="387" customFormat="1" x14ac:dyDescent="0.2"/>
    <row r="56" s="387" customFormat="1" x14ac:dyDescent="0.2"/>
    <row r="57" s="387" customFormat="1" x14ac:dyDescent="0.2"/>
  </sheetData>
  <mergeCells count="14">
    <mergeCell ref="J2:AE2"/>
    <mergeCell ref="J3:AE3"/>
    <mergeCell ref="C4:D4"/>
    <mergeCell ref="E4:E5"/>
    <mergeCell ref="F4:H4"/>
    <mergeCell ref="I4:I5"/>
    <mergeCell ref="J4:J5"/>
    <mergeCell ref="AD4:AE4"/>
    <mergeCell ref="K4:K5"/>
    <mergeCell ref="L4:L5"/>
    <mergeCell ref="M4:M5"/>
    <mergeCell ref="N4:N5"/>
    <mergeCell ref="O4:O5"/>
    <mergeCell ref="R4:AC4"/>
  </mergeCells>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86"/>
  <sheetViews>
    <sheetView zoomScale="80" zoomScaleNormal="80" workbookViewId="0">
      <selection activeCell="B35" sqref="B35:B37"/>
    </sheetView>
  </sheetViews>
  <sheetFormatPr baseColWidth="10" defaultRowHeight="11.25" x14ac:dyDescent="0.2"/>
  <cols>
    <col min="1" max="1" width="11.42578125" style="320"/>
    <col min="2" max="2" width="28.28515625" style="320" customWidth="1"/>
    <col min="3" max="4" width="11.42578125" style="320"/>
    <col min="5" max="5" width="12.85546875" style="320" customWidth="1"/>
    <col min="6" max="6" width="15.7109375" style="320" customWidth="1"/>
    <col min="7" max="7" width="15.28515625" style="396" customWidth="1"/>
    <col min="8" max="8" width="17.85546875" style="320" bestFit="1" customWidth="1"/>
    <col min="9" max="9" width="14.5703125" style="320" bestFit="1" customWidth="1"/>
    <col min="10" max="10" width="15" style="320" bestFit="1" customWidth="1"/>
    <col min="11" max="11" width="15" style="320" customWidth="1"/>
    <col min="12" max="12" width="11.42578125" style="320"/>
    <col min="13" max="13" width="15.85546875" style="320" bestFit="1" customWidth="1"/>
    <col min="14" max="14" width="11.42578125" style="320"/>
    <col min="15" max="15" width="15.7109375" style="320" bestFit="1" customWidth="1"/>
    <col min="16" max="16" width="11.42578125" style="320"/>
    <col min="17" max="17" width="15.7109375" style="320" bestFit="1" customWidth="1"/>
    <col min="18" max="18" width="18" style="320" bestFit="1" customWidth="1"/>
    <col min="19" max="19" width="13.140625" style="320" customWidth="1"/>
    <col min="20" max="22" width="11.42578125" style="320"/>
    <col min="23" max="23" width="14.5703125" style="320" bestFit="1" customWidth="1"/>
    <col min="24" max="24" width="12" style="320" bestFit="1" customWidth="1"/>
    <col min="25" max="25" width="11.42578125" style="320"/>
    <col min="26" max="26" width="16.85546875" style="320" customWidth="1"/>
    <col min="27" max="28" width="11.42578125" style="320"/>
    <col min="29" max="29" width="16.42578125" style="320" customWidth="1"/>
    <col min="30" max="30" width="9.5703125" style="320" customWidth="1"/>
    <col min="31" max="31" width="8.85546875" style="320" customWidth="1"/>
    <col min="32" max="32" width="13.85546875" style="320" bestFit="1" customWidth="1"/>
    <col min="33" max="33" width="12.7109375" style="320" customWidth="1"/>
    <col min="34" max="34" width="10.28515625" style="320" customWidth="1"/>
    <col min="35" max="35" width="7.85546875" style="320" customWidth="1"/>
    <col min="36" max="36" width="5.85546875" style="320" customWidth="1"/>
    <col min="37" max="37" width="22.140625" style="320" customWidth="1"/>
    <col min="38" max="16384" width="11.42578125" style="320"/>
  </cols>
  <sheetData>
    <row r="1" spans="1:37" ht="22.5" x14ac:dyDescent="0.2">
      <c r="A1" s="481"/>
      <c r="B1" s="481"/>
      <c r="C1" s="481"/>
      <c r="D1" s="481" t="s">
        <v>18</v>
      </c>
      <c r="E1" s="481" t="s">
        <v>19</v>
      </c>
      <c r="F1" s="481" t="s">
        <v>20</v>
      </c>
      <c r="G1" s="484" t="s">
        <v>21</v>
      </c>
      <c r="H1" s="481" t="s">
        <v>22</v>
      </c>
      <c r="I1" s="1109"/>
      <c r="J1" s="481" t="s">
        <v>23</v>
      </c>
      <c r="K1" s="580" t="s">
        <v>972</v>
      </c>
      <c r="L1" s="481" t="s">
        <v>21</v>
      </c>
      <c r="M1" s="481" t="s">
        <v>24</v>
      </c>
      <c r="N1" s="1109"/>
      <c r="O1" s="1109"/>
      <c r="P1" s="1109"/>
      <c r="Q1" s="1108"/>
      <c r="R1" s="1109"/>
      <c r="S1" s="1108"/>
      <c r="T1" s="1108"/>
      <c r="U1" s="481"/>
      <c r="V1" s="481"/>
      <c r="W1" s="481" t="s">
        <v>27</v>
      </c>
      <c r="X1" s="481" t="s">
        <v>21</v>
      </c>
      <c r="Y1" s="322" t="s">
        <v>40</v>
      </c>
      <c r="Z1" s="481" t="s">
        <v>28</v>
      </c>
      <c r="AA1" s="481" t="s">
        <v>21</v>
      </c>
      <c r="AB1" s="322" t="s">
        <v>40</v>
      </c>
      <c r="AC1" s="481" t="s">
        <v>28</v>
      </c>
      <c r="AD1" s="481" t="s">
        <v>21</v>
      </c>
      <c r="AE1" s="322" t="s">
        <v>40</v>
      </c>
      <c r="AF1" s="481" t="s">
        <v>29</v>
      </c>
      <c r="AG1" s="481" t="s">
        <v>21</v>
      </c>
      <c r="AH1" s="322" t="s">
        <v>40</v>
      </c>
      <c r="AI1" s="481" t="s">
        <v>278</v>
      </c>
      <c r="AJ1" s="481"/>
      <c r="AK1" s="320" t="s">
        <v>966</v>
      </c>
    </row>
    <row r="2" spans="1:37" ht="90.75" hidden="1" customHeight="1" x14ac:dyDescent="0.2">
      <c r="A2" s="482" t="s">
        <v>845</v>
      </c>
      <c r="B2" s="325" t="s">
        <v>47</v>
      </c>
      <c r="C2" s="482" t="s">
        <v>48</v>
      </c>
      <c r="D2" s="482" t="s">
        <v>49</v>
      </c>
      <c r="E2" s="484" t="s">
        <v>71</v>
      </c>
      <c r="F2" s="326" t="s">
        <v>50</v>
      </c>
      <c r="G2" s="483">
        <v>41001</v>
      </c>
      <c r="H2" s="328">
        <v>10000000</v>
      </c>
      <c r="I2" s="329">
        <v>41064</v>
      </c>
      <c r="J2" s="330" t="s">
        <v>73</v>
      </c>
      <c r="K2" s="330"/>
      <c r="L2" s="483">
        <v>41064</v>
      </c>
      <c r="M2" s="328">
        <v>9948021</v>
      </c>
      <c r="N2" s="329">
        <v>41072</v>
      </c>
      <c r="O2" s="329">
        <v>41086</v>
      </c>
      <c r="P2" s="482">
        <v>4</v>
      </c>
      <c r="Q2" s="331">
        <v>9948021</v>
      </c>
      <c r="R2" s="331"/>
      <c r="S2" s="331"/>
      <c r="T2" s="482"/>
      <c r="U2" s="482" t="s">
        <v>51</v>
      </c>
      <c r="V2" s="482" t="s">
        <v>52</v>
      </c>
      <c r="W2" s="331"/>
      <c r="X2" s="329"/>
      <c r="Y2" s="332"/>
      <c r="Z2" s="482"/>
      <c r="AA2" s="469"/>
      <c r="AB2" s="469"/>
      <c r="AC2" s="469"/>
      <c r="AD2" s="469"/>
      <c r="AE2" s="469"/>
      <c r="AF2" s="469"/>
      <c r="AG2" s="333"/>
      <c r="AH2" s="333"/>
      <c r="AI2" s="333"/>
      <c r="AJ2" s="333"/>
    </row>
    <row r="3" spans="1:37" ht="63.75" hidden="1" customHeight="1" x14ac:dyDescent="0.2">
      <c r="A3" s="482" t="s">
        <v>831</v>
      </c>
      <c r="B3" s="306" t="s">
        <v>55</v>
      </c>
      <c r="C3" s="469" t="s">
        <v>48</v>
      </c>
      <c r="D3" s="469" t="s">
        <v>56</v>
      </c>
      <c r="E3" s="484" t="s">
        <v>57</v>
      </c>
      <c r="F3" s="334" t="s">
        <v>58</v>
      </c>
      <c r="G3" s="470">
        <v>41001</v>
      </c>
      <c r="H3" s="475">
        <v>8441539</v>
      </c>
      <c r="I3" s="470">
        <v>41064</v>
      </c>
      <c r="J3" s="330" t="s">
        <v>70</v>
      </c>
      <c r="K3" s="366"/>
      <c r="L3" s="470">
        <v>41064</v>
      </c>
      <c r="M3" s="336">
        <v>8361039.8099999996</v>
      </c>
      <c r="N3" s="329">
        <v>41066</v>
      </c>
      <c r="O3" s="470">
        <v>41075</v>
      </c>
      <c r="P3" s="469">
        <v>30</v>
      </c>
      <c r="Q3" s="475">
        <v>8361039.8099999996</v>
      </c>
      <c r="R3" s="475"/>
      <c r="S3" s="337">
        <v>41096</v>
      </c>
      <c r="T3" s="338">
        <v>41123</v>
      </c>
      <c r="U3" s="339" t="s">
        <v>59</v>
      </c>
      <c r="V3" s="306" t="s">
        <v>52</v>
      </c>
      <c r="W3" s="340">
        <v>4180519.91</v>
      </c>
      <c r="X3" s="470">
        <v>41082</v>
      </c>
      <c r="Y3" s="334" t="s">
        <v>101</v>
      </c>
      <c r="Z3" s="466">
        <v>0</v>
      </c>
      <c r="AA3" s="469">
        <v>0</v>
      </c>
      <c r="AB3" s="469"/>
      <c r="AC3" s="469"/>
      <c r="AD3" s="469"/>
      <c r="AE3" s="469"/>
      <c r="AF3" s="487">
        <v>4180519.9</v>
      </c>
      <c r="AG3" s="483">
        <v>41130</v>
      </c>
      <c r="AH3" s="326" t="s">
        <v>733</v>
      </c>
      <c r="AI3" s="333"/>
      <c r="AJ3" s="333"/>
    </row>
    <row r="4" spans="1:37" ht="51.75" hidden="1" customHeight="1" x14ac:dyDescent="0.2">
      <c r="A4" s="482" t="s">
        <v>846</v>
      </c>
      <c r="B4" s="306" t="s">
        <v>62</v>
      </c>
      <c r="C4" s="469" t="s">
        <v>48</v>
      </c>
      <c r="D4" s="469" t="s">
        <v>63</v>
      </c>
      <c r="E4" s="466" t="s">
        <v>64</v>
      </c>
      <c r="F4" s="334" t="s">
        <v>65</v>
      </c>
      <c r="G4" s="470">
        <v>41001</v>
      </c>
      <c r="H4" s="475">
        <v>15800000</v>
      </c>
      <c r="I4" s="470">
        <v>41068</v>
      </c>
      <c r="J4" s="330" t="s">
        <v>74</v>
      </c>
      <c r="K4" s="366"/>
      <c r="L4" s="470">
        <v>41065</v>
      </c>
      <c r="M4" s="336">
        <v>13500000</v>
      </c>
      <c r="N4" s="470">
        <v>41066</v>
      </c>
      <c r="O4" s="470">
        <v>41079</v>
      </c>
      <c r="P4" s="466">
        <v>60</v>
      </c>
      <c r="Q4" s="475">
        <v>13500000</v>
      </c>
      <c r="R4" s="475"/>
      <c r="S4" s="338">
        <v>41138</v>
      </c>
      <c r="T4" s="338">
        <v>41201</v>
      </c>
      <c r="U4" s="339" t="s">
        <v>59</v>
      </c>
      <c r="V4" s="306" t="s">
        <v>52</v>
      </c>
      <c r="W4" s="341"/>
      <c r="X4" s="466"/>
      <c r="Y4" s="466"/>
      <c r="Z4" s="466"/>
      <c r="AA4" s="469"/>
      <c r="AB4" s="469"/>
      <c r="AC4" s="469"/>
      <c r="AD4" s="469"/>
      <c r="AE4" s="469"/>
      <c r="AF4" s="487">
        <v>13500000</v>
      </c>
      <c r="AG4" s="483">
        <v>41207</v>
      </c>
      <c r="AH4" s="326" t="s">
        <v>734</v>
      </c>
      <c r="AI4" s="333"/>
      <c r="AJ4" s="333"/>
    </row>
    <row r="5" spans="1:37" ht="67.5" hidden="1" x14ac:dyDescent="0.2">
      <c r="A5" s="469" t="s">
        <v>847</v>
      </c>
      <c r="B5" s="471" t="s">
        <v>92</v>
      </c>
      <c r="C5" s="469" t="s">
        <v>48</v>
      </c>
      <c r="D5" s="469" t="s">
        <v>93</v>
      </c>
      <c r="E5" s="466" t="s">
        <v>94</v>
      </c>
      <c r="F5" s="334" t="s">
        <v>95</v>
      </c>
      <c r="G5" s="470">
        <v>41029</v>
      </c>
      <c r="H5" s="475">
        <v>14450000</v>
      </c>
      <c r="I5" s="470">
        <v>41080</v>
      </c>
      <c r="J5" s="334" t="s">
        <v>96</v>
      </c>
      <c r="K5" s="334"/>
      <c r="L5" s="470">
        <v>41080</v>
      </c>
      <c r="M5" s="336">
        <v>14276600</v>
      </c>
      <c r="N5" s="470">
        <v>41082</v>
      </c>
      <c r="O5" s="470">
        <v>41094</v>
      </c>
      <c r="P5" s="466">
        <v>30</v>
      </c>
      <c r="Q5" s="475">
        <v>14276600</v>
      </c>
      <c r="R5" s="475"/>
      <c r="S5" s="337">
        <v>41124</v>
      </c>
      <c r="T5" s="338">
        <v>41155</v>
      </c>
      <c r="U5" s="339" t="s">
        <v>76</v>
      </c>
      <c r="V5" s="306" t="s">
        <v>52</v>
      </c>
      <c r="W5" s="340">
        <f>Q5/2</f>
        <v>7138300</v>
      </c>
      <c r="X5" s="470">
        <v>41101</v>
      </c>
      <c r="Y5" s="334" t="s">
        <v>119</v>
      </c>
      <c r="Z5" s="466">
        <v>0</v>
      </c>
      <c r="AA5" s="469">
        <v>0</v>
      </c>
      <c r="AB5" s="469"/>
      <c r="AC5" s="469"/>
      <c r="AD5" s="469"/>
      <c r="AE5" s="469"/>
      <c r="AF5" s="487">
        <v>7137076.1799999997</v>
      </c>
      <c r="AG5" s="483">
        <v>41176</v>
      </c>
      <c r="AH5" s="343" t="s">
        <v>735</v>
      </c>
      <c r="AI5" s="344">
        <v>1223.82</v>
      </c>
      <c r="AJ5" s="345"/>
    </row>
    <row r="6" spans="1:37" ht="73.5" hidden="1" customHeight="1" x14ac:dyDescent="0.2">
      <c r="A6" s="306" t="s">
        <v>848</v>
      </c>
      <c r="B6" s="325" t="s">
        <v>88</v>
      </c>
      <c r="C6" s="469" t="s">
        <v>48</v>
      </c>
      <c r="D6" s="469" t="s">
        <v>49</v>
      </c>
      <c r="E6" s="484" t="s">
        <v>71</v>
      </c>
      <c r="F6" s="334" t="s">
        <v>89</v>
      </c>
      <c r="G6" s="470">
        <v>41061</v>
      </c>
      <c r="H6" s="475">
        <v>2417789</v>
      </c>
      <c r="I6" s="470">
        <v>41080</v>
      </c>
      <c r="J6" s="334" t="s">
        <v>90</v>
      </c>
      <c r="K6" s="334"/>
      <c r="L6" s="470">
        <v>41080</v>
      </c>
      <c r="M6" s="336">
        <v>2412614</v>
      </c>
      <c r="N6" s="470">
        <v>41086</v>
      </c>
      <c r="O6" s="470">
        <v>41095</v>
      </c>
      <c r="P6" s="466">
        <v>4</v>
      </c>
      <c r="Q6" s="475">
        <v>2412614</v>
      </c>
      <c r="R6" s="475"/>
      <c r="S6" s="475"/>
      <c r="T6" s="333"/>
      <c r="U6" s="339" t="s">
        <v>91</v>
      </c>
      <c r="V6" s="306" t="s">
        <v>52</v>
      </c>
      <c r="W6" s="340">
        <f>Q6/2</f>
        <v>1206307</v>
      </c>
      <c r="X6" s="470">
        <v>41121</v>
      </c>
      <c r="Y6" s="334" t="s">
        <v>120</v>
      </c>
      <c r="Z6" s="466"/>
      <c r="AA6" s="469"/>
      <c r="AB6" s="469"/>
      <c r="AC6" s="469"/>
      <c r="AD6" s="469"/>
      <c r="AE6" s="469"/>
      <c r="AF6" s="469"/>
      <c r="AG6" s="333"/>
      <c r="AH6" s="333"/>
      <c r="AI6" s="333"/>
      <c r="AJ6" s="333"/>
    </row>
    <row r="7" spans="1:37" ht="67.5" hidden="1" x14ac:dyDescent="0.2">
      <c r="A7" s="306" t="s">
        <v>849</v>
      </c>
      <c r="B7" s="306" t="s">
        <v>98</v>
      </c>
      <c r="C7" s="469" t="s">
        <v>48</v>
      </c>
      <c r="D7" s="469" t="s">
        <v>49</v>
      </c>
      <c r="E7" s="484" t="s">
        <v>71</v>
      </c>
      <c r="F7" s="334" t="s">
        <v>99</v>
      </c>
      <c r="G7" s="470">
        <v>41059</v>
      </c>
      <c r="H7" s="475">
        <v>7882211</v>
      </c>
      <c r="I7" s="470">
        <v>41093</v>
      </c>
      <c r="J7" s="334" t="s">
        <v>102</v>
      </c>
      <c r="K7" s="334"/>
      <c r="L7" s="470">
        <v>41093</v>
      </c>
      <c r="M7" s="336">
        <v>7878349</v>
      </c>
      <c r="N7" s="470">
        <v>41101</v>
      </c>
      <c r="O7" s="470">
        <v>41116</v>
      </c>
      <c r="P7" s="466">
        <v>4</v>
      </c>
      <c r="Q7" s="475">
        <v>7878349</v>
      </c>
      <c r="R7" s="475"/>
      <c r="S7" s="475"/>
      <c r="T7" s="333"/>
      <c r="U7" s="339" t="s">
        <v>91</v>
      </c>
      <c r="V7" s="306" t="s">
        <v>52</v>
      </c>
      <c r="W7" s="340">
        <f>Q7/2</f>
        <v>3939174.5</v>
      </c>
      <c r="X7" s="470">
        <v>41121</v>
      </c>
      <c r="Y7" s="334" t="s">
        <v>118</v>
      </c>
      <c r="Z7" s="466"/>
      <c r="AA7" s="469"/>
      <c r="AB7" s="469"/>
      <c r="AC7" s="469"/>
      <c r="AD7" s="469"/>
      <c r="AE7" s="469"/>
      <c r="AF7" s="469"/>
      <c r="AG7" s="333"/>
      <c r="AH7" s="333"/>
      <c r="AI7" s="333"/>
      <c r="AJ7" s="333"/>
    </row>
    <row r="8" spans="1:37" ht="67.5" hidden="1" x14ac:dyDescent="0.2">
      <c r="A8" s="314" t="s">
        <v>850</v>
      </c>
      <c r="B8" s="314" t="s">
        <v>124</v>
      </c>
      <c r="C8" s="314" t="s">
        <v>48</v>
      </c>
      <c r="D8" s="314" t="s">
        <v>125</v>
      </c>
      <c r="E8" s="484" t="s">
        <v>57</v>
      </c>
      <c r="F8" s="334" t="s">
        <v>126</v>
      </c>
      <c r="G8" s="470">
        <v>41107</v>
      </c>
      <c r="H8" s="475">
        <v>15000000</v>
      </c>
      <c r="I8" s="476">
        <v>41124</v>
      </c>
      <c r="J8" s="334" t="s">
        <v>258</v>
      </c>
      <c r="K8" s="334"/>
      <c r="L8" s="470">
        <v>41124</v>
      </c>
      <c r="M8" s="336">
        <v>14624719.75</v>
      </c>
      <c r="N8" s="470">
        <v>41127</v>
      </c>
      <c r="O8" s="470">
        <v>41158</v>
      </c>
      <c r="P8" s="477">
        <v>30</v>
      </c>
      <c r="Q8" s="479">
        <v>14624719.75</v>
      </c>
      <c r="R8" s="475"/>
      <c r="S8" s="337">
        <v>41187</v>
      </c>
      <c r="T8" s="338">
        <v>41190</v>
      </c>
      <c r="U8" s="339" t="s">
        <v>127</v>
      </c>
      <c r="V8" s="306" t="s">
        <v>52</v>
      </c>
      <c r="W8" s="340">
        <f>Q8/2</f>
        <v>7312359.875</v>
      </c>
      <c r="X8" s="470">
        <v>41135</v>
      </c>
      <c r="Y8" s="334" t="s">
        <v>259</v>
      </c>
      <c r="Z8" s="466">
        <v>0</v>
      </c>
      <c r="AA8" s="469">
        <v>0</v>
      </c>
      <c r="AB8" s="469"/>
      <c r="AC8" s="469"/>
      <c r="AD8" s="469"/>
      <c r="AE8" s="469"/>
      <c r="AF8" s="487">
        <v>7298039.3099999996</v>
      </c>
      <c r="AG8" s="483">
        <v>41201</v>
      </c>
      <c r="AH8" s="326" t="s">
        <v>736</v>
      </c>
      <c r="AI8" s="339">
        <v>14320.57</v>
      </c>
      <c r="AJ8" s="333"/>
    </row>
    <row r="9" spans="1:37" ht="56.25" hidden="1" x14ac:dyDescent="0.2">
      <c r="A9" s="314" t="s">
        <v>851</v>
      </c>
      <c r="B9" s="314" t="s">
        <v>131</v>
      </c>
      <c r="C9" s="314" t="s">
        <v>48</v>
      </c>
      <c r="D9" s="314" t="s">
        <v>132</v>
      </c>
      <c r="E9" s="348" t="s">
        <v>133</v>
      </c>
      <c r="F9" s="349" t="s">
        <v>134</v>
      </c>
      <c r="G9" s="476">
        <v>41107</v>
      </c>
      <c r="H9" s="479">
        <v>10000000</v>
      </c>
      <c r="I9" s="476">
        <v>41127</v>
      </c>
      <c r="J9" s="350" t="s">
        <v>135</v>
      </c>
      <c r="K9" s="350"/>
      <c r="L9" s="476">
        <v>41127</v>
      </c>
      <c r="M9" s="351">
        <v>9878122</v>
      </c>
      <c r="N9" s="476">
        <v>41135</v>
      </c>
      <c r="O9" s="476">
        <v>41148</v>
      </c>
      <c r="P9" s="465">
        <v>30</v>
      </c>
      <c r="Q9" s="474">
        <v>9878122</v>
      </c>
      <c r="R9" s="475"/>
      <c r="S9" s="337">
        <v>41166</v>
      </c>
      <c r="T9" s="338">
        <v>41190</v>
      </c>
      <c r="U9" s="339" t="s">
        <v>136</v>
      </c>
      <c r="V9" s="306" t="s">
        <v>52</v>
      </c>
      <c r="W9" s="340"/>
      <c r="X9" s="470"/>
      <c r="Y9" s="334"/>
      <c r="Z9" s="466"/>
      <c r="AA9" s="469"/>
      <c r="AB9" s="469"/>
      <c r="AC9" s="469"/>
      <c r="AD9" s="469"/>
      <c r="AE9" s="469"/>
      <c r="AF9" s="487">
        <v>9875555.7699999996</v>
      </c>
      <c r="AG9" s="352"/>
      <c r="AH9" s="352"/>
      <c r="AI9" s="333">
        <v>2566.23</v>
      </c>
      <c r="AJ9" s="333"/>
    </row>
    <row r="10" spans="1:37" ht="78.75" hidden="1" x14ac:dyDescent="0.2">
      <c r="A10" s="1173" t="s">
        <v>852</v>
      </c>
      <c r="B10" s="306" t="s">
        <v>853</v>
      </c>
      <c r="C10" s="1231" t="s">
        <v>48</v>
      </c>
      <c r="D10" s="1231" t="s">
        <v>167</v>
      </c>
      <c r="E10" s="1235" t="s">
        <v>168</v>
      </c>
      <c r="F10" s="353" t="s">
        <v>170</v>
      </c>
      <c r="G10" s="483">
        <v>41127</v>
      </c>
      <c r="H10" s="485">
        <v>8840846</v>
      </c>
      <c r="I10" s="1232">
        <v>41171</v>
      </c>
      <c r="J10" s="326" t="s">
        <v>256</v>
      </c>
      <c r="K10" s="326"/>
      <c r="L10" s="483">
        <v>41171</v>
      </c>
      <c r="M10" s="336">
        <v>8840846</v>
      </c>
      <c r="N10" s="1232">
        <v>41172</v>
      </c>
      <c r="O10" s="1232">
        <v>41172</v>
      </c>
      <c r="P10" s="1233">
        <v>60</v>
      </c>
      <c r="Q10" s="1234">
        <v>13819000</v>
      </c>
      <c r="R10" s="1183"/>
      <c r="S10" s="1183"/>
      <c r="T10" s="1427"/>
      <c r="U10" s="306" t="s">
        <v>154</v>
      </c>
      <c r="V10" s="1173" t="s">
        <v>52</v>
      </c>
      <c r="W10" s="340">
        <f>M10*50%</f>
        <v>4420423</v>
      </c>
      <c r="X10" s="470"/>
      <c r="Y10" s="334"/>
      <c r="Z10" s="466"/>
      <c r="AA10" s="469"/>
      <c r="AB10" s="473"/>
      <c r="AC10" s="473"/>
      <c r="AD10" s="473"/>
      <c r="AE10" s="473"/>
      <c r="AF10" s="473"/>
      <c r="AG10" s="333"/>
      <c r="AH10" s="356"/>
      <c r="AI10" s="356"/>
      <c r="AJ10" s="357"/>
    </row>
    <row r="11" spans="1:37" ht="109.5" hidden="1" customHeight="1" x14ac:dyDescent="0.2">
      <c r="A11" s="1179"/>
      <c r="B11" s="306" t="s">
        <v>854</v>
      </c>
      <c r="C11" s="1231"/>
      <c r="D11" s="1231"/>
      <c r="E11" s="1235"/>
      <c r="F11" s="353" t="s">
        <v>169</v>
      </c>
      <c r="G11" s="483">
        <v>41102</v>
      </c>
      <c r="H11" s="485">
        <v>4978485</v>
      </c>
      <c r="I11" s="1232"/>
      <c r="J11" s="326" t="s">
        <v>257</v>
      </c>
      <c r="K11" s="326"/>
      <c r="L11" s="483">
        <v>41171</v>
      </c>
      <c r="M11" s="336">
        <v>4978154</v>
      </c>
      <c r="N11" s="1232"/>
      <c r="O11" s="1232"/>
      <c r="P11" s="1233"/>
      <c r="Q11" s="1234"/>
      <c r="R11" s="1185"/>
      <c r="S11" s="1185"/>
      <c r="T11" s="1428"/>
      <c r="U11" s="306" t="s">
        <v>154</v>
      </c>
      <c r="V11" s="1179"/>
      <c r="W11" s="340">
        <f>M11*50%</f>
        <v>2489077</v>
      </c>
      <c r="X11" s="470"/>
      <c r="Y11" s="334"/>
      <c r="Z11" s="466"/>
      <c r="AA11" s="469"/>
      <c r="AB11" s="473"/>
      <c r="AC11" s="473"/>
      <c r="AD11" s="473"/>
      <c r="AE11" s="473"/>
      <c r="AF11" s="473"/>
      <c r="AG11" s="333"/>
      <c r="AH11" s="356"/>
      <c r="AI11" s="356"/>
      <c r="AJ11" s="357"/>
    </row>
    <row r="12" spans="1:37" ht="102.75" hidden="1" customHeight="1" x14ac:dyDescent="0.2">
      <c r="A12" s="473" t="s">
        <v>855</v>
      </c>
      <c r="B12" s="306" t="s">
        <v>854</v>
      </c>
      <c r="C12" s="482"/>
      <c r="D12" s="482" t="s">
        <v>167</v>
      </c>
      <c r="E12" s="1235"/>
      <c r="F12" s="353" t="s">
        <v>805</v>
      </c>
      <c r="G12" s="483">
        <v>41246</v>
      </c>
      <c r="H12" s="485">
        <v>1994867</v>
      </c>
      <c r="I12" s="483">
        <v>41255</v>
      </c>
      <c r="J12" s="326" t="s">
        <v>806</v>
      </c>
      <c r="K12" s="326"/>
      <c r="L12" s="483">
        <v>41255</v>
      </c>
      <c r="M12" s="336">
        <v>1994867</v>
      </c>
      <c r="N12" s="483"/>
      <c r="O12" s="483"/>
      <c r="P12" s="484">
        <v>60</v>
      </c>
      <c r="Q12" s="485">
        <v>1994867</v>
      </c>
      <c r="R12" s="475"/>
      <c r="S12" s="475"/>
      <c r="T12" s="486"/>
      <c r="U12" s="306" t="s">
        <v>149</v>
      </c>
      <c r="V12" s="473" t="s">
        <v>52</v>
      </c>
      <c r="W12" s="340"/>
      <c r="X12" s="470"/>
      <c r="Y12" s="334"/>
      <c r="Z12" s="466"/>
      <c r="AA12" s="469"/>
      <c r="AB12" s="473"/>
      <c r="AC12" s="473"/>
      <c r="AD12" s="473"/>
      <c r="AE12" s="473"/>
      <c r="AF12" s="473"/>
      <c r="AG12" s="333"/>
      <c r="AH12" s="356"/>
      <c r="AI12" s="356"/>
      <c r="AJ12" s="357"/>
    </row>
    <row r="13" spans="1:37" ht="57.75" hidden="1" customHeight="1" x14ac:dyDescent="0.2">
      <c r="A13" s="1173" t="s">
        <v>856</v>
      </c>
      <c r="B13" s="1226" t="s">
        <v>723</v>
      </c>
      <c r="C13" s="1174" t="s">
        <v>48</v>
      </c>
      <c r="D13" s="1174" t="s">
        <v>240</v>
      </c>
      <c r="E13" s="1228">
        <v>5348928</v>
      </c>
      <c r="F13" s="349" t="s">
        <v>739</v>
      </c>
      <c r="G13" s="476">
        <v>41073</v>
      </c>
      <c r="H13" s="479">
        <v>7500000</v>
      </c>
      <c r="I13" s="1181">
        <v>41241</v>
      </c>
      <c r="J13" s="334" t="s">
        <v>746</v>
      </c>
      <c r="K13" s="350"/>
      <c r="L13" s="1189">
        <v>41241</v>
      </c>
      <c r="M13" s="358">
        <v>7500000</v>
      </c>
      <c r="N13" s="1189">
        <v>41242</v>
      </c>
      <c r="O13" s="1189">
        <v>41248</v>
      </c>
      <c r="P13" s="1176">
        <v>2</v>
      </c>
      <c r="Q13" s="1184">
        <v>15865698</v>
      </c>
      <c r="R13" s="475"/>
      <c r="S13" s="485"/>
      <c r="T13" s="481"/>
      <c r="U13" s="359" t="s">
        <v>143</v>
      </c>
      <c r="V13" s="1173" t="s">
        <v>52</v>
      </c>
      <c r="W13" s="340"/>
      <c r="X13" s="470"/>
      <c r="Y13" s="334"/>
      <c r="Z13" s="466"/>
      <c r="AA13" s="469"/>
      <c r="AB13" s="473"/>
      <c r="AC13" s="473"/>
      <c r="AD13" s="473"/>
      <c r="AE13" s="473"/>
      <c r="AF13" s="473"/>
      <c r="AG13" s="333"/>
      <c r="AH13" s="356"/>
      <c r="AI13" s="356"/>
      <c r="AJ13" s="357"/>
    </row>
    <row r="14" spans="1:37" ht="33.75" hidden="1" x14ac:dyDescent="0.2">
      <c r="A14" s="1174"/>
      <c r="B14" s="1226"/>
      <c r="C14" s="1174"/>
      <c r="D14" s="1174"/>
      <c r="E14" s="1228"/>
      <c r="F14" s="353" t="s">
        <v>740</v>
      </c>
      <c r="G14" s="483">
        <v>41156</v>
      </c>
      <c r="H14" s="485">
        <v>3928489</v>
      </c>
      <c r="I14" s="1189"/>
      <c r="J14" s="326" t="s">
        <v>748</v>
      </c>
      <c r="K14" s="350"/>
      <c r="L14" s="1189"/>
      <c r="M14" s="351">
        <v>3818489</v>
      </c>
      <c r="N14" s="1189"/>
      <c r="O14" s="1189"/>
      <c r="P14" s="1176"/>
      <c r="Q14" s="1184"/>
      <c r="R14" s="475"/>
      <c r="S14" s="485"/>
      <c r="T14" s="481"/>
      <c r="U14" s="359" t="s">
        <v>742</v>
      </c>
      <c r="V14" s="1174"/>
      <c r="W14" s="340"/>
      <c r="X14" s="470"/>
      <c r="Y14" s="334"/>
      <c r="Z14" s="466"/>
      <c r="AA14" s="469"/>
      <c r="AB14" s="473"/>
      <c r="AC14" s="473"/>
      <c r="AD14" s="473"/>
      <c r="AE14" s="473"/>
      <c r="AF14" s="473"/>
      <c r="AG14" s="333"/>
      <c r="AH14" s="356"/>
      <c r="AI14" s="356"/>
      <c r="AJ14" s="357"/>
    </row>
    <row r="15" spans="1:37" ht="22.5" hidden="1" x14ac:dyDescent="0.2">
      <c r="A15" s="1179"/>
      <c r="B15" s="1227"/>
      <c r="C15" s="1179"/>
      <c r="D15" s="1179"/>
      <c r="E15" s="1229"/>
      <c r="F15" s="353" t="s">
        <v>741</v>
      </c>
      <c r="G15" s="483">
        <v>41190</v>
      </c>
      <c r="H15" s="485">
        <v>4547209</v>
      </c>
      <c r="I15" s="1182"/>
      <c r="J15" s="326" t="s">
        <v>747</v>
      </c>
      <c r="K15" s="334"/>
      <c r="L15" s="1182"/>
      <c r="M15" s="351">
        <v>4547209</v>
      </c>
      <c r="N15" s="1182"/>
      <c r="O15" s="1182"/>
      <c r="P15" s="1180"/>
      <c r="Q15" s="1185"/>
      <c r="R15" s="475"/>
      <c r="S15" s="485"/>
      <c r="T15" s="481"/>
      <c r="U15" s="359" t="s">
        <v>143</v>
      </c>
      <c r="V15" s="1179"/>
      <c r="W15" s="340"/>
      <c r="X15" s="470"/>
      <c r="Y15" s="334"/>
      <c r="Z15" s="466"/>
      <c r="AA15" s="469"/>
      <c r="AB15" s="473"/>
      <c r="AC15" s="473"/>
      <c r="AD15" s="473"/>
      <c r="AE15" s="473"/>
      <c r="AF15" s="473"/>
      <c r="AG15" s="333"/>
      <c r="AH15" s="356"/>
      <c r="AI15" s="356"/>
      <c r="AJ15" s="357"/>
    </row>
    <row r="16" spans="1:37" ht="22.5" hidden="1" x14ac:dyDescent="0.2">
      <c r="A16" s="1173" t="s">
        <v>857</v>
      </c>
      <c r="B16" s="1230" t="s">
        <v>725</v>
      </c>
      <c r="C16" s="1173" t="s">
        <v>48</v>
      </c>
      <c r="D16" s="1173" t="s">
        <v>240</v>
      </c>
      <c r="E16" s="1265">
        <v>5348928</v>
      </c>
      <c r="F16" s="353" t="s">
        <v>257</v>
      </c>
      <c r="G16" s="483">
        <v>41190</v>
      </c>
      <c r="H16" s="485">
        <v>14285356</v>
      </c>
      <c r="I16" s="1181">
        <v>41241</v>
      </c>
      <c r="J16" s="326" t="s">
        <v>745</v>
      </c>
      <c r="K16" s="468"/>
      <c r="L16" s="1181">
        <v>41241</v>
      </c>
      <c r="M16" s="336">
        <v>14285356</v>
      </c>
      <c r="N16" s="1181">
        <v>41243</v>
      </c>
      <c r="O16" s="1181">
        <v>41261</v>
      </c>
      <c r="P16" s="1175">
        <v>3</v>
      </c>
      <c r="Q16" s="1183">
        <v>15485062</v>
      </c>
      <c r="R16" s="475"/>
      <c r="S16" s="479"/>
      <c r="T16" s="360"/>
      <c r="U16" s="359" t="s">
        <v>154</v>
      </c>
      <c r="V16" s="1173" t="s">
        <v>52</v>
      </c>
      <c r="W16" s="340">
        <v>7142678</v>
      </c>
      <c r="X16" s="470">
        <v>41274</v>
      </c>
      <c r="Y16" s="372"/>
      <c r="Z16" s="466"/>
      <c r="AA16" s="469"/>
      <c r="AB16" s="473"/>
      <c r="AC16" s="473"/>
      <c r="AD16" s="473"/>
      <c r="AE16" s="473"/>
      <c r="AF16" s="473"/>
      <c r="AG16" s="333"/>
      <c r="AH16" s="356"/>
      <c r="AI16" s="356"/>
      <c r="AJ16" s="357"/>
    </row>
    <row r="17" spans="1:36" ht="56.25" hidden="1" x14ac:dyDescent="0.2">
      <c r="A17" s="1179"/>
      <c r="B17" s="1227"/>
      <c r="C17" s="1179"/>
      <c r="D17" s="1179"/>
      <c r="E17" s="1229"/>
      <c r="F17" s="361" t="s">
        <v>737</v>
      </c>
      <c r="G17" s="470">
        <v>41190</v>
      </c>
      <c r="H17" s="475">
        <v>1199706</v>
      </c>
      <c r="I17" s="1182"/>
      <c r="J17" s="334" t="s">
        <v>744</v>
      </c>
      <c r="K17" s="334"/>
      <c r="L17" s="1182"/>
      <c r="M17" s="336">
        <v>1199706</v>
      </c>
      <c r="N17" s="1182"/>
      <c r="O17" s="1182"/>
      <c r="P17" s="1180"/>
      <c r="Q17" s="1185"/>
      <c r="R17" s="475"/>
      <c r="S17" s="479"/>
      <c r="T17" s="360"/>
      <c r="U17" s="359" t="s">
        <v>738</v>
      </c>
      <c r="V17" s="1179"/>
      <c r="W17" s="340">
        <v>599853</v>
      </c>
      <c r="X17" s="470">
        <v>41274</v>
      </c>
      <c r="Y17" s="372"/>
      <c r="Z17" s="466"/>
      <c r="AA17" s="469"/>
      <c r="AB17" s="473"/>
      <c r="AC17" s="473"/>
      <c r="AD17" s="473"/>
      <c r="AE17" s="473"/>
      <c r="AF17" s="473"/>
      <c r="AG17" s="333"/>
      <c r="AH17" s="356"/>
      <c r="AI17" s="356"/>
      <c r="AJ17" s="357"/>
    </row>
    <row r="18" spans="1:36" ht="45" hidden="1" x14ac:dyDescent="0.2">
      <c r="A18" s="469" t="s">
        <v>858</v>
      </c>
      <c r="B18" s="471" t="s">
        <v>62</v>
      </c>
      <c r="C18" s="469" t="s">
        <v>48</v>
      </c>
      <c r="D18" s="469" t="s">
        <v>787</v>
      </c>
      <c r="E18" s="472">
        <v>18144127</v>
      </c>
      <c r="F18" s="470" t="s">
        <v>788</v>
      </c>
      <c r="G18" s="470">
        <v>41162</v>
      </c>
      <c r="H18" s="475">
        <v>15000000</v>
      </c>
      <c r="I18" s="470">
        <v>41241</v>
      </c>
      <c r="J18" s="334" t="s">
        <v>789</v>
      </c>
      <c r="K18" s="334"/>
      <c r="L18" s="470">
        <v>41241</v>
      </c>
      <c r="M18" s="336">
        <v>15000000</v>
      </c>
      <c r="N18" s="470">
        <v>41257</v>
      </c>
      <c r="O18" s="470">
        <v>41257</v>
      </c>
      <c r="P18" s="466">
        <v>30</v>
      </c>
      <c r="Q18" s="475">
        <v>15000000</v>
      </c>
      <c r="R18" s="475"/>
      <c r="S18" s="479"/>
      <c r="T18" s="360"/>
      <c r="U18" s="359" t="s">
        <v>790</v>
      </c>
      <c r="V18" s="469" t="s">
        <v>52</v>
      </c>
      <c r="W18" s="340"/>
      <c r="X18" s="470"/>
      <c r="Y18" s="334"/>
      <c r="Z18" s="466"/>
      <c r="AA18" s="469"/>
      <c r="AB18" s="473"/>
      <c r="AC18" s="473"/>
      <c r="AD18" s="473"/>
      <c r="AE18" s="473"/>
      <c r="AF18" s="473"/>
      <c r="AG18" s="333"/>
      <c r="AH18" s="356"/>
      <c r="AI18" s="356"/>
      <c r="AJ18" s="357"/>
    </row>
    <row r="19" spans="1:36" ht="56.25" hidden="1" x14ac:dyDescent="0.2">
      <c r="A19" s="482" t="s">
        <v>859</v>
      </c>
      <c r="B19" s="325" t="s">
        <v>755</v>
      </c>
      <c r="C19" s="482" t="s">
        <v>48</v>
      </c>
      <c r="D19" s="482" t="s">
        <v>171</v>
      </c>
      <c r="E19" s="480" t="s">
        <v>756</v>
      </c>
      <c r="F19" s="353" t="s">
        <v>757</v>
      </c>
      <c r="G19" s="483">
        <v>41190</v>
      </c>
      <c r="H19" s="485">
        <v>14920370</v>
      </c>
      <c r="I19" s="483">
        <v>41243</v>
      </c>
      <c r="J19" s="326" t="s">
        <v>758</v>
      </c>
      <c r="K19" s="326"/>
      <c r="L19" s="483">
        <v>41243</v>
      </c>
      <c r="M19" s="336">
        <v>14283792.43</v>
      </c>
      <c r="N19" s="483">
        <v>41249</v>
      </c>
      <c r="O19" s="483">
        <v>41250</v>
      </c>
      <c r="P19" s="484">
        <v>30</v>
      </c>
      <c r="Q19" s="485">
        <v>14283792.43</v>
      </c>
      <c r="R19" s="475"/>
      <c r="S19" s="479"/>
      <c r="T19" s="360"/>
      <c r="U19" s="306" t="s">
        <v>154</v>
      </c>
      <c r="V19" s="469" t="s">
        <v>52</v>
      </c>
      <c r="W19" s="340"/>
      <c r="X19" s="470"/>
      <c r="Y19" s="334"/>
      <c r="Z19" s="466"/>
      <c r="AA19" s="469"/>
      <c r="AB19" s="473"/>
      <c r="AC19" s="473"/>
      <c r="AD19" s="473"/>
      <c r="AE19" s="473"/>
      <c r="AF19" s="473"/>
      <c r="AG19" s="333"/>
      <c r="AH19" s="356"/>
      <c r="AI19" s="356"/>
      <c r="AJ19" s="357"/>
    </row>
    <row r="20" spans="1:36" ht="56.25" hidden="1" x14ac:dyDescent="0.2">
      <c r="A20" s="482" t="s">
        <v>860</v>
      </c>
      <c r="B20" s="325" t="s">
        <v>784</v>
      </c>
      <c r="C20" s="482" t="s">
        <v>48</v>
      </c>
      <c r="D20" s="482" t="s">
        <v>171</v>
      </c>
      <c r="E20" s="480" t="s">
        <v>756</v>
      </c>
      <c r="F20" s="353" t="s">
        <v>785</v>
      </c>
      <c r="G20" s="483">
        <v>41180</v>
      </c>
      <c r="H20" s="485">
        <v>13500000</v>
      </c>
      <c r="I20" s="483">
        <v>41243</v>
      </c>
      <c r="J20" s="326" t="s">
        <v>786</v>
      </c>
      <c r="K20" s="326"/>
      <c r="L20" s="483">
        <v>41243</v>
      </c>
      <c r="M20" s="336">
        <v>13427418.76</v>
      </c>
      <c r="N20" s="483">
        <v>41249</v>
      </c>
      <c r="O20" s="483">
        <v>41255</v>
      </c>
      <c r="P20" s="484">
        <v>30</v>
      </c>
      <c r="Q20" s="485">
        <v>13427418.76</v>
      </c>
      <c r="R20" s="475"/>
      <c r="S20" s="479"/>
      <c r="T20" s="360"/>
      <c r="U20" s="306" t="s">
        <v>136</v>
      </c>
      <c r="V20" s="469" t="s">
        <v>52</v>
      </c>
      <c r="W20" s="340"/>
      <c r="X20" s="470"/>
      <c r="Y20" s="334"/>
      <c r="Z20" s="466"/>
      <c r="AA20" s="469"/>
      <c r="AB20" s="473"/>
      <c r="AC20" s="473"/>
      <c r="AD20" s="473"/>
      <c r="AE20" s="473"/>
      <c r="AF20" s="473"/>
      <c r="AG20" s="333"/>
      <c r="AH20" s="356"/>
      <c r="AI20" s="356"/>
      <c r="AJ20" s="357"/>
    </row>
    <row r="21" spans="1:36" ht="56.25" hidden="1" x14ac:dyDescent="0.2">
      <c r="A21" s="482" t="s">
        <v>861</v>
      </c>
      <c r="B21" s="325" t="s">
        <v>769</v>
      </c>
      <c r="C21" s="482" t="s">
        <v>48</v>
      </c>
      <c r="D21" s="482" t="s">
        <v>132</v>
      </c>
      <c r="E21" s="480" t="s">
        <v>770</v>
      </c>
      <c r="F21" s="353" t="s">
        <v>771</v>
      </c>
      <c r="G21" s="483">
        <v>41201</v>
      </c>
      <c r="H21" s="485">
        <v>15800000</v>
      </c>
      <c r="I21" s="483">
        <v>41248</v>
      </c>
      <c r="J21" s="326" t="s">
        <v>772</v>
      </c>
      <c r="K21" s="326"/>
      <c r="L21" s="483">
        <v>41248</v>
      </c>
      <c r="M21" s="336">
        <v>15744780</v>
      </c>
      <c r="N21" s="483">
        <v>41253</v>
      </c>
      <c r="O21" s="483">
        <v>41253</v>
      </c>
      <c r="P21" s="484">
        <v>30</v>
      </c>
      <c r="Q21" s="485">
        <v>15744780</v>
      </c>
      <c r="R21" s="475"/>
      <c r="S21" s="383">
        <v>41284</v>
      </c>
      <c r="T21" s="483">
        <v>41338</v>
      </c>
      <c r="U21" s="306" t="s">
        <v>773</v>
      </c>
      <c r="V21" s="469" t="s">
        <v>52</v>
      </c>
      <c r="W21" s="340">
        <f>M21/2</f>
        <v>7872390</v>
      </c>
      <c r="X21" s="470">
        <v>41264</v>
      </c>
      <c r="Y21" s="334" t="s">
        <v>965</v>
      </c>
      <c r="Z21" s="466">
        <v>0</v>
      </c>
      <c r="AA21" s="469">
        <v>0</v>
      </c>
      <c r="AB21" s="473">
        <v>0</v>
      </c>
      <c r="AC21" s="473">
        <v>0</v>
      </c>
      <c r="AD21" s="473"/>
      <c r="AE21" s="473">
        <v>0</v>
      </c>
      <c r="AF21" s="473">
        <v>7837997</v>
      </c>
      <c r="AG21" s="352"/>
      <c r="AH21" s="463"/>
      <c r="AI21" s="1224" t="s">
        <v>969</v>
      </c>
      <c r="AJ21" s="1225"/>
    </row>
    <row r="22" spans="1:36" hidden="1" x14ac:dyDescent="0.2">
      <c r="A22" s="1173" t="s">
        <v>907</v>
      </c>
      <c r="B22" s="1230" t="s">
        <v>899</v>
      </c>
      <c r="C22" s="1173" t="s">
        <v>48</v>
      </c>
      <c r="D22" s="1173" t="s">
        <v>171</v>
      </c>
      <c r="E22" s="1265" t="s">
        <v>756</v>
      </c>
      <c r="F22" s="361" t="s">
        <v>900</v>
      </c>
      <c r="G22" s="470">
        <v>41246</v>
      </c>
      <c r="H22" s="475">
        <v>5106140</v>
      </c>
      <c r="I22" s="1181">
        <v>41267</v>
      </c>
      <c r="J22" s="334" t="s">
        <v>902</v>
      </c>
      <c r="K22" s="350"/>
      <c r="L22" s="1181">
        <v>41267</v>
      </c>
      <c r="M22" s="336">
        <v>5106140</v>
      </c>
      <c r="N22" s="1181">
        <v>41274</v>
      </c>
      <c r="O22" s="1181" t="s">
        <v>904</v>
      </c>
      <c r="P22" s="1175">
        <v>30</v>
      </c>
      <c r="Q22" s="1183">
        <f>M22+M23</f>
        <v>13681850</v>
      </c>
      <c r="R22" s="475"/>
      <c r="S22" s="1183"/>
      <c r="T22" s="1427"/>
      <c r="U22" s="306" t="s">
        <v>59</v>
      </c>
      <c r="V22" s="1173" t="s">
        <v>52</v>
      </c>
      <c r="W22" s="340">
        <f>M22/2</f>
        <v>2553070</v>
      </c>
      <c r="X22" s="1181">
        <v>41274</v>
      </c>
      <c r="Y22" s="408"/>
      <c r="Z22" s="466"/>
      <c r="AA22" s="469"/>
      <c r="AB22" s="473"/>
      <c r="AC22" s="473"/>
      <c r="AD22" s="473"/>
      <c r="AE22" s="473"/>
      <c r="AF22" s="473"/>
      <c r="AG22" s="333"/>
      <c r="AH22" s="356"/>
      <c r="AI22" s="356"/>
      <c r="AJ22" s="357"/>
    </row>
    <row r="23" spans="1:36" ht="27" hidden="1" x14ac:dyDescent="0.2">
      <c r="A23" s="1179"/>
      <c r="B23" s="1227"/>
      <c r="C23" s="1179"/>
      <c r="D23" s="1179"/>
      <c r="E23" s="1229"/>
      <c r="F23" s="361" t="s">
        <v>901</v>
      </c>
      <c r="G23" s="470">
        <v>41246</v>
      </c>
      <c r="H23" s="475">
        <v>8600000</v>
      </c>
      <c r="I23" s="1182"/>
      <c r="J23" s="334" t="s">
        <v>903</v>
      </c>
      <c r="K23" s="334"/>
      <c r="L23" s="1182"/>
      <c r="M23" s="336">
        <v>8575710</v>
      </c>
      <c r="N23" s="1182"/>
      <c r="O23" s="1182"/>
      <c r="P23" s="1180"/>
      <c r="Q23" s="1185"/>
      <c r="R23" s="475"/>
      <c r="S23" s="1185"/>
      <c r="T23" s="1428"/>
      <c r="U23" s="129" t="s">
        <v>905</v>
      </c>
      <c r="V23" s="1179"/>
      <c r="W23" s="340">
        <f>M23/2</f>
        <v>4287855</v>
      </c>
      <c r="X23" s="1182"/>
      <c r="Y23" s="408"/>
      <c r="Z23" s="466"/>
      <c r="AA23" s="469"/>
      <c r="AB23" s="473"/>
      <c r="AC23" s="473"/>
      <c r="AD23" s="473"/>
      <c r="AE23" s="473"/>
      <c r="AF23" s="473"/>
      <c r="AG23" s="333"/>
      <c r="AH23" s="356"/>
      <c r="AI23" s="356"/>
      <c r="AJ23" s="357"/>
    </row>
    <row r="24" spans="1:36" ht="56.25" hidden="1" x14ac:dyDescent="0.2">
      <c r="A24" s="473" t="s">
        <v>906</v>
      </c>
      <c r="B24" s="478" t="s">
        <v>908</v>
      </c>
      <c r="C24" s="473" t="s">
        <v>48</v>
      </c>
      <c r="D24" s="473" t="s">
        <v>909</v>
      </c>
      <c r="E24" s="488" t="s">
        <v>756</v>
      </c>
      <c r="F24" s="361" t="s">
        <v>910</v>
      </c>
      <c r="G24" s="470">
        <v>41246</v>
      </c>
      <c r="H24" s="475">
        <v>7833837</v>
      </c>
      <c r="I24" s="476">
        <v>41267</v>
      </c>
      <c r="J24" s="334" t="s">
        <v>911</v>
      </c>
      <c r="K24" s="334"/>
      <c r="L24" s="470">
        <v>41267</v>
      </c>
      <c r="M24" s="336">
        <v>7808424</v>
      </c>
      <c r="N24" s="470">
        <v>41274</v>
      </c>
      <c r="O24" s="470">
        <v>41274</v>
      </c>
      <c r="P24" s="477">
        <v>30</v>
      </c>
      <c r="Q24" s="479">
        <v>7808424</v>
      </c>
      <c r="R24" s="475"/>
      <c r="S24" s="479"/>
      <c r="T24" s="360"/>
      <c r="U24" s="306" t="s">
        <v>149</v>
      </c>
      <c r="V24" s="469" t="s">
        <v>52</v>
      </c>
      <c r="W24" s="340">
        <f>Q24/2</f>
        <v>3904212</v>
      </c>
      <c r="X24" s="470">
        <v>41274</v>
      </c>
      <c r="Y24" s="372"/>
      <c r="Z24" s="466"/>
      <c r="AA24" s="469"/>
      <c r="AB24" s="473"/>
      <c r="AC24" s="473"/>
      <c r="AD24" s="473"/>
      <c r="AE24" s="473"/>
      <c r="AF24" s="473"/>
      <c r="AG24" s="333"/>
      <c r="AH24" s="356"/>
      <c r="AI24" s="356"/>
      <c r="AJ24" s="357"/>
    </row>
    <row r="25" spans="1:36" ht="45" hidden="1" x14ac:dyDescent="0.2">
      <c r="A25" s="1173" t="s">
        <v>862</v>
      </c>
      <c r="B25" s="1230" t="s">
        <v>80</v>
      </c>
      <c r="C25" s="1173" t="s">
        <v>81</v>
      </c>
      <c r="D25" s="1173" t="s">
        <v>82</v>
      </c>
      <c r="E25" s="1175" t="s">
        <v>83</v>
      </c>
      <c r="F25" s="334" t="s">
        <v>84</v>
      </c>
      <c r="G25" s="470">
        <v>41001</v>
      </c>
      <c r="H25" s="475">
        <v>43500000</v>
      </c>
      <c r="I25" s="1181">
        <v>41081</v>
      </c>
      <c r="J25" s="334" t="s">
        <v>86</v>
      </c>
      <c r="K25" s="334"/>
      <c r="L25" s="470">
        <v>41081</v>
      </c>
      <c r="M25" s="336">
        <v>43500000</v>
      </c>
      <c r="N25" s="470">
        <v>41086</v>
      </c>
      <c r="O25" s="470">
        <v>41093</v>
      </c>
      <c r="P25" s="1175">
        <v>30</v>
      </c>
      <c r="Q25" s="1183">
        <v>52188982</v>
      </c>
      <c r="R25" s="475"/>
      <c r="S25" s="1201">
        <v>41142</v>
      </c>
      <c r="T25" s="1201">
        <v>41157</v>
      </c>
      <c r="U25" s="339" t="s">
        <v>59</v>
      </c>
      <c r="V25" s="364" t="s">
        <v>52</v>
      </c>
      <c r="W25" s="340">
        <f>M25/2</f>
        <v>21750000</v>
      </c>
      <c r="X25" s="470">
        <v>41100</v>
      </c>
      <c r="Y25" s="334" t="s">
        <v>122</v>
      </c>
      <c r="Z25" s="466"/>
      <c r="AA25" s="469"/>
      <c r="AB25" s="473"/>
      <c r="AC25" s="473"/>
      <c r="AD25" s="473"/>
      <c r="AE25" s="473"/>
      <c r="AF25" s="1204">
        <v>48320714</v>
      </c>
      <c r="AG25" s="333"/>
      <c r="AH25" s="356"/>
      <c r="AI25" s="1260">
        <v>17.311</v>
      </c>
      <c r="AJ25" s="306"/>
    </row>
    <row r="26" spans="1:36" ht="45" hidden="1" x14ac:dyDescent="0.2">
      <c r="A26" s="1179"/>
      <c r="B26" s="1227"/>
      <c r="C26" s="1179"/>
      <c r="D26" s="1179"/>
      <c r="E26" s="1180"/>
      <c r="F26" s="334" t="s">
        <v>85</v>
      </c>
      <c r="G26" s="470">
        <v>41001</v>
      </c>
      <c r="H26" s="475">
        <v>8691619</v>
      </c>
      <c r="I26" s="1182"/>
      <c r="J26" s="334" t="s">
        <v>87</v>
      </c>
      <c r="K26" s="334"/>
      <c r="L26" s="470">
        <v>41081</v>
      </c>
      <c r="M26" s="336">
        <v>8688982</v>
      </c>
      <c r="N26" s="470">
        <v>41086</v>
      </c>
      <c r="O26" s="470">
        <v>41093</v>
      </c>
      <c r="P26" s="1180"/>
      <c r="Q26" s="1185"/>
      <c r="R26" s="475"/>
      <c r="S26" s="1203"/>
      <c r="T26" s="1203"/>
      <c r="U26" s="339" t="s">
        <v>76</v>
      </c>
      <c r="V26" s="364" t="s">
        <v>52</v>
      </c>
      <c r="W26" s="340">
        <f>M26/2</f>
        <v>4344491</v>
      </c>
      <c r="X26" s="470">
        <v>41100</v>
      </c>
      <c r="Y26" s="334" t="s">
        <v>123</v>
      </c>
      <c r="Z26" s="466"/>
      <c r="AA26" s="469"/>
      <c r="AB26" s="473"/>
      <c r="AC26" s="473"/>
      <c r="AD26" s="473"/>
      <c r="AE26" s="473"/>
      <c r="AF26" s="1263"/>
      <c r="AG26" s="333"/>
      <c r="AH26" s="365"/>
      <c r="AI26" s="1261"/>
      <c r="AJ26" s="306"/>
    </row>
    <row r="27" spans="1:36" ht="78.75" hidden="1" x14ac:dyDescent="0.2">
      <c r="A27" s="469" t="s">
        <v>863</v>
      </c>
      <c r="B27" s="471" t="s">
        <v>80</v>
      </c>
      <c r="C27" s="469" t="s">
        <v>81</v>
      </c>
      <c r="D27" s="469" t="s">
        <v>82</v>
      </c>
      <c r="E27" s="466" t="s">
        <v>128</v>
      </c>
      <c r="F27" s="361" t="s">
        <v>129</v>
      </c>
      <c r="G27" s="470">
        <v>41113</v>
      </c>
      <c r="H27" s="475">
        <v>22243532</v>
      </c>
      <c r="I27" s="470">
        <v>41124</v>
      </c>
      <c r="J27" s="334" t="s">
        <v>130</v>
      </c>
      <c r="K27" s="334"/>
      <c r="L27" s="470">
        <v>41124</v>
      </c>
      <c r="M27" s="336">
        <v>22243532</v>
      </c>
      <c r="N27" s="470">
        <v>41086</v>
      </c>
      <c r="O27" s="483">
        <v>41093</v>
      </c>
      <c r="P27" s="466">
        <v>30</v>
      </c>
      <c r="Q27" s="475">
        <v>22243532</v>
      </c>
      <c r="R27" s="475"/>
      <c r="S27" s="1202"/>
      <c r="T27" s="1202"/>
      <c r="U27" s="339" t="s">
        <v>59</v>
      </c>
      <c r="V27" s="306" t="s">
        <v>52</v>
      </c>
      <c r="W27" s="340">
        <v>0</v>
      </c>
      <c r="X27" s="361" t="s">
        <v>137</v>
      </c>
      <c r="Y27" s="334" t="s">
        <v>137</v>
      </c>
      <c r="Z27" s="334" t="s">
        <v>137</v>
      </c>
      <c r="AA27" s="366" t="s">
        <v>137</v>
      </c>
      <c r="AB27" s="366"/>
      <c r="AC27" s="366"/>
      <c r="AD27" s="366"/>
      <c r="AE27" s="366"/>
      <c r="AF27" s="1205"/>
      <c r="AG27" s="333"/>
      <c r="AH27" s="367"/>
      <c r="AI27" s="1262"/>
      <c r="AJ27" s="306"/>
    </row>
    <row r="28" spans="1:36" ht="45" hidden="1" x14ac:dyDescent="0.2">
      <c r="A28" s="306" t="s">
        <v>864</v>
      </c>
      <c r="B28" s="306" t="s">
        <v>105</v>
      </c>
      <c r="C28" s="469" t="s">
        <v>81</v>
      </c>
      <c r="D28" s="1173" t="s">
        <v>106</v>
      </c>
      <c r="E28" s="1175" t="s">
        <v>107</v>
      </c>
      <c r="F28" s="334" t="s">
        <v>108</v>
      </c>
      <c r="G28" s="470">
        <v>41059</v>
      </c>
      <c r="H28" s="475">
        <v>157644216</v>
      </c>
      <c r="I28" s="470">
        <v>41102</v>
      </c>
      <c r="J28" s="334" t="s">
        <v>117</v>
      </c>
      <c r="K28" s="334"/>
      <c r="L28" s="470">
        <v>41102</v>
      </c>
      <c r="M28" s="336">
        <v>157582883</v>
      </c>
      <c r="N28" s="470">
        <v>41115</v>
      </c>
      <c r="O28" s="470">
        <v>41116</v>
      </c>
      <c r="P28" s="466">
        <v>60</v>
      </c>
      <c r="Q28" s="475">
        <v>157582883</v>
      </c>
      <c r="R28" s="475"/>
      <c r="S28" s="475"/>
      <c r="T28" s="333"/>
      <c r="U28" s="339" t="s">
        <v>51</v>
      </c>
      <c r="V28" s="306" t="s">
        <v>110</v>
      </c>
      <c r="W28" s="340">
        <f>Q28/2</f>
        <v>78791441.5</v>
      </c>
      <c r="X28" s="470">
        <v>41121</v>
      </c>
      <c r="Y28" s="334" t="s">
        <v>121</v>
      </c>
      <c r="Z28" s="466"/>
      <c r="AA28" s="469"/>
      <c r="AB28" s="469"/>
      <c r="AC28" s="469"/>
      <c r="AD28" s="469"/>
      <c r="AE28" s="469"/>
      <c r="AF28" s="469"/>
      <c r="AG28" s="333"/>
      <c r="AH28" s="333"/>
      <c r="AI28" s="333"/>
      <c r="AJ28" s="333"/>
    </row>
    <row r="29" spans="1:36" ht="56.25" hidden="1" x14ac:dyDescent="0.2">
      <c r="A29" s="306" t="s">
        <v>865</v>
      </c>
      <c r="B29" s="306" t="s">
        <v>301</v>
      </c>
      <c r="C29" s="469"/>
      <c r="D29" s="1179"/>
      <c r="E29" s="1180"/>
      <c r="F29" s="334" t="s">
        <v>302</v>
      </c>
      <c r="G29" s="470">
        <v>41162</v>
      </c>
      <c r="H29" s="475">
        <v>68000000</v>
      </c>
      <c r="I29" s="470">
        <v>41190</v>
      </c>
      <c r="J29" s="334" t="s">
        <v>308</v>
      </c>
      <c r="K29" s="334"/>
      <c r="L29" s="470">
        <v>41190</v>
      </c>
      <c r="M29" s="336">
        <v>68000000</v>
      </c>
      <c r="N29" s="470">
        <v>41204</v>
      </c>
      <c r="O29" s="470"/>
      <c r="P29" s="466">
        <v>45</v>
      </c>
      <c r="Q29" s="475">
        <v>68000000</v>
      </c>
      <c r="R29" s="475"/>
      <c r="S29" s="475"/>
      <c r="T29" s="333"/>
      <c r="U29" s="306" t="s">
        <v>149</v>
      </c>
      <c r="V29" s="306"/>
      <c r="W29" s="340"/>
      <c r="X29" s="470"/>
      <c r="Y29" s="334"/>
      <c r="Z29" s="466"/>
      <c r="AA29" s="469"/>
      <c r="AB29" s="469"/>
      <c r="AC29" s="469"/>
      <c r="AD29" s="469"/>
      <c r="AE29" s="469"/>
      <c r="AF29" s="469"/>
      <c r="AG29" s="333"/>
      <c r="AH29" s="333"/>
      <c r="AI29" s="333"/>
      <c r="AJ29" s="333"/>
    </row>
    <row r="30" spans="1:36" ht="281.25" hidden="1" x14ac:dyDescent="0.2">
      <c r="A30" s="306" t="s">
        <v>866</v>
      </c>
      <c r="B30" s="306" t="s">
        <v>898</v>
      </c>
      <c r="C30" s="469" t="s">
        <v>112</v>
      </c>
      <c r="D30" s="469" t="s">
        <v>113</v>
      </c>
      <c r="E30" s="466" t="s">
        <v>114</v>
      </c>
      <c r="F30" s="334" t="s">
        <v>103</v>
      </c>
      <c r="G30" s="470">
        <v>41036</v>
      </c>
      <c r="H30" s="475">
        <v>160039902</v>
      </c>
      <c r="I30" s="470">
        <v>41106</v>
      </c>
      <c r="J30" s="334" t="s">
        <v>115</v>
      </c>
      <c r="K30" s="334"/>
      <c r="L30" s="470">
        <v>41106</v>
      </c>
      <c r="M30" s="336">
        <v>160039893</v>
      </c>
      <c r="N30" s="470">
        <v>41115</v>
      </c>
      <c r="O30" s="470">
        <v>41115</v>
      </c>
      <c r="P30" s="466">
        <v>10</v>
      </c>
      <c r="Q30" s="475">
        <v>160039893</v>
      </c>
      <c r="R30" s="475"/>
      <c r="S30" s="475"/>
      <c r="T30" s="333"/>
      <c r="U30" s="339" t="s">
        <v>116</v>
      </c>
      <c r="V30" s="306" t="s">
        <v>52</v>
      </c>
      <c r="W30" s="333"/>
      <c r="X30" s="466"/>
      <c r="Y30" s="466"/>
      <c r="Z30" s="466"/>
      <c r="AA30" s="469"/>
      <c r="AB30" s="469"/>
      <c r="AC30" s="469"/>
      <c r="AD30" s="469"/>
      <c r="AE30" s="469"/>
      <c r="AF30" s="469"/>
      <c r="AG30" s="333"/>
      <c r="AH30" s="333"/>
      <c r="AI30" s="333"/>
      <c r="AJ30" s="333"/>
    </row>
    <row r="31" spans="1:36" ht="56.25" hidden="1" x14ac:dyDescent="0.2">
      <c r="A31" s="306" t="s">
        <v>867</v>
      </c>
      <c r="B31" s="306" t="s">
        <v>716</v>
      </c>
      <c r="C31" s="469" t="s">
        <v>717</v>
      </c>
      <c r="D31" s="469" t="s">
        <v>718</v>
      </c>
      <c r="E31" s="466" t="s">
        <v>141</v>
      </c>
      <c r="F31" s="334" t="s">
        <v>719</v>
      </c>
      <c r="G31" s="470">
        <v>41142</v>
      </c>
      <c r="H31" s="475">
        <v>29993722</v>
      </c>
      <c r="I31" s="470">
        <v>41148</v>
      </c>
      <c r="J31" s="334" t="s">
        <v>720</v>
      </c>
      <c r="K31" s="334"/>
      <c r="L31" s="470">
        <v>41148</v>
      </c>
      <c r="M31" s="336">
        <v>29993722</v>
      </c>
      <c r="N31" s="470">
        <v>41158</v>
      </c>
      <c r="O31" s="470">
        <v>41220</v>
      </c>
      <c r="P31" s="466">
        <v>30</v>
      </c>
      <c r="Q31" s="475">
        <v>29993722</v>
      </c>
      <c r="R31" s="475"/>
      <c r="S31" s="470">
        <v>41187</v>
      </c>
      <c r="T31" s="338">
        <v>41239</v>
      </c>
      <c r="U31" s="339" t="s">
        <v>76</v>
      </c>
      <c r="V31" s="306" t="s">
        <v>52</v>
      </c>
      <c r="W31" s="368">
        <f>Q31/2</f>
        <v>14996861</v>
      </c>
      <c r="X31" s="466"/>
      <c r="Y31" s="466"/>
      <c r="Z31" s="466"/>
      <c r="AA31" s="469"/>
      <c r="AB31" s="469"/>
      <c r="AC31" s="469"/>
      <c r="AD31" s="469"/>
      <c r="AE31" s="469"/>
      <c r="AF31" s="469"/>
      <c r="AG31" s="333"/>
      <c r="AH31" s="333"/>
      <c r="AI31" s="333"/>
      <c r="AJ31" s="333"/>
    </row>
    <row r="32" spans="1:36" ht="67.5" x14ac:dyDescent="0.2">
      <c r="A32" s="359" t="s">
        <v>868</v>
      </c>
      <c r="B32" s="359" t="s">
        <v>138</v>
      </c>
      <c r="C32" s="491" t="s">
        <v>140</v>
      </c>
      <c r="D32" s="491" t="s">
        <v>718</v>
      </c>
      <c r="E32" s="462" t="s">
        <v>141</v>
      </c>
      <c r="F32" s="372" t="s">
        <v>142</v>
      </c>
      <c r="G32" s="371">
        <v>41073</v>
      </c>
      <c r="H32" s="492">
        <v>700000000</v>
      </c>
      <c r="I32" s="371">
        <v>41159</v>
      </c>
      <c r="J32" s="372" t="s">
        <v>255</v>
      </c>
      <c r="K32" s="372"/>
      <c r="L32" s="371">
        <v>41159</v>
      </c>
      <c r="M32" s="493">
        <v>695305279.15999997</v>
      </c>
      <c r="N32" s="371">
        <v>41162</v>
      </c>
      <c r="O32" s="371">
        <v>41179</v>
      </c>
      <c r="P32" s="462">
        <v>120</v>
      </c>
      <c r="Q32" s="492">
        <v>695305279.15999997</v>
      </c>
      <c r="R32" s="492"/>
      <c r="S32" s="371">
        <v>41295</v>
      </c>
      <c r="T32" s="352"/>
      <c r="U32" s="359" t="s">
        <v>143</v>
      </c>
      <c r="V32" s="359" t="s">
        <v>240</v>
      </c>
      <c r="W32" s="370"/>
      <c r="X32" s="371"/>
      <c r="Y32" s="372"/>
      <c r="Z32" s="494">
        <v>208591583</v>
      </c>
      <c r="AA32" s="495">
        <v>41185</v>
      </c>
      <c r="AB32" s="496" t="s">
        <v>142</v>
      </c>
      <c r="AC32" s="497">
        <v>424276837</v>
      </c>
      <c r="AD32" s="496"/>
      <c r="AE32" s="496"/>
      <c r="AF32" s="491"/>
      <c r="AG32" s="352"/>
      <c r="AH32" s="352"/>
      <c r="AI32" s="352"/>
      <c r="AJ32" s="352"/>
    </row>
    <row r="33" spans="1:37" ht="90" x14ac:dyDescent="0.2">
      <c r="A33" s="498" t="s">
        <v>869</v>
      </c>
      <c r="B33" s="498" t="s">
        <v>158</v>
      </c>
      <c r="C33" s="499" t="s">
        <v>140</v>
      </c>
      <c r="D33" s="499" t="s">
        <v>159</v>
      </c>
      <c r="E33" s="500" t="s">
        <v>160</v>
      </c>
      <c r="F33" s="501" t="s">
        <v>161</v>
      </c>
      <c r="G33" s="502">
        <v>41089</v>
      </c>
      <c r="H33" s="503">
        <v>545832450</v>
      </c>
      <c r="I33" s="1177">
        <v>41162</v>
      </c>
      <c r="J33" s="501" t="s">
        <v>279</v>
      </c>
      <c r="K33" s="501"/>
      <c r="L33" s="502">
        <v>41162</v>
      </c>
      <c r="M33" s="504">
        <v>545832450</v>
      </c>
      <c r="N33" s="1177">
        <v>41166</v>
      </c>
      <c r="O33" s="1177">
        <v>41234</v>
      </c>
      <c r="P33" s="1430">
        <v>4</v>
      </c>
      <c r="Q33" s="1431">
        <f>M33+M34</f>
        <v>767945051.91999996</v>
      </c>
      <c r="R33" s="503">
        <f>Q33*5%</f>
        <v>38397252.596000001</v>
      </c>
      <c r="S33" s="503"/>
      <c r="T33" s="369"/>
      <c r="U33" s="498" t="s">
        <v>154</v>
      </c>
      <c r="V33" s="1433" t="s">
        <v>240</v>
      </c>
      <c r="W33" s="369"/>
      <c r="X33" s="500"/>
      <c r="Y33" s="500"/>
      <c r="Z33" s="500"/>
      <c r="AA33" s="499"/>
      <c r="AB33" s="499"/>
      <c r="AC33" s="499"/>
      <c r="AD33" s="499"/>
      <c r="AE33" s="499"/>
      <c r="AF33" s="499"/>
      <c r="AG33" s="369"/>
      <c r="AH33" s="369"/>
      <c r="AI33" s="369"/>
      <c r="AJ33" s="369"/>
      <c r="AK33" s="1472" t="s">
        <v>971</v>
      </c>
    </row>
    <row r="34" spans="1:37" ht="90" x14ac:dyDescent="0.2">
      <c r="A34" s="498" t="s">
        <v>869</v>
      </c>
      <c r="B34" s="498" t="s">
        <v>158</v>
      </c>
      <c r="C34" s="499" t="s">
        <v>140</v>
      </c>
      <c r="D34" s="499" t="s">
        <v>159</v>
      </c>
      <c r="E34" s="500" t="s">
        <v>160</v>
      </c>
      <c r="F34" s="501" t="s">
        <v>162</v>
      </c>
      <c r="G34" s="502">
        <v>41089</v>
      </c>
      <c r="H34" s="503">
        <v>222112602</v>
      </c>
      <c r="I34" s="1196"/>
      <c r="J34" s="505" t="s">
        <v>280</v>
      </c>
      <c r="K34" s="505"/>
      <c r="L34" s="506">
        <v>41162</v>
      </c>
      <c r="M34" s="507">
        <v>222112601.91999999</v>
      </c>
      <c r="N34" s="1196"/>
      <c r="O34" s="1429"/>
      <c r="P34" s="1429"/>
      <c r="Q34" s="1432"/>
      <c r="R34" s="503"/>
      <c r="S34" s="503"/>
      <c r="T34" s="369"/>
      <c r="U34" s="498" t="s">
        <v>154</v>
      </c>
      <c r="V34" s="1434"/>
      <c r="W34" s="369"/>
      <c r="X34" s="500"/>
      <c r="Y34" s="500"/>
      <c r="Z34" s="500"/>
      <c r="AA34" s="499"/>
      <c r="AB34" s="499"/>
      <c r="AC34" s="499"/>
      <c r="AD34" s="499"/>
      <c r="AE34" s="499"/>
      <c r="AF34" s="499"/>
      <c r="AG34" s="369"/>
      <c r="AH34" s="369"/>
      <c r="AI34" s="369"/>
      <c r="AJ34" s="369"/>
      <c r="AK34" s="1472"/>
    </row>
    <row r="35" spans="1:37" ht="37.5" customHeight="1" x14ac:dyDescent="0.2">
      <c r="A35" s="1435" t="s">
        <v>870</v>
      </c>
      <c r="B35" s="1438" t="s">
        <v>155</v>
      </c>
      <c r="C35" s="1435" t="s">
        <v>140</v>
      </c>
      <c r="D35" s="1435" t="s">
        <v>156</v>
      </c>
      <c r="E35" s="1441">
        <v>18126628</v>
      </c>
      <c r="F35" s="508" t="s">
        <v>157</v>
      </c>
      <c r="G35" s="509">
        <v>41079</v>
      </c>
      <c r="H35" s="510">
        <v>110087935</v>
      </c>
      <c r="I35" s="1444">
        <v>41162</v>
      </c>
      <c r="J35" s="511" t="s">
        <v>309</v>
      </c>
      <c r="K35" s="511"/>
      <c r="L35" s="512">
        <v>41162</v>
      </c>
      <c r="M35" s="513">
        <v>106656990</v>
      </c>
      <c r="N35" s="1444">
        <v>41172</v>
      </c>
      <c r="O35" s="1444">
        <v>41179</v>
      </c>
      <c r="P35" s="1441">
        <v>4</v>
      </c>
      <c r="Q35" s="1447">
        <v>860006990</v>
      </c>
      <c r="R35" s="510"/>
      <c r="S35" s="510"/>
      <c r="T35" s="514"/>
      <c r="U35" s="515" t="s">
        <v>154</v>
      </c>
      <c r="V35" s="1435" t="s">
        <v>240</v>
      </c>
      <c r="W35" s="514"/>
      <c r="X35" s="516"/>
      <c r="Y35" s="516"/>
      <c r="Z35" s="516"/>
      <c r="AA35" s="517"/>
      <c r="AB35" s="517"/>
      <c r="AC35" s="517"/>
      <c r="AD35" s="517"/>
      <c r="AE35" s="517"/>
      <c r="AF35" s="517"/>
      <c r="AG35" s="514"/>
      <c r="AH35" s="514"/>
      <c r="AI35" s="514"/>
      <c r="AJ35" s="514"/>
    </row>
    <row r="36" spans="1:37" ht="32.25" customHeight="1" x14ac:dyDescent="0.2">
      <c r="A36" s="1436"/>
      <c r="B36" s="1439"/>
      <c r="C36" s="1436"/>
      <c r="D36" s="1436"/>
      <c r="E36" s="1442"/>
      <c r="F36" s="508" t="s">
        <v>242</v>
      </c>
      <c r="G36" s="509">
        <v>41079</v>
      </c>
      <c r="H36" s="510">
        <v>645000000</v>
      </c>
      <c r="I36" s="1445"/>
      <c r="J36" s="508" t="s">
        <v>311</v>
      </c>
      <c r="K36" s="508"/>
      <c r="L36" s="509">
        <v>41162</v>
      </c>
      <c r="M36" s="513">
        <v>612750000</v>
      </c>
      <c r="N36" s="1445"/>
      <c r="O36" s="1442"/>
      <c r="P36" s="1442"/>
      <c r="Q36" s="1448"/>
      <c r="R36" s="510"/>
      <c r="S36" s="510"/>
      <c r="T36" s="514"/>
      <c r="U36" s="515" t="s">
        <v>149</v>
      </c>
      <c r="V36" s="1436"/>
      <c r="W36" s="514"/>
      <c r="X36" s="516"/>
      <c r="Y36" s="516"/>
      <c r="Z36" s="516"/>
      <c r="AA36" s="517"/>
      <c r="AB36" s="517"/>
      <c r="AC36" s="517"/>
      <c r="AD36" s="517"/>
      <c r="AE36" s="517"/>
      <c r="AF36" s="517"/>
      <c r="AG36" s="514"/>
      <c r="AH36" s="514"/>
      <c r="AI36" s="514"/>
      <c r="AJ36" s="514"/>
    </row>
    <row r="37" spans="1:37" ht="33.75" x14ac:dyDescent="0.2">
      <c r="A37" s="1437"/>
      <c r="B37" s="1440"/>
      <c r="C37" s="1437"/>
      <c r="D37" s="1437"/>
      <c r="E37" s="1443"/>
      <c r="F37" s="508" t="s">
        <v>260</v>
      </c>
      <c r="G37" s="509">
        <v>41073</v>
      </c>
      <c r="H37" s="510">
        <v>148000000</v>
      </c>
      <c r="I37" s="1445"/>
      <c r="J37" s="518" t="s">
        <v>310</v>
      </c>
      <c r="K37" s="518"/>
      <c r="L37" s="509">
        <v>41162</v>
      </c>
      <c r="M37" s="513">
        <v>140600000</v>
      </c>
      <c r="N37" s="1446"/>
      <c r="O37" s="1442"/>
      <c r="P37" s="1443"/>
      <c r="Q37" s="1449"/>
      <c r="R37" s="510"/>
      <c r="S37" s="510"/>
      <c r="T37" s="514"/>
      <c r="U37" s="515" t="s">
        <v>312</v>
      </c>
      <c r="V37" s="1437"/>
      <c r="W37" s="514"/>
      <c r="X37" s="516"/>
      <c r="Y37" s="516"/>
      <c r="Z37" s="516"/>
      <c r="AA37" s="517"/>
      <c r="AB37" s="517"/>
      <c r="AC37" s="517"/>
      <c r="AD37" s="517"/>
      <c r="AE37" s="517"/>
      <c r="AF37" s="517"/>
      <c r="AG37" s="514"/>
      <c r="AH37" s="514"/>
      <c r="AI37" s="514"/>
      <c r="AJ37" s="514"/>
    </row>
    <row r="38" spans="1:37" ht="59.25" customHeight="1" x14ac:dyDescent="0.2">
      <c r="A38" s="519" t="s">
        <v>871</v>
      </c>
      <c r="B38" s="519" t="s">
        <v>150</v>
      </c>
      <c r="C38" s="520" t="s">
        <v>140</v>
      </c>
      <c r="D38" s="520" t="s">
        <v>151</v>
      </c>
      <c r="E38" s="521" t="s">
        <v>262</v>
      </c>
      <c r="F38" s="522" t="s">
        <v>152</v>
      </c>
      <c r="G38" s="523">
        <v>41073</v>
      </c>
      <c r="H38" s="524">
        <v>350000000</v>
      </c>
      <c r="I38" s="1450">
        <v>41169</v>
      </c>
      <c r="J38" s="522" t="s">
        <v>281</v>
      </c>
      <c r="K38" s="522"/>
      <c r="L38" s="523">
        <v>41169</v>
      </c>
      <c r="M38" s="525">
        <v>350000000</v>
      </c>
      <c r="N38" s="1450">
        <v>41183</v>
      </c>
      <c r="O38" s="1450">
        <v>41183</v>
      </c>
      <c r="P38" s="1453">
        <v>120</v>
      </c>
      <c r="Q38" s="1454">
        <f>M38+M39</f>
        <v>399985788</v>
      </c>
      <c r="R38" s="524">
        <f>Q38*5%</f>
        <v>19999289.400000002</v>
      </c>
      <c r="S38" s="524"/>
      <c r="T38" s="526"/>
      <c r="U38" s="519" t="s">
        <v>154</v>
      </c>
      <c r="V38" s="1456" t="s">
        <v>240</v>
      </c>
      <c r="W38" s="527">
        <f>M38/2</f>
        <v>175000000</v>
      </c>
      <c r="X38" s="1450">
        <v>41226</v>
      </c>
      <c r="Y38" s="1458" t="s">
        <v>924</v>
      </c>
      <c r="Z38" s="521"/>
      <c r="AA38" s="520"/>
      <c r="AB38" s="520"/>
      <c r="AC38" s="520"/>
      <c r="AD38" s="520"/>
      <c r="AE38" s="520"/>
      <c r="AF38" s="520"/>
      <c r="AG38" s="526"/>
      <c r="AH38" s="526"/>
      <c r="AI38" s="528" t="s">
        <v>925</v>
      </c>
      <c r="AJ38" s="526"/>
    </row>
    <row r="39" spans="1:37" ht="56.25" x14ac:dyDescent="0.2">
      <c r="A39" s="519" t="s">
        <v>871</v>
      </c>
      <c r="B39" s="519" t="s">
        <v>150</v>
      </c>
      <c r="C39" s="520" t="s">
        <v>140</v>
      </c>
      <c r="D39" s="520" t="s">
        <v>151</v>
      </c>
      <c r="E39" s="521" t="s">
        <v>262</v>
      </c>
      <c r="F39" s="522" t="s">
        <v>153</v>
      </c>
      <c r="G39" s="523">
        <v>41089</v>
      </c>
      <c r="H39" s="524">
        <v>50000000</v>
      </c>
      <c r="I39" s="1451"/>
      <c r="J39" s="522" t="s">
        <v>282</v>
      </c>
      <c r="K39" s="522"/>
      <c r="L39" s="523">
        <v>41169</v>
      </c>
      <c r="M39" s="525">
        <v>49985788</v>
      </c>
      <c r="N39" s="1451"/>
      <c r="O39" s="1452"/>
      <c r="P39" s="1452"/>
      <c r="Q39" s="1455"/>
      <c r="R39" s="524">
        <f>R38/2</f>
        <v>9999644.7000000011</v>
      </c>
      <c r="S39" s="524"/>
      <c r="T39" s="526"/>
      <c r="U39" s="519" t="s">
        <v>149</v>
      </c>
      <c r="V39" s="1457"/>
      <c r="W39" s="527">
        <f>M39/2</f>
        <v>24992894</v>
      </c>
      <c r="X39" s="1452"/>
      <c r="Y39" s="1459"/>
      <c r="Z39" s="521"/>
      <c r="AA39" s="520"/>
      <c r="AB39" s="520"/>
      <c r="AC39" s="520"/>
      <c r="AD39" s="520"/>
      <c r="AE39" s="520"/>
      <c r="AF39" s="520"/>
      <c r="AG39" s="526"/>
      <c r="AH39" s="526"/>
      <c r="AI39" s="529" t="s">
        <v>968</v>
      </c>
      <c r="AJ39" s="526"/>
    </row>
    <row r="40" spans="1:37" ht="45" hidden="1" x14ac:dyDescent="0.2">
      <c r="A40" s="306" t="s">
        <v>872</v>
      </c>
      <c r="B40" s="306" t="s">
        <v>144</v>
      </c>
      <c r="C40" s="469" t="s">
        <v>81</v>
      </c>
      <c r="D40" s="469" t="s">
        <v>145</v>
      </c>
      <c r="E40" s="466" t="s">
        <v>756</v>
      </c>
      <c r="F40" s="334" t="s">
        <v>146</v>
      </c>
      <c r="G40" s="470">
        <v>41102</v>
      </c>
      <c r="H40" s="475">
        <v>38360600</v>
      </c>
      <c r="I40" s="1181">
        <v>41169</v>
      </c>
      <c r="J40" s="334" t="s">
        <v>173</v>
      </c>
      <c r="K40" s="334"/>
      <c r="L40" s="470">
        <v>41169</v>
      </c>
      <c r="M40" s="336">
        <v>38360600</v>
      </c>
      <c r="N40" s="1181">
        <v>41171</v>
      </c>
      <c r="O40" s="1181">
        <v>41172</v>
      </c>
      <c r="P40" s="1175">
        <v>60</v>
      </c>
      <c r="Q40" s="1183">
        <v>99569300</v>
      </c>
      <c r="R40" s="475"/>
      <c r="S40" s="475"/>
      <c r="T40" s="333"/>
      <c r="U40" s="306" t="s">
        <v>148</v>
      </c>
      <c r="V40" s="1173" t="s">
        <v>167</v>
      </c>
      <c r="W40" s="340">
        <f>M40/2</f>
        <v>19180300</v>
      </c>
      <c r="X40" s="470">
        <v>41180</v>
      </c>
      <c r="Y40" s="1209" t="s">
        <v>921</v>
      </c>
      <c r="Z40" s="466"/>
      <c r="AA40" s="469"/>
      <c r="AB40" s="469"/>
      <c r="AC40" s="469"/>
      <c r="AD40" s="469"/>
      <c r="AE40" s="469"/>
      <c r="AF40" s="469"/>
      <c r="AG40" s="333"/>
      <c r="AH40" s="333"/>
      <c r="AI40" s="333"/>
      <c r="AJ40" s="333"/>
    </row>
    <row r="41" spans="1:37" ht="45" hidden="1" x14ac:dyDescent="0.2">
      <c r="A41" s="306" t="s">
        <v>872</v>
      </c>
      <c r="B41" s="306" t="s">
        <v>144</v>
      </c>
      <c r="C41" s="469" t="s">
        <v>81</v>
      </c>
      <c r="D41" s="469" t="s">
        <v>145</v>
      </c>
      <c r="E41" s="466" t="s">
        <v>756</v>
      </c>
      <c r="F41" s="334" t="s">
        <v>147</v>
      </c>
      <c r="G41" s="470">
        <v>41102</v>
      </c>
      <c r="H41" s="475">
        <v>61209093</v>
      </c>
      <c r="I41" s="1182"/>
      <c r="J41" s="334" t="s">
        <v>174</v>
      </c>
      <c r="K41" s="334"/>
      <c r="L41" s="470">
        <v>41169</v>
      </c>
      <c r="M41" s="336">
        <v>61208700</v>
      </c>
      <c r="N41" s="1182"/>
      <c r="O41" s="1180"/>
      <c r="P41" s="1180"/>
      <c r="Q41" s="1185"/>
      <c r="R41" s="475"/>
      <c r="S41" s="475"/>
      <c r="T41" s="333"/>
      <c r="U41" s="306" t="s">
        <v>149</v>
      </c>
      <c r="V41" s="1179"/>
      <c r="W41" s="340">
        <f>M41/2</f>
        <v>30604350</v>
      </c>
      <c r="X41" s="470">
        <v>41180</v>
      </c>
      <c r="Y41" s="1180"/>
      <c r="Z41" s="466"/>
      <c r="AA41" s="469"/>
      <c r="AB41" s="469"/>
      <c r="AC41" s="469"/>
      <c r="AD41" s="469"/>
      <c r="AE41" s="469"/>
      <c r="AF41" s="469"/>
      <c r="AG41" s="333"/>
      <c r="AH41" s="333"/>
      <c r="AI41" s="333"/>
      <c r="AJ41" s="333"/>
    </row>
    <row r="42" spans="1:37" ht="45" hidden="1" x14ac:dyDescent="0.2">
      <c r="A42" s="306" t="s">
        <v>873</v>
      </c>
      <c r="B42" s="306" t="s">
        <v>892</v>
      </c>
      <c r="C42" s="469"/>
      <c r="D42" s="469" t="s">
        <v>145</v>
      </c>
      <c r="E42" s="466" t="s">
        <v>756</v>
      </c>
      <c r="F42" s="334" t="s">
        <v>803</v>
      </c>
      <c r="G42" s="470">
        <v>41246</v>
      </c>
      <c r="H42" s="475">
        <v>39897343</v>
      </c>
      <c r="I42" s="470">
        <v>41255</v>
      </c>
      <c r="J42" s="334" t="s">
        <v>804</v>
      </c>
      <c r="K42" s="334"/>
      <c r="L42" s="470">
        <v>41255</v>
      </c>
      <c r="M42" s="336">
        <v>39897343</v>
      </c>
      <c r="N42" s="470">
        <v>41264</v>
      </c>
      <c r="O42" s="470">
        <v>41172</v>
      </c>
      <c r="P42" s="466">
        <v>60</v>
      </c>
      <c r="Q42" s="475">
        <v>39897343</v>
      </c>
      <c r="R42" s="475"/>
      <c r="S42" s="475"/>
      <c r="T42" s="333"/>
      <c r="U42" s="306" t="s">
        <v>143</v>
      </c>
      <c r="V42" s="469" t="s">
        <v>167</v>
      </c>
      <c r="W42" s="340">
        <f>Q42/2</f>
        <v>19948671.5</v>
      </c>
      <c r="X42" s="470">
        <v>41269</v>
      </c>
      <c r="Y42" s="334" t="s">
        <v>922</v>
      </c>
      <c r="Z42" s="466"/>
      <c r="AA42" s="469"/>
      <c r="AB42" s="469"/>
      <c r="AC42" s="469"/>
      <c r="AD42" s="469"/>
      <c r="AE42" s="469"/>
      <c r="AF42" s="469"/>
      <c r="AG42" s="333"/>
      <c r="AH42" s="333"/>
      <c r="AI42" s="333"/>
      <c r="AJ42" s="333"/>
    </row>
    <row r="43" spans="1:37" ht="101.25" hidden="1" x14ac:dyDescent="0.2">
      <c r="A43" s="306" t="s">
        <v>874</v>
      </c>
      <c r="B43" s="306" t="s">
        <v>163</v>
      </c>
      <c r="C43" s="469" t="s">
        <v>164</v>
      </c>
      <c r="D43" s="469" t="s">
        <v>171</v>
      </c>
      <c r="E43" s="466">
        <v>18145226</v>
      </c>
      <c r="F43" s="334" t="s">
        <v>165</v>
      </c>
      <c r="G43" s="470">
        <v>41151</v>
      </c>
      <c r="H43" s="475">
        <v>75000000</v>
      </c>
      <c r="I43" s="470">
        <v>41169</v>
      </c>
      <c r="J43" s="334" t="s">
        <v>172</v>
      </c>
      <c r="K43" s="334"/>
      <c r="L43" s="470">
        <v>41169</v>
      </c>
      <c r="M43" s="336">
        <v>75000000</v>
      </c>
      <c r="N43" s="470">
        <v>41172</v>
      </c>
      <c r="O43" s="470">
        <v>41172</v>
      </c>
      <c r="P43" s="466">
        <v>30</v>
      </c>
      <c r="Q43" s="475">
        <v>75000000</v>
      </c>
      <c r="R43" s="475"/>
      <c r="S43" s="337">
        <v>41200</v>
      </c>
      <c r="T43" s="338">
        <v>41233</v>
      </c>
      <c r="U43" s="306" t="s">
        <v>166</v>
      </c>
      <c r="V43" s="306" t="s">
        <v>52</v>
      </c>
      <c r="W43" s="340">
        <f>Q43/2</f>
        <v>37500000</v>
      </c>
      <c r="X43" s="470">
        <v>41180</v>
      </c>
      <c r="Y43" s="334" t="s">
        <v>715</v>
      </c>
      <c r="Z43" s="466">
        <v>0</v>
      </c>
      <c r="AA43" s="469">
        <v>0</v>
      </c>
      <c r="AB43" s="469">
        <v>0</v>
      </c>
      <c r="AC43" s="469">
        <v>0</v>
      </c>
      <c r="AD43" s="469">
        <v>0</v>
      </c>
      <c r="AE43" s="469">
        <v>0</v>
      </c>
      <c r="AF43" s="487">
        <v>37500000</v>
      </c>
      <c r="AG43" s="338">
        <v>41239</v>
      </c>
      <c r="AH43" s="378" t="s">
        <v>721</v>
      </c>
      <c r="AI43" s="339" t="s">
        <v>722</v>
      </c>
      <c r="AJ43" s="333"/>
    </row>
    <row r="44" spans="1:37" ht="45" hidden="1" x14ac:dyDescent="0.2">
      <c r="A44" s="1173" t="s">
        <v>875</v>
      </c>
      <c r="B44" s="1230" t="s">
        <v>876</v>
      </c>
      <c r="C44" s="1173" t="s">
        <v>112</v>
      </c>
      <c r="D44" s="1173" t="s">
        <v>240</v>
      </c>
      <c r="E44" s="1175" t="s">
        <v>241</v>
      </c>
      <c r="F44" s="334" t="s">
        <v>261</v>
      </c>
      <c r="G44" s="470">
        <v>41073</v>
      </c>
      <c r="H44" s="475">
        <v>148000000</v>
      </c>
      <c r="I44" s="1181">
        <v>41178</v>
      </c>
      <c r="J44" s="334" t="s">
        <v>270</v>
      </c>
      <c r="K44" s="350"/>
      <c r="L44" s="1181">
        <v>41178</v>
      </c>
      <c r="M44" s="336">
        <v>7400000</v>
      </c>
      <c r="N44" s="1181">
        <v>41179</v>
      </c>
      <c r="O44" s="1181">
        <v>41179</v>
      </c>
      <c r="P44" s="1175">
        <v>4</v>
      </c>
      <c r="Q44" s="1183">
        <f>M44+M45+M46+M47+M48+M49+M50+M51+M52</f>
        <v>149485000</v>
      </c>
      <c r="R44" s="475"/>
      <c r="S44" s="475"/>
      <c r="T44" s="333"/>
      <c r="U44" s="306" t="s">
        <v>254</v>
      </c>
      <c r="V44" s="1173" t="s">
        <v>52</v>
      </c>
      <c r="W44" s="333"/>
      <c r="X44" s="466"/>
      <c r="Y44" s="466"/>
      <c r="Z44" s="466"/>
      <c r="AA44" s="469"/>
      <c r="AB44" s="469"/>
      <c r="AC44" s="469"/>
      <c r="AD44" s="469"/>
      <c r="AE44" s="469"/>
      <c r="AF44" s="469"/>
      <c r="AG44" s="333"/>
      <c r="AH44" s="333"/>
      <c r="AI44" s="333"/>
      <c r="AJ44" s="333"/>
    </row>
    <row r="45" spans="1:37" ht="22.5" hidden="1" x14ac:dyDescent="0.2">
      <c r="A45" s="1174"/>
      <c r="B45" s="1226"/>
      <c r="C45" s="1174"/>
      <c r="D45" s="1174"/>
      <c r="E45" s="1176"/>
      <c r="F45" s="334" t="s">
        <v>242</v>
      </c>
      <c r="G45" s="470">
        <v>41079</v>
      </c>
      <c r="H45" s="475">
        <v>645000000</v>
      </c>
      <c r="I45" s="1189"/>
      <c r="J45" s="334" t="s">
        <v>271</v>
      </c>
      <c r="K45" s="350"/>
      <c r="L45" s="1189"/>
      <c r="M45" s="336">
        <v>32169055</v>
      </c>
      <c r="N45" s="1189"/>
      <c r="O45" s="1189"/>
      <c r="P45" s="1176"/>
      <c r="Q45" s="1184"/>
      <c r="R45" s="475"/>
      <c r="S45" s="475"/>
      <c r="T45" s="333"/>
      <c r="U45" s="306" t="s">
        <v>149</v>
      </c>
      <c r="V45" s="1174"/>
      <c r="W45" s="333"/>
      <c r="X45" s="466"/>
      <c r="Y45" s="466"/>
      <c r="Z45" s="466"/>
      <c r="AA45" s="469"/>
      <c r="AB45" s="469"/>
      <c r="AC45" s="469"/>
      <c r="AD45" s="469"/>
      <c r="AE45" s="469"/>
      <c r="AF45" s="469"/>
      <c r="AG45" s="333"/>
      <c r="AH45" s="333"/>
      <c r="AI45" s="333"/>
      <c r="AJ45" s="333"/>
    </row>
    <row r="46" spans="1:37" ht="292.5" hidden="1" customHeight="1" x14ac:dyDescent="0.2">
      <c r="A46" s="1174"/>
      <c r="B46" s="1227"/>
      <c r="C46" s="1174"/>
      <c r="D46" s="1174"/>
      <c r="E46" s="1176"/>
      <c r="F46" s="334" t="s">
        <v>157</v>
      </c>
      <c r="G46" s="470">
        <v>41079</v>
      </c>
      <c r="H46" s="475">
        <v>110087935</v>
      </c>
      <c r="I46" s="1189"/>
      <c r="J46" s="334" t="s">
        <v>269</v>
      </c>
      <c r="K46" s="350"/>
      <c r="L46" s="1189"/>
      <c r="M46" s="336">
        <v>3430945</v>
      </c>
      <c r="N46" s="1189"/>
      <c r="O46" s="1189"/>
      <c r="P46" s="1176"/>
      <c r="Q46" s="1184"/>
      <c r="R46" s="475"/>
      <c r="S46" s="475"/>
      <c r="T46" s="333"/>
      <c r="U46" s="306" t="s">
        <v>149</v>
      </c>
      <c r="V46" s="1174"/>
      <c r="W46" s="333"/>
      <c r="X46" s="466"/>
      <c r="Y46" s="466"/>
      <c r="Z46" s="466"/>
      <c r="AA46" s="469"/>
      <c r="AB46" s="469"/>
      <c r="AC46" s="469"/>
      <c r="AD46" s="469"/>
      <c r="AE46" s="469"/>
      <c r="AF46" s="469"/>
      <c r="AG46" s="333"/>
      <c r="AH46" s="333"/>
      <c r="AI46" s="333"/>
      <c r="AJ46" s="333"/>
    </row>
    <row r="47" spans="1:37" ht="56.25" hidden="1" x14ac:dyDescent="0.2">
      <c r="A47" s="1174"/>
      <c r="B47" s="364" t="s">
        <v>244</v>
      </c>
      <c r="C47" s="1174"/>
      <c r="D47" s="1174"/>
      <c r="E47" s="1176"/>
      <c r="F47" s="334" t="s">
        <v>243</v>
      </c>
      <c r="G47" s="470">
        <v>41101</v>
      </c>
      <c r="H47" s="475">
        <v>13275322</v>
      </c>
      <c r="I47" s="1189"/>
      <c r="J47" s="334" t="s">
        <v>272</v>
      </c>
      <c r="K47" s="350"/>
      <c r="L47" s="1189"/>
      <c r="M47" s="336">
        <v>13200000</v>
      </c>
      <c r="N47" s="1189"/>
      <c r="O47" s="1189"/>
      <c r="P47" s="1176"/>
      <c r="Q47" s="1184"/>
      <c r="R47" s="475"/>
      <c r="S47" s="475"/>
      <c r="T47" s="333"/>
      <c r="U47" s="306" t="s">
        <v>154</v>
      </c>
      <c r="V47" s="1174"/>
      <c r="W47" s="333"/>
      <c r="X47" s="466"/>
      <c r="Y47" s="466"/>
      <c r="Z47" s="466"/>
      <c r="AA47" s="469"/>
      <c r="AB47" s="469"/>
      <c r="AC47" s="469"/>
      <c r="AD47" s="469"/>
      <c r="AE47" s="469"/>
      <c r="AF47" s="469"/>
      <c r="AG47" s="333"/>
      <c r="AH47" s="333"/>
      <c r="AI47" s="333"/>
      <c r="AJ47" s="333"/>
    </row>
    <row r="48" spans="1:37" ht="57" hidden="1" customHeight="1" x14ac:dyDescent="0.2">
      <c r="A48" s="1174"/>
      <c r="B48" s="306" t="s">
        <v>250</v>
      </c>
      <c r="C48" s="1174"/>
      <c r="D48" s="1174"/>
      <c r="E48" s="1176"/>
      <c r="F48" s="334" t="s">
        <v>245</v>
      </c>
      <c r="G48" s="470">
        <v>41059</v>
      </c>
      <c r="H48" s="475">
        <v>20948038</v>
      </c>
      <c r="I48" s="1189"/>
      <c r="J48" s="334" t="s">
        <v>273</v>
      </c>
      <c r="K48" s="350"/>
      <c r="L48" s="1189"/>
      <c r="M48" s="336">
        <v>20900000</v>
      </c>
      <c r="N48" s="1189"/>
      <c r="O48" s="1189"/>
      <c r="P48" s="1176"/>
      <c r="Q48" s="1184"/>
      <c r="R48" s="475"/>
      <c r="S48" s="475"/>
      <c r="T48" s="333"/>
      <c r="U48" s="306" t="s">
        <v>149</v>
      </c>
      <c r="V48" s="1174"/>
      <c r="W48" s="333"/>
      <c r="X48" s="466"/>
      <c r="Y48" s="466"/>
      <c r="Z48" s="466"/>
      <c r="AA48" s="469"/>
      <c r="AB48" s="469"/>
      <c r="AC48" s="469"/>
      <c r="AD48" s="469"/>
      <c r="AE48" s="469"/>
      <c r="AF48" s="469"/>
      <c r="AG48" s="333"/>
      <c r="AH48" s="333"/>
      <c r="AI48" s="333"/>
      <c r="AJ48" s="333"/>
    </row>
    <row r="49" spans="1:37" ht="21" hidden="1" customHeight="1" x14ac:dyDescent="0.2">
      <c r="A49" s="1174"/>
      <c r="B49" s="1230" t="s">
        <v>251</v>
      </c>
      <c r="C49" s="1174"/>
      <c r="D49" s="1174"/>
      <c r="E49" s="1176"/>
      <c r="F49" s="334" t="s">
        <v>246</v>
      </c>
      <c r="G49" s="470">
        <v>41073</v>
      </c>
      <c r="H49" s="475">
        <v>17500000</v>
      </c>
      <c r="I49" s="1189"/>
      <c r="J49" s="334" t="s">
        <v>274</v>
      </c>
      <c r="K49" s="350"/>
      <c r="L49" s="1189"/>
      <c r="M49" s="336">
        <v>17500000</v>
      </c>
      <c r="N49" s="1189"/>
      <c r="O49" s="1189"/>
      <c r="P49" s="1176"/>
      <c r="Q49" s="1184"/>
      <c r="R49" s="475"/>
      <c r="S49" s="475"/>
      <c r="T49" s="333"/>
      <c r="U49" s="1173" t="s">
        <v>154</v>
      </c>
      <c r="V49" s="1174"/>
      <c r="W49" s="333"/>
      <c r="X49" s="466"/>
      <c r="Y49" s="466"/>
      <c r="Z49" s="466"/>
      <c r="AA49" s="469"/>
      <c r="AB49" s="469"/>
      <c r="AC49" s="469"/>
      <c r="AD49" s="469"/>
      <c r="AE49" s="469"/>
      <c r="AF49" s="469"/>
      <c r="AG49" s="333"/>
      <c r="AH49" s="333"/>
      <c r="AI49" s="333"/>
      <c r="AJ49" s="333"/>
    </row>
    <row r="50" spans="1:37" ht="33" hidden="1" customHeight="1" x14ac:dyDescent="0.2">
      <c r="A50" s="1174"/>
      <c r="B50" s="1227"/>
      <c r="C50" s="1174"/>
      <c r="D50" s="1174"/>
      <c r="E50" s="1176"/>
      <c r="F50" s="334" t="s">
        <v>247</v>
      </c>
      <c r="G50" s="470">
        <v>41102</v>
      </c>
      <c r="H50" s="475">
        <v>2500000</v>
      </c>
      <c r="I50" s="1189"/>
      <c r="J50" s="334" t="s">
        <v>275</v>
      </c>
      <c r="K50" s="350"/>
      <c r="L50" s="1189"/>
      <c r="M50" s="336">
        <v>2400000</v>
      </c>
      <c r="N50" s="1189"/>
      <c r="O50" s="1189"/>
      <c r="P50" s="1176"/>
      <c r="Q50" s="1184"/>
      <c r="R50" s="475"/>
      <c r="S50" s="475"/>
      <c r="T50" s="333"/>
      <c r="U50" s="1179"/>
      <c r="V50" s="1174"/>
      <c r="W50" s="333"/>
      <c r="X50" s="466"/>
      <c r="Y50" s="466"/>
      <c r="Z50" s="466"/>
      <c r="AA50" s="469"/>
      <c r="AB50" s="469"/>
      <c r="AC50" s="469"/>
      <c r="AD50" s="469"/>
      <c r="AE50" s="469"/>
      <c r="AF50" s="469"/>
      <c r="AG50" s="333"/>
      <c r="AH50" s="333"/>
      <c r="AI50" s="333"/>
      <c r="AJ50" s="333"/>
    </row>
    <row r="51" spans="1:37" ht="93" hidden="1" customHeight="1" x14ac:dyDescent="0.2">
      <c r="A51" s="1174"/>
      <c r="B51" s="306" t="s">
        <v>252</v>
      </c>
      <c r="C51" s="1174"/>
      <c r="D51" s="1174"/>
      <c r="E51" s="1176"/>
      <c r="F51" s="334" t="s">
        <v>248</v>
      </c>
      <c r="G51" s="470">
        <v>41073</v>
      </c>
      <c r="H51" s="475">
        <v>35000000</v>
      </c>
      <c r="I51" s="1189"/>
      <c r="J51" s="334" t="s">
        <v>276</v>
      </c>
      <c r="K51" s="350"/>
      <c r="L51" s="1189"/>
      <c r="M51" s="336">
        <v>34990000</v>
      </c>
      <c r="N51" s="1189"/>
      <c r="O51" s="1189"/>
      <c r="P51" s="1176"/>
      <c r="Q51" s="1184"/>
      <c r="R51" s="475"/>
      <c r="S51" s="475"/>
      <c r="T51" s="333"/>
      <c r="U51" s="306" t="s">
        <v>154</v>
      </c>
      <c r="V51" s="1174"/>
      <c r="W51" s="333"/>
      <c r="X51" s="466"/>
      <c r="Y51" s="466"/>
      <c r="Z51" s="466"/>
      <c r="AA51" s="469"/>
      <c r="AB51" s="469"/>
      <c r="AC51" s="469"/>
      <c r="AD51" s="469"/>
      <c r="AE51" s="469"/>
      <c r="AF51" s="469"/>
      <c r="AG51" s="333"/>
      <c r="AH51" s="333"/>
      <c r="AI51" s="333"/>
      <c r="AJ51" s="333"/>
    </row>
    <row r="52" spans="1:37" ht="33.75" hidden="1" x14ac:dyDescent="0.2">
      <c r="A52" s="1179"/>
      <c r="B52" s="306" t="s">
        <v>253</v>
      </c>
      <c r="C52" s="1174"/>
      <c r="D52" s="1174"/>
      <c r="E52" s="1176"/>
      <c r="F52" s="334" t="s">
        <v>249</v>
      </c>
      <c r="G52" s="470">
        <v>41127</v>
      </c>
      <c r="H52" s="475">
        <v>17495714</v>
      </c>
      <c r="I52" s="1182"/>
      <c r="J52" s="334" t="s">
        <v>277</v>
      </c>
      <c r="K52" s="334"/>
      <c r="L52" s="1182"/>
      <c r="M52" s="336">
        <v>17495000</v>
      </c>
      <c r="N52" s="1182"/>
      <c r="O52" s="1189"/>
      <c r="P52" s="1180"/>
      <c r="Q52" s="1185"/>
      <c r="R52" s="475"/>
      <c r="S52" s="475"/>
      <c r="T52" s="333"/>
      <c r="U52" s="306" t="s">
        <v>149</v>
      </c>
      <c r="V52" s="1174"/>
      <c r="W52" s="333"/>
      <c r="X52" s="466"/>
      <c r="Y52" s="466"/>
      <c r="Z52" s="466"/>
      <c r="AA52" s="469"/>
      <c r="AB52" s="469"/>
      <c r="AC52" s="469"/>
      <c r="AD52" s="469"/>
      <c r="AE52" s="469"/>
      <c r="AF52" s="469"/>
      <c r="AG52" s="333"/>
      <c r="AH52" s="333"/>
      <c r="AI52" s="333"/>
      <c r="AJ52" s="333"/>
      <c r="AK52" s="333"/>
    </row>
    <row r="53" spans="1:37" ht="45" hidden="1" x14ac:dyDescent="0.2">
      <c r="A53" s="1246" t="s">
        <v>292</v>
      </c>
      <c r="B53" s="364" t="s">
        <v>313</v>
      </c>
      <c r="C53" s="1174"/>
      <c r="D53" s="1174"/>
      <c r="E53" s="1176"/>
      <c r="F53" s="334" t="s">
        <v>293</v>
      </c>
      <c r="G53" s="470">
        <v>41089</v>
      </c>
      <c r="H53" s="475">
        <v>11105630</v>
      </c>
      <c r="I53" s="1181">
        <v>41190</v>
      </c>
      <c r="J53" s="334" t="s">
        <v>294</v>
      </c>
      <c r="K53" s="334"/>
      <c r="L53" s="483">
        <v>41190</v>
      </c>
      <c r="M53" s="336">
        <v>11105630</v>
      </c>
      <c r="N53" s="1181">
        <v>41198</v>
      </c>
      <c r="O53" s="1189"/>
      <c r="P53" s="1175">
        <v>2</v>
      </c>
      <c r="Q53" s="1183">
        <f>M53+M54+M55+M56</f>
        <v>57902903</v>
      </c>
      <c r="R53" s="485"/>
      <c r="S53" s="485"/>
      <c r="T53" s="379"/>
      <c r="U53" s="306" t="s">
        <v>149</v>
      </c>
      <c r="V53" s="1174"/>
      <c r="W53" s="341">
        <f>M53/2</f>
        <v>5552815</v>
      </c>
      <c r="X53" s="466"/>
      <c r="Y53" s="466"/>
      <c r="Z53" s="466"/>
      <c r="AA53" s="469"/>
      <c r="AB53" s="469"/>
      <c r="AC53" s="469"/>
      <c r="AD53" s="469"/>
      <c r="AE53" s="469"/>
      <c r="AF53" s="469"/>
      <c r="AG53" s="333"/>
      <c r="AH53" s="333"/>
      <c r="AI53" s="333"/>
      <c r="AJ53" s="333"/>
      <c r="AK53" s="333"/>
    </row>
    <row r="54" spans="1:37" ht="67.5" hidden="1" x14ac:dyDescent="0.2">
      <c r="A54" s="1174"/>
      <c r="B54" s="306" t="s">
        <v>314</v>
      </c>
      <c r="C54" s="1174"/>
      <c r="D54" s="1174"/>
      <c r="E54" s="1176"/>
      <c r="F54" s="334" t="s">
        <v>295</v>
      </c>
      <c r="G54" s="470">
        <v>41089</v>
      </c>
      <c r="H54" s="475">
        <v>27291623</v>
      </c>
      <c r="I54" s="1189"/>
      <c r="J54" s="334" t="s">
        <v>296</v>
      </c>
      <c r="K54" s="334"/>
      <c r="L54" s="483">
        <v>41190</v>
      </c>
      <c r="M54" s="336">
        <v>27291623</v>
      </c>
      <c r="N54" s="1189"/>
      <c r="O54" s="1189"/>
      <c r="P54" s="1176"/>
      <c r="Q54" s="1184"/>
      <c r="R54" s="485"/>
      <c r="S54" s="485"/>
      <c r="T54" s="379"/>
      <c r="U54" s="306" t="s">
        <v>149</v>
      </c>
      <c r="V54" s="1174"/>
      <c r="W54" s="341">
        <f t="shared" ref="W54:W57" si="0">M54/2</f>
        <v>13645811.5</v>
      </c>
      <c r="X54" s="466"/>
      <c r="Y54" s="466"/>
      <c r="Z54" s="466"/>
      <c r="AA54" s="469"/>
      <c r="AB54" s="469"/>
      <c r="AC54" s="469"/>
      <c r="AD54" s="469"/>
      <c r="AE54" s="469"/>
      <c r="AF54" s="469"/>
      <c r="AG54" s="333"/>
      <c r="AH54" s="333"/>
      <c r="AI54" s="333"/>
      <c r="AJ54" s="333"/>
      <c r="AK54" s="333"/>
    </row>
    <row r="55" spans="1:37" ht="83.25" hidden="1" customHeight="1" x14ac:dyDescent="0.2">
      <c r="A55" s="1174"/>
      <c r="B55" s="306" t="s">
        <v>315</v>
      </c>
      <c r="C55" s="1174"/>
      <c r="D55" s="1174"/>
      <c r="E55" s="1176"/>
      <c r="F55" s="334" t="s">
        <v>297</v>
      </c>
      <c r="G55" s="470">
        <v>41113</v>
      </c>
      <c r="H55" s="475">
        <v>16625000</v>
      </c>
      <c r="I55" s="1189"/>
      <c r="J55" s="334" t="s">
        <v>298</v>
      </c>
      <c r="K55" s="334"/>
      <c r="L55" s="483">
        <v>41190</v>
      </c>
      <c r="M55" s="336">
        <v>16625000</v>
      </c>
      <c r="N55" s="1189"/>
      <c r="O55" s="1189"/>
      <c r="P55" s="1176"/>
      <c r="Q55" s="1184"/>
      <c r="R55" s="485"/>
      <c r="S55" s="485"/>
      <c r="T55" s="379"/>
      <c r="U55" s="306" t="s">
        <v>149</v>
      </c>
      <c r="V55" s="1174"/>
      <c r="W55" s="341">
        <f t="shared" si="0"/>
        <v>8312500</v>
      </c>
      <c r="X55" s="466"/>
      <c r="Y55" s="466"/>
      <c r="Z55" s="466"/>
      <c r="AA55" s="469"/>
      <c r="AB55" s="469"/>
      <c r="AC55" s="469"/>
      <c r="AD55" s="469"/>
      <c r="AE55" s="469"/>
      <c r="AF55" s="469"/>
      <c r="AG55" s="333"/>
      <c r="AH55" s="333"/>
      <c r="AI55" s="333"/>
      <c r="AJ55" s="333"/>
      <c r="AK55" s="333"/>
    </row>
    <row r="56" spans="1:37" ht="67.5" hidden="1" x14ac:dyDescent="0.2">
      <c r="A56" s="1179"/>
      <c r="B56" s="306" t="s">
        <v>316</v>
      </c>
      <c r="C56" s="1174"/>
      <c r="D56" s="1174"/>
      <c r="E56" s="1176"/>
      <c r="F56" s="334" t="s">
        <v>299</v>
      </c>
      <c r="G56" s="470">
        <v>41113</v>
      </c>
      <c r="H56" s="475">
        <v>2880650</v>
      </c>
      <c r="I56" s="1189"/>
      <c r="J56" s="334" t="s">
        <v>300</v>
      </c>
      <c r="K56" s="334"/>
      <c r="L56" s="483">
        <v>41190</v>
      </c>
      <c r="M56" s="336">
        <v>2880650</v>
      </c>
      <c r="N56" s="1182"/>
      <c r="O56" s="1182"/>
      <c r="P56" s="1180"/>
      <c r="Q56" s="1185"/>
      <c r="R56" s="485"/>
      <c r="S56" s="485"/>
      <c r="T56" s="379"/>
      <c r="U56" s="306" t="s">
        <v>312</v>
      </c>
      <c r="V56" s="1179"/>
      <c r="W56" s="341">
        <f t="shared" si="0"/>
        <v>1440325</v>
      </c>
      <c r="X56" s="466"/>
      <c r="Y56" s="466"/>
      <c r="Z56" s="466"/>
      <c r="AA56" s="469"/>
      <c r="AB56" s="469"/>
      <c r="AC56" s="469"/>
      <c r="AD56" s="469"/>
      <c r="AE56" s="469"/>
      <c r="AF56" s="469"/>
      <c r="AG56" s="333"/>
      <c r="AH56" s="333"/>
      <c r="AI56" s="333"/>
      <c r="AJ56" s="333"/>
      <c r="AK56" s="333"/>
    </row>
    <row r="57" spans="1:37" ht="45" hidden="1" x14ac:dyDescent="0.2">
      <c r="A57" s="473" t="s">
        <v>877</v>
      </c>
      <c r="B57" s="306" t="s">
        <v>813</v>
      </c>
      <c r="C57" s="1179"/>
      <c r="D57" s="1179"/>
      <c r="E57" s="1180"/>
      <c r="F57" s="334" t="s">
        <v>814</v>
      </c>
      <c r="G57" s="470">
        <v>41219</v>
      </c>
      <c r="H57" s="475">
        <v>1904762</v>
      </c>
      <c r="I57" s="338">
        <v>41263</v>
      </c>
      <c r="J57" s="334" t="s">
        <v>824</v>
      </c>
      <c r="K57" s="350"/>
      <c r="L57" s="467">
        <v>41263</v>
      </c>
      <c r="M57" s="336">
        <v>1904762</v>
      </c>
      <c r="N57" s="476">
        <v>41267</v>
      </c>
      <c r="O57" s="476"/>
      <c r="P57" s="477"/>
      <c r="Q57" s="479">
        <v>1904762</v>
      </c>
      <c r="R57" s="475"/>
      <c r="S57" s="474"/>
      <c r="T57" s="379"/>
      <c r="U57" s="306" t="s">
        <v>116</v>
      </c>
      <c r="V57" s="469"/>
      <c r="W57" s="341">
        <f t="shared" si="0"/>
        <v>952381</v>
      </c>
      <c r="X57" s="466"/>
      <c r="Y57" s="466"/>
      <c r="Z57" s="466"/>
      <c r="AA57" s="469"/>
      <c r="AB57" s="469"/>
      <c r="AC57" s="469"/>
      <c r="AD57" s="469"/>
      <c r="AE57" s="469"/>
      <c r="AF57" s="469"/>
      <c r="AG57" s="333"/>
      <c r="AH57" s="333"/>
      <c r="AI57" s="333"/>
      <c r="AJ57" s="333"/>
      <c r="AK57" s="333"/>
    </row>
    <row r="58" spans="1:37" ht="79.5" customHeight="1" x14ac:dyDescent="0.2">
      <c r="A58" s="1464" t="s">
        <v>878</v>
      </c>
      <c r="B58" s="530" t="s">
        <v>268</v>
      </c>
      <c r="C58" s="1464" t="s">
        <v>140</v>
      </c>
      <c r="D58" s="1464" t="s">
        <v>263</v>
      </c>
      <c r="E58" s="1462" t="s">
        <v>264</v>
      </c>
      <c r="F58" s="531" t="s">
        <v>265</v>
      </c>
      <c r="G58" s="532">
        <v>41059</v>
      </c>
      <c r="H58" s="533">
        <v>418960760</v>
      </c>
      <c r="I58" s="1460">
        <v>41180</v>
      </c>
      <c r="J58" s="531" t="s">
        <v>317</v>
      </c>
      <c r="K58" s="578"/>
      <c r="L58" s="1460">
        <v>41180</v>
      </c>
      <c r="M58" s="534">
        <v>418423800</v>
      </c>
      <c r="N58" s="1460">
        <v>41183</v>
      </c>
      <c r="O58" s="1460">
        <v>41183</v>
      </c>
      <c r="P58" s="1462">
        <v>3</v>
      </c>
      <c r="Q58" s="1479">
        <f>M58+M59</f>
        <v>683834392</v>
      </c>
      <c r="R58" s="533"/>
      <c r="S58" s="1479"/>
      <c r="T58" s="1481"/>
      <c r="U58" s="530" t="s">
        <v>149</v>
      </c>
      <c r="V58" s="535"/>
      <c r="W58" s="536"/>
      <c r="X58" s="537"/>
      <c r="Y58" s="537"/>
      <c r="Z58" s="537"/>
      <c r="AA58" s="538"/>
      <c r="AB58" s="538"/>
      <c r="AC58" s="538"/>
      <c r="AD58" s="538"/>
      <c r="AE58" s="538"/>
      <c r="AF58" s="538"/>
      <c r="AG58" s="536"/>
      <c r="AH58" s="536"/>
      <c r="AI58" s="536"/>
      <c r="AJ58" s="536"/>
      <c r="AK58" s="536" t="s">
        <v>967</v>
      </c>
    </row>
    <row r="59" spans="1:37" ht="77.25" customHeight="1" x14ac:dyDescent="0.2">
      <c r="A59" s="1465"/>
      <c r="B59" s="539" t="s">
        <v>267</v>
      </c>
      <c r="C59" s="1465"/>
      <c r="D59" s="1465"/>
      <c r="E59" s="1463"/>
      <c r="F59" s="531" t="s">
        <v>266</v>
      </c>
      <c r="G59" s="532">
        <v>41101</v>
      </c>
      <c r="H59" s="533">
        <v>265506446</v>
      </c>
      <c r="I59" s="1461"/>
      <c r="J59" s="531" t="s">
        <v>318</v>
      </c>
      <c r="K59" s="531"/>
      <c r="L59" s="1461"/>
      <c r="M59" s="534">
        <v>265410592</v>
      </c>
      <c r="N59" s="1461"/>
      <c r="O59" s="1461"/>
      <c r="P59" s="1463"/>
      <c r="Q59" s="1480"/>
      <c r="R59" s="533"/>
      <c r="S59" s="1480"/>
      <c r="T59" s="1482"/>
      <c r="U59" s="540" t="s">
        <v>149</v>
      </c>
      <c r="V59" s="535"/>
      <c r="W59" s="536"/>
      <c r="X59" s="541"/>
      <c r="Y59" s="537"/>
      <c r="Z59" s="537"/>
      <c r="AA59" s="538"/>
      <c r="AB59" s="538"/>
      <c r="AC59" s="538"/>
      <c r="AD59" s="538"/>
      <c r="AE59" s="538"/>
      <c r="AF59" s="538"/>
      <c r="AG59" s="536"/>
      <c r="AH59" s="536"/>
      <c r="AI59" s="536"/>
      <c r="AJ59" s="536"/>
      <c r="AK59" s="536"/>
    </row>
    <row r="60" spans="1:37" ht="243.75" hidden="1" customHeight="1" x14ac:dyDescent="0.2">
      <c r="A60" s="306" t="s">
        <v>879</v>
      </c>
      <c r="B60" s="306" t="s">
        <v>303</v>
      </c>
      <c r="C60" s="469" t="s">
        <v>164</v>
      </c>
      <c r="D60" s="469" t="s">
        <v>304</v>
      </c>
      <c r="E60" s="466" t="s">
        <v>305</v>
      </c>
      <c r="F60" s="334" t="s">
        <v>306</v>
      </c>
      <c r="G60" s="470">
        <v>41001</v>
      </c>
      <c r="H60" s="475">
        <v>32463244</v>
      </c>
      <c r="I60" s="470">
        <v>41201</v>
      </c>
      <c r="J60" s="334" t="s">
        <v>307</v>
      </c>
      <c r="K60" s="334"/>
      <c r="L60" s="470">
        <v>41201</v>
      </c>
      <c r="M60" s="336">
        <v>32439244</v>
      </c>
      <c r="N60" s="470">
        <v>41205</v>
      </c>
      <c r="O60" s="470">
        <v>41205</v>
      </c>
      <c r="P60" s="466">
        <v>5</v>
      </c>
      <c r="Q60" s="475">
        <v>32439400</v>
      </c>
      <c r="R60" s="475"/>
      <c r="S60" s="475"/>
      <c r="T60" s="333"/>
      <c r="U60" s="306" t="s">
        <v>149</v>
      </c>
      <c r="V60" s="364"/>
      <c r="W60" s="333"/>
      <c r="X60" s="466"/>
      <c r="Y60" s="466"/>
      <c r="Z60" s="466"/>
      <c r="AA60" s="469"/>
      <c r="AB60" s="469"/>
      <c r="AC60" s="469"/>
      <c r="AD60" s="469"/>
      <c r="AE60" s="469"/>
      <c r="AF60" s="469"/>
      <c r="AG60" s="333"/>
      <c r="AH60" s="333"/>
      <c r="AI60" s="333"/>
      <c r="AJ60" s="333"/>
      <c r="AK60" s="333"/>
    </row>
    <row r="61" spans="1:37" ht="78.75" hidden="1" x14ac:dyDescent="0.2">
      <c r="A61" s="314" t="s">
        <v>880</v>
      </c>
      <c r="B61" s="314" t="s">
        <v>336</v>
      </c>
      <c r="C61" s="473" t="s">
        <v>335</v>
      </c>
      <c r="D61" s="473" t="s">
        <v>337</v>
      </c>
      <c r="E61" s="477" t="s">
        <v>338</v>
      </c>
      <c r="F61" s="334" t="s">
        <v>339</v>
      </c>
      <c r="G61" s="470">
        <v>41148</v>
      </c>
      <c r="H61" s="475">
        <v>552590013</v>
      </c>
      <c r="I61" s="476">
        <v>41213</v>
      </c>
      <c r="J61" s="334" t="s">
        <v>340</v>
      </c>
      <c r="K61" s="334"/>
      <c r="L61" s="470">
        <v>41213</v>
      </c>
      <c r="M61" s="336">
        <v>526270614</v>
      </c>
      <c r="N61" s="476">
        <v>41219</v>
      </c>
      <c r="O61" s="476">
        <v>41234</v>
      </c>
      <c r="P61" s="477">
        <v>3</v>
      </c>
      <c r="Q61" s="479">
        <v>526270614</v>
      </c>
      <c r="R61" s="475"/>
      <c r="S61" s="475"/>
      <c r="T61" s="333"/>
      <c r="U61" s="306" t="s">
        <v>154</v>
      </c>
      <c r="V61" s="306" t="s">
        <v>708</v>
      </c>
      <c r="W61" s="333"/>
      <c r="X61" s="466"/>
      <c r="Y61" s="466"/>
      <c r="Z61" s="466"/>
      <c r="AA61" s="469"/>
      <c r="AB61" s="469"/>
      <c r="AC61" s="469"/>
      <c r="AD61" s="469"/>
      <c r="AE61" s="469"/>
      <c r="AF61" s="469"/>
      <c r="AG61" s="333"/>
      <c r="AH61" s="333"/>
      <c r="AI61" s="333"/>
      <c r="AJ61" s="333"/>
    </row>
    <row r="62" spans="1:37" hidden="1" x14ac:dyDescent="0.2">
      <c r="A62" s="1173" t="s">
        <v>881</v>
      </c>
      <c r="B62" s="1230" t="s">
        <v>319</v>
      </c>
      <c r="C62" s="1173" t="s">
        <v>140</v>
      </c>
      <c r="D62" s="1173" t="s">
        <v>320</v>
      </c>
      <c r="E62" s="1175" t="s">
        <v>321</v>
      </c>
      <c r="F62" s="334" t="s">
        <v>322</v>
      </c>
      <c r="G62" s="470">
        <v>41131</v>
      </c>
      <c r="H62" s="475">
        <v>554208627</v>
      </c>
      <c r="I62" s="1181">
        <v>41213</v>
      </c>
      <c r="J62" s="334" t="s">
        <v>333</v>
      </c>
      <c r="K62" s="334"/>
      <c r="L62" s="470">
        <v>41213</v>
      </c>
      <c r="M62" s="336">
        <v>554208627</v>
      </c>
      <c r="N62" s="1181">
        <v>41220</v>
      </c>
      <c r="O62" s="1181">
        <v>41220</v>
      </c>
      <c r="P62" s="1175">
        <v>8</v>
      </c>
      <c r="Q62" s="1183">
        <v>1929669741</v>
      </c>
      <c r="R62" s="475"/>
      <c r="S62" s="475"/>
      <c r="T62" s="333"/>
      <c r="U62" s="333"/>
      <c r="V62" s="364"/>
      <c r="W62" s="333"/>
      <c r="X62" s="466"/>
      <c r="Y62" s="466"/>
      <c r="Z62" s="466"/>
      <c r="AA62" s="469"/>
      <c r="AB62" s="469"/>
      <c r="AC62" s="469"/>
      <c r="AD62" s="469"/>
      <c r="AE62" s="469"/>
      <c r="AF62" s="469"/>
      <c r="AG62" s="333"/>
      <c r="AH62" s="333"/>
      <c r="AI62" s="333"/>
      <c r="AJ62" s="333"/>
    </row>
    <row r="63" spans="1:37" hidden="1" x14ac:dyDescent="0.2">
      <c r="A63" s="1179"/>
      <c r="B63" s="1227"/>
      <c r="C63" s="1179"/>
      <c r="D63" s="1179"/>
      <c r="E63" s="1180"/>
      <c r="F63" s="334" t="s">
        <v>323</v>
      </c>
      <c r="G63" s="470">
        <v>41121</v>
      </c>
      <c r="H63" s="475">
        <v>1400000000</v>
      </c>
      <c r="I63" s="1182"/>
      <c r="J63" s="334" t="s">
        <v>334</v>
      </c>
      <c r="K63" s="334"/>
      <c r="L63" s="470">
        <v>41213</v>
      </c>
      <c r="M63" s="336">
        <v>1375461114</v>
      </c>
      <c r="N63" s="1182"/>
      <c r="O63" s="1180"/>
      <c r="P63" s="1180"/>
      <c r="Q63" s="1185"/>
      <c r="R63" s="475"/>
      <c r="S63" s="475"/>
      <c r="T63" s="333"/>
      <c r="U63" s="333"/>
      <c r="V63" s="333"/>
      <c r="W63" s="333"/>
      <c r="X63" s="466"/>
      <c r="Y63" s="466"/>
      <c r="Z63" s="466"/>
      <c r="AA63" s="469"/>
      <c r="AB63" s="469"/>
      <c r="AC63" s="469"/>
      <c r="AD63" s="469"/>
      <c r="AE63" s="469"/>
      <c r="AF63" s="469"/>
      <c r="AG63" s="333"/>
      <c r="AH63" s="333"/>
      <c r="AI63" s="333"/>
      <c r="AJ63" s="333"/>
    </row>
    <row r="64" spans="1:37" hidden="1" x14ac:dyDescent="0.2">
      <c r="A64" s="1173" t="s">
        <v>882</v>
      </c>
      <c r="B64" s="1230" t="s">
        <v>883</v>
      </c>
      <c r="C64" s="1173" t="s">
        <v>112</v>
      </c>
      <c r="D64" s="1173" t="s">
        <v>708</v>
      </c>
      <c r="E64" s="1175">
        <v>12975714</v>
      </c>
      <c r="F64" s="334" t="s">
        <v>709</v>
      </c>
      <c r="G64" s="470">
        <v>41131</v>
      </c>
      <c r="H64" s="475">
        <v>97710431</v>
      </c>
      <c r="I64" s="1181">
        <v>41233</v>
      </c>
      <c r="J64" s="334" t="s">
        <v>753</v>
      </c>
      <c r="K64" s="334"/>
      <c r="L64" s="470">
        <v>41233</v>
      </c>
      <c r="M64" s="336">
        <v>97710431</v>
      </c>
      <c r="N64" s="1181">
        <v>41234</v>
      </c>
      <c r="O64" s="1181">
        <v>41234</v>
      </c>
      <c r="P64" s="1175">
        <v>8</v>
      </c>
      <c r="Q64" s="475">
        <v>97710431</v>
      </c>
      <c r="R64" s="475"/>
      <c r="S64" s="475"/>
      <c r="T64" s="333"/>
      <c r="U64" s="352"/>
      <c r="V64" s="333"/>
      <c r="W64" s="333"/>
      <c r="X64" s="466"/>
      <c r="Y64" s="466"/>
      <c r="Z64" s="466"/>
      <c r="AA64" s="469"/>
      <c r="AB64" s="469"/>
      <c r="AC64" s="469"/>
      <c r="AD64" s="469"/>
      <c r="AE64" s="469"/>
      <c r="AF64" s="469"/>
      <c r="AG64" s="333"/>
      <c r="AH64" s="333"/>
      <c r="AI64" s="333"/>
      <c r="AJ64" s="333"/>
    </row>
    <row r="65" spans="1:37" hidden="1" x14ac:dyDescent="0.2">
      <c r="A65" s="1179"/>
      <c r="B65" s="1227"/>
      <c r="C65" s="1179"/>
      <c r="D65" s="1179"/>
      <c r="E65" s="1180"/>
      <c r="F65" s="334" t="s">
        <v>339</v>
      </c>
      <c r="G65" s="470">
        <v>41148</v>
      </c>
      <c r="H65" s="475">
        <v>25086587</v>
      </c>
      <c r="I65" s="1182"/>
      <c r="J65" s="334" t="s">
        <v>754</v>
      </c>
      <c r="K65" s="334"/>
      <c r="L65" s="470">
        <v>41233</v>
      </c>
      <c r="M65" s="336">
        <v>25086587</v>
      </c>
      <c r="N65" s="1182"/>
      <c r="O65" s="1180"/>
      <c r="P65" s="1180"/>
      <c r="Q65" s="475">
        <v>25086587</v>
      </c>
      <c r="R65" s="475"/>
      <c r="S65" s="475"/>
      <c r="T65" s="333"/>
      <c r="U65" s="352"/>
      <c r="V65" s="333"/>
      <c r="W65" s="333"/>
      <c r="X65" s="466"/>
      <c r="Y65" s="466"/>
      <c r="Z65" s="466"/>
      <c r="AA65" s="469"/>
      <c r="AB65" s="469"/>
      <c r="AC65" s="469"/>
      <c r="AD65" s="469"/>
      <c r="AE65" s="469"/>
      <c r="AF65" s="469"/>
      <c r="AG65" s="333"/>
      <c r="AH65" s="333"/>
      <c r="AI65" s="333"/>
      <c r="AJ65" s="333"/>
    </row>
    <row r="66" spans="1:37" ht="22.5" hidden="1" x14ac:dyDescent="0.2">
      <c r="A66" s="1173" t="s">
        <v>884</v>
      </c>
      <c r="B66" s="1230" t="s">
        <v>710</v>
      </c>
      <c r="C66" s="1173" t="s">
        <v>335</v>
      </c>
      <c r="D66" s="1173" t="s">
        <v>711</v>
      </c>
      <c r="E66" s="1175" t="s">
        <v>712</v>
      </c>
      <c r="F66" s="334" t="s">
        <v>713</v>
      </c>
      <c r="G66" s="470">
        <v>41073</v>
      </c>
      <c r="H66" s="475">
        <v>150000000</v>
      </c>
      <c r="I66" s="1181">
        <v>41233</v>
      </c>
      <c r="J66" s="334" t="s">
        <v>749</v>
      </c>
      <c r="K66" s="334"/>
      <c r="L66" s="470">
        <v>41233</v>
      </c>
      <c r="M66" s="336">
        <v>150000000</v>
      </c>
      <c r="N66" s="1181">
        <v>41235</v>
      </c>
      <c r="O66" s="1181">
        <v>41248</v>
      </c>
      <c r="P66" s="1175">
        <v>2</v>
      </c>
      <c r="Q66" s="475">
        <v>150000000</v>
      </c>
      <c r="R66" s="475"/>
      <c r="S66" s="475"/>
      <c r="T66" s="333"/>
      <c r="U66" s="364" t="s">
        <v>154</v>
      </c>
      <c r="V66" s="1214" t="s">
        <v>783</v>
      </c>
      <c r="W66" s="340">
        <f>Q66*30%</f>
        <v>45000000</v>
      </c>
      <c r="X66" s="1175" t="s">
        <v>963</v>
      </c>
      <c r="Y66" s="462"/>
      <c r="Z66" s="466"/>
      <c r="AA66" s="469"/>
      <c r="AB66" s="469"/>
      <c r="AC66" s="469"/>
      <c r="AD66" s="469"/>
      <c r="AE66" s="469"/>
      <c r="AF66" s="469"/>
      <c r="AG66" s="333"/>
      <c r="AH66" s="333"/>
      <c r="AI66" s="1475" t="s">
        <v>964</v>
      </c>
      <c r="AJ66" s="1476"/>
    </row>
    <row r="67" spans="1:37" ht="33.75" hidden="1" x14ac:dyDescent="0.2">
      <c r="A67" s="1179"/>
      <c r="B67" s="1227"/>
      <c r="C67" s="1179"/>
      <c r="D67" s="1179"/>
      <c r="E67" s="1180"/>
      <c r="F67" s="334" t="s">
        <v>714</v>
      </c>
      <c r="G67" s="470">
        <v>41156</v>
      </c>
      <c r="H67" s="475">
        <v>78569779</v>
      </c>
      <c r="I67" s="1182"/>
      <c r="J67" s="334" t="s">
        <v>750</v>
      </c>
      <c r="K67" s="334"/>
      <c r="L67" s="470">
        <v>41233</v>
      </c>
      <c r="M67" s="336">
        <v>78143700</v>
      </c>
      <c r="N67" s="1182"/>
      <c r="O67" s="1180"/>
      <c r="P67" s="1180"/>
      <c r="Q67" s="475">
        <v>78143700</v>
      </c>
      <c r="R67" s="475"/>
      <c r="S67" s="475"/>
      <c r="T67" s="333"/>
      <c r="U67" s="364" t="s">
        <v>312</v>
      </c>
      <c r="V67" s="1215"/>
      <c r="W67" s="340">
        <f>Q67*30%</f>
        <v>23443110</v>
      </c>
      <c r="X67" s="1180"/>
      <c r="Y67" s="462"/>
      <c r="Z67" s="466"/>
      <c r="AA67" s="469"/>
      <c r="AB67" s="469"/>
      <c r="AC67" s="469"/>
      <c r="AD67" s="469"/>
      <c r="AE67" s="469"/>
      <c r="AF67" s="469"/>
      <c r="AG67" s="333"/>
      <c r="AH67" s="333"/>
      <c r="AI67" s="1477"/>
      <c r="AJ67" s="1478"/>
    </row>
    <row r="68" spans="1:37" ht="39.75" customHeight="1" x14ac:dyDescent="0.2">
      <c r="A68" s="1466" t="s">
        <v>885</v>
      </c>
      <c r="B68" s="1466" t="s">
        <v>731</v>
      </c>
      <c r="C68" s="1468" t="s">
        <v>726</v>
      </c>
      <c r="D68" s="1468" t="s">
        <v>727</v>
      </c>
      <c r="E68" s="1470" t="s">
        <v>728</v>
      </c>
      <c r="F68" s="542" t="s">
        <v>729</v>
      </c>
      <c r="G68" s="543">
        <v>41113</v>
      </c>
      <c r="H68" s="544">
        <v>332500000</v>
      </c>
      <c r="I68" s="1473">
        <v>41240</v>
      </c>
      <c r="J68" s="542" t="s">
        <v>751</v>
      </c>
      <c r="K68" s="579"/>
      <c r="L68" s="1473">
        <v>41240</v>
      </c>
      <c r="M68" s="545">
        <v>332500000</v>
      </c>
      <c r="N68" s="1473">
        <v>41243</v>
      </c>
      <c r="O68" s="1473">
        <v>41243</v>
      </c>
      <c r="P68" s="1470">
        <v>2</v>
      </c>
      <c r="Q68" s="544">
        <v>332500000</v>
      </c>
      <c r="R68" s="544"/>
      <c r="S68" s="544"/>
      <c r="T68" s="546"/>
      <c r="U68" s="547" t="s">
        <v>154</v>
      </c>
      <c r="V68" s="1468" t="s">
        <v>818</v>
      </c>
      <c r="W68" s="546">
        <v>0</v>
      </c>
      <c r="X68" s="548">
        <v>0</v>
      </c>
      <c r="Y68" s="548">
        <v>0</v>
      </c>
      <c r="Z68" s="549">
        <v>99750000</v>
      </c>
      <c r="AA68" s="550">
        <v>41267</v>
      </c>
      <c r="AB68" s="551" t="s">
        <v>912</v>
      </c>
      <c r="AC68" s="552"/>
      <c r="AD68" s="552"/>
      <c r="AE68" s="552"/>
      <c r="AF68" s="552"/>
      <c r="AG68" s="546"/>
      <c r="AH68" s="546"/>
      <c r="AI68" s="546"/>
      <c r="AJ68" s="546"/>
      <c r="AK68" s="553"/>
    </row>
    <row r="69" spans="1:37" ht="47.25" customHeight="1" x14ac:dyDescent="0.2">
      <c r="A69" s="1467"/>
      <c r="B69" s="1467"/>
      <c r="C69" s="1469"/>
      <c r="D69" s="1469"/>
      <c r="E69" s="1471"/>
      <c r="F69" s="542" t="s">
        <v>730</v>
      </c>
      <c r="G69" s="543">
        <v>41113</v>
      </c>
      <c r="H69" s="544">
        <v>57613000</v>
      </c>
      <c r="I69" s="1474"/>
      <c r="J69" s="542" t="s">
        <v>752</v>
      </c>
      <c r="K69" s="542"/>
      <c r="L69" s="1474"/>
      <c r="M69" s="545">
        <v>57612999</v>
      </c>
      <c r="N69" s="1474"/>
      <c r="O69" s="1471"/>
      <c r="P69" s="1471"/>
      <c r="Q69" s="544">
        <v>57612999</v>
      </c>
      <c r="R69" s="544"/>
      <c r="S69" s="544"/>
      <c r="T69" s="546"/>
      <c r="U69" s="546"/>
      <c r="V69" s="1469"/>
      <c r="W69" s="546">
        <v>0</v>
      </c>
      <c r="X69" s="548">
        <v>0</v>
      </c>
      <c r="Y69" s="548">
        <v>0</v>
      </c>
      <c r="Z69" s="549">
        <v>17283899.699999999</v>
      </c>
      <c r="AA69" s="550">
        <v>41267</v>
      </c>
      <c r="AB69" s="551" t="s">
        <v>913</v>
      </c>
      <c r="AC69" s="552"/>
      <c r="AD69" s="552"/>
      <c r="AE69" s="552"/>
      <c r="AF69" s="552"/>
      <c r="AG69" s="546"/>
      <c r="AH69" s="546"/>
      <c r="AI69" s="546"/>
      <c r="AJ69" s="546"/>
      <c r="AK69" s="553"/>
    </row>
    <row r="70" spans="1:37" ht="45" x14ac:dyDescent="0.2">
      <c r="A70" s="554" t="s">
        <v>886</v>
      </c>
      <c r="B70" s="555" t="s">
        <v>759</v>
      </c>
      <c r="C70" s="554" t="s">
        <v>335</v>
      </c>
      <c r="D70" s="555" t="s">
        <v>760</v>
      </c>
      <c r="E70" s="556">
        <v>18195186</v>
      </c>
      <c r="F70" s="557" t="s">
        <v>768</v>
      </c>
      <c r="G70" s="558">
        <v>41127</v>
      </c>
      <c r="H70" s="559">
        <v>349914273</v>
      </c>
      <c r="I70" s="558">
        <v>41253</v>
      </c>
      <c r="J70" s="560" t="s">
        <v>815</v>
      </c>
      <c r="K70" s="560"/>
      <c r="L70" s="561">
        <v>41253</v>
      </c>
      <c r="M70" s="559">
        <v>349228865</v>
      </c>
      <c r="N70" s="561">
        <v>41256</v>
      </c>
      <c r="O70" s="558">
        <v>41256</v>
      </c>
      <c r="P70" s="562">
        <v>3</v>
      </c>
      <c r="Q70" s="563">
        <v>349228865</v>
      </c>
      <c r="R70" s="564"/>
      <c r="S70" s="562"/>
      <c r="T70" s="562"/>
      <c r="U70" s="565" t="s">
        <v>149</v>
      </c>
      <c r="V70" s="565" t="s">
        <v>817</v>
      </c>
      <c r="W70" s="562"/>
      <c r="X70" s="562"/>
      <c r="Y70" s="566"/>
      <c r="Z70" s="567"/>
      <c r="AA70" s="566"/>
      <c r="AB70" s="566"/>
      <c r="AC70" s="566"/>
      <c r="AD70" s="566"/>
      <c r="AE70" s="566"/>
      <c r="AF70" s="566"/>
      <c r="AG70" s="566"/>
      <c r="AH70" s="566"/>
      <c r="AI70" s="566"/>
      <c r="AJ70" s="566"/>
    </row>
    <row r="71" spans="1:37" ht="78.75" hidden="1" x14ac:dyDescent="0.2">
      <c r="A71" s="306" t="s">
        <v>887</v>
      </c>
      <c r="B71" s="306" t="s">
        <v>774</v>
      </c>
      <c r="C71" s="306" t="s">
        <v>81</v>
      </c>
      <c r="D71" s="306" t="s">
        <v>775</v>
      </c>
      <c r="E71" s="339">
        <v>8431244</v>
      </c>
      <c r="F71" s="326" t="s">
        <v>776</v>
      </c>
      <c r="G71" s="483">
        <v>41190</v>
      </c>
      <c r="H71" s="340">
        <v>90944181</v>
      </c>
      <c r="I71" s="483">
        <v>41260</v>
      </c>
      <c r="J71" s="326" t="s">
        <v>802</v>
      </c>
      <c r="K71" s="326"/>
      <c r="L71" s="338">
        <v>41260</v>
      </c>
      <c r="M71" s="328">
        <v>23991520</v>
      </c>
      <c r="N71" s="483">
        <v>41262</v>
      </c>
      <c r="O71" s="483">
        <v>41262</v>
      </c>
      <c r="P71" s="484">
        <v>2</v>
      </c>
      <c r="Q71" s="328">
        <v>23991520</v>
      </c>
      <c r="R71" s="407">
        <f>R70/2</f>
        <v>0</v>
      </c>
      <c r="S71" s="333"/>
      <c r="T71" s="333"/>
      <c r="U71" s="306" t="s">
        <v>777</v>
      </c>
      <c r="V71" s="306" t="s">
        <v>782</v>
      </c>
      <c r="W71" s="368">
        <f>Q71/2</f>
        <v>11995760</v>
      </c>
      <c r="X71" s="338">
        <v>41274</v>
      </c>
      <c r="Y71" s="409"/>
      <c r="Z71" s="333"/>
      <c r="AA71" s="333"/>
      <c r="AB71" s="333"/>
      <c r="AC71" s="333"/>
      <c r="AD71" s="333"/>
      <c r="AE71" s="333"/>
      <c r="AF71" s="333"/>
      <c r="AG71" s="333"/>
      <c r="AH71" s="333"/>
      <c r="AI71" s="333"/>
      <c r="AJ71" s="333"/>
    </row>
    <row r="72" spans="1:37" ht="90" hidden="1" x14ac:dyDescent="0.2">
      <c r="A72" s="306" t="s">
        <v>888</v>
      </c>
      <c r="B72" s="306" t="s">
        <v>778</v>
      </c>
      <c r="C72" s="306" t="s">
        <v>81</v>
      </c>
      <c r="D72" s="306" t="s">
        <v>779</v>
      </c>
      <c r="E72" s="339" t="s">
        <v>780</v>
      </c>
      <c r="F72" s="326" t="s">
        <v>776</v>
      </c>
      <c r="G72" s="483">
        <v>41190</v>
      </c>
      <c r="H72" s="340">
        <v>90944181</v>
      </c>
      <c r="I72" s="338">
        <v>41260</v>
      </c>
      <c r="J72" s="326" t="s">
        <v>801</v>
      </c>
      <c r="K72" s="326"/>
      <c r="L72" s="338">
        <v>41260</v>
      </c>
      <c r="M72" s="340">
        <v>90894422.329999998</v>
      </c>
      <c r="N72" s="338">
        <v>41262</v>
      </c>
      <c r="O72" s="338">
        <v>41262</v>
      </c>
      <c r="P72" s="484">
        <v>2</v>
      </c>
      <c r="Q72" s="340">
        <v>90894422.329999998</v>
      </c>
      <c r="R72" s="333"/>
      <c r="S72" s="333"/>
      <c r="T72" s="333"/>
      <c r="U72" s="306" t="s">
        <v>149</v>
      </c>
      <c r="V72" s="306" t="s">
        <v>781</v>
      </c>
      <c r="W72" s="368">
        <f>Q72/2</f>
        <v>45447211.164999999</v>
      </c>
      <c r="X72" s="338">
        <v>41270</v>
      </c>
      <c r="Y72" s="326" t="s">
        <v>923</v>
      </c>
      <c r="Z72" s="407">
        <f>Z71-Z70</f>
        <v>0</v>
      </c>
      <c r="AA72" s="333"/>
      <c r="AB72" s="333"/>
      <c r="AC72" s="333"/>
      <c r="AD72" s="333"/>
      <c r="AE72" s="333"/>
      <c r="AF72" s="333"/>
      <c r="AG72" s="333"/>
      <c r="AH72" s="333"/>
      <c r="AI72" s="333"/>
      <c r="AJ72" s="333"/>
    </row>
    <row r="73" spans="1:37" ht="45" x14ac:dyDescent="0.2">
      <c r="A73" s="568" t="s">
        <v>889</v>
      </c>
      <c r="B73" s="569" t="s">
        <v>792</v>
      </c>
      <c r="C73" s="568" t="s">
        <v>81</v>
      </c>
      <c r="D73" s="568" t="s">
        <v>793</v>
      </c>
      <c r="E73" s="570" t="s">
        <v>794</v>
      </c>
      <c r="F73" s="571" t="s">
        <v>800</v>
      </c>
      <c r="G73" s="572">
        <v>41219</v>
      </c>
      <c r="H73" s="573">
        <v>38095238</v>
      </c>
      <c r="I73" s="574">
        <v>41263</v>
      </c>
      <c r="J73" s="571" t="s">
        <v>825</v>
      </c>
      <c r="K73" s="571"/>
      <c r="L73" s="574">
        <v>41263</v>
      </c>
      <c r="M73" s="573">
        <v>38094202</v>
      </c>
      <c r="N73" s="574">
        <v>41264</v>
      </c>
      <c r="O73" s="574">
        <v>41267</v>
      </c>
      <c r="P73" s="575">
        <v>2</v>
      </c>
      <c r="Q73" s="573">
        <v>38094202</v>
      </c>
      <c r="R73" s="570"/>
      <c r="S73" s="570"/>
      <c r="T73" s="570"/>
      <c r="U73" s="568" t="s">
        <v>149</v>
      </c>
      <c r="V73" s="568" t="s">
        <v>816</v>
      </c>
      <c r="W73" s="570"/>
      <c r="X73" s="570"/>
      <c r="Y73" s="570"/>
      <c r="Z73" s="570"/>
      <c r="AA73" s="570"/>
      <c r="AB73" s="570"/>
      <c r="AC73" s="570"/>
      <c r="AD73" s="570"/>
      <c r="AE73" s="570"/>
      <c r="AF73" s="570"/>
      <c r="AG73" s="576"/>
      <c r="AH73" s="576"/>
      <c r="AI73" s="576"/>
      <c r="AJ73" s="576"/>
      <c r="AK73" s="577" t="s">
        <v>970</v>
      </c>
    </row>
    <row r="74" spans="1:37" s="386" customFormat="1" ht="45" hidden="1" x14ac:dyDescent="0.25">
      <c r="A74" s="344" t="s">
        <v>890</v>
      </c>
      <c r="B74" s="344" t="s">
        <v>819</v>
      </c>
      <c r="C74" s="344" t="s">
        <v>81</v>
      </c>
      <c r="D74" s="344" t="s">
        <v>820</v>
      </c>
      <c r="E74" s="340" t="s">
        <v>821</v>
      </c>
      <c r="F74" s="382" t="s">
        <v>823</v>
      </c>
      <c r="G74" s="383">
        <v>41219</v>
      </c>
      <c r="H74" s="328">
        <v>20000000</v>
      </c>
      <c r="I74" s="384">
        <v>41267</v>
      </c>
      <c r="J74" s="382" t="s">
        <v>822</v>
      </c>
      <c r="K74" s="382"/>
      <c r="L74" s="384">
        <v>41267</v>
      </c>
      <c r="M74" s="340">
        <v>19585467</v>
      </c>
      <c r="N74" s="384">
        <v>41267</v>
      </c>
      <c r="O74" s="384">
        <v>41267</v>
      </c>
      <c r="P74" s="385">
        <v>2</v>
      </c>
      <c r="Q74" s="340">
        <v>19585467</v>
      </c>
      <c r="R74" s="340"/>
      <c r="S74" s="340"/>
      <c r="T74" s="340"/>
      <c r="U74" s="340"/>
      <c r="V74" s="344" t="s">
        <v>52</v>
      </c>
      <c r="W74" s="340">
        <f>Q74/2</f>
        <v>9792733.5</v>
      </c>
      <c r="X74" s="384">
        <v>41274</v>
      </c>
      <c r="Y74" s="370"/>
      <c r="Z74" s="340"/>
      <c r="AA74" s="340"/>
      <c r="AB74" s="340"/>
      <c r="AC74" s="340"/>
      <c r="AD74" s="340"/>
      <c r="AE74" s="340"/>
      <c r="AF74" s="340"/>
      <c r="AG74" s="340"/>
      <c r="AH74" s="340"/>
      <c r="AI74" s="340"/>
      <c r="AJ74" s="340"/>
    </row>
    <row r="75" spans="1:37" s="387" customFormat="1" ht="90" hidden="1" x14ac:dyDescent="0.2">
      <c r="A75" s="344" t="s">
        <v>891</v>
      </c>
      <c r="B75" s="344" t="s">
        <v>826</v>
      </c>
      <c r="C75" s="344" t="s">
        <v>335</v>
      </c>
      <c r="D75" s="344" t="s">
        <v>828</v>
      </c>
      <c r="E75" s="340" t="s">
        <v>829</v>
      </c>
      <c r="F75" s="382" t="s">
        <v>256</v>
      </c>
      <c r="G75" s="383">
        <v>41190</v>
      </c>
      <c r="H75" s="340">
        <v>285707110</v>
      </c>
      <c r="I75" s="384">
        <v>41253</v>
      </c>
      <c r="J75" s="382" t="s">
        <v>830</v>
      </c>
      <c r="K75" s="382"/>
      <c r="L75" s="384">
        <v>41253</v>
      </c>
      <c r="M75" s="340">
        <v>284757876</v>
      </c>
      <c r="N75" s="383">
        <v>41274</v>
      </c>
      <c r="O75" s="383">
        <v>41274</v>
      </c>
      <c r="P75" s="385">
        <v>3</v>
      </c>
      <c r="Q75" s="340">
        <v>284757876</v>
      </c>
      <c r="R75" s="341"/>
      <c r="S75" s="341"/>
      <c r="T75" s="341"/>
      <c r="U75" s="344" t="s">
        <v>154</v>
      </c>
      <c r="V75" s="344" t="s">
        <v>827</v>
      </c>
      <c r="W75" s="341"/>
      <c r="X75" s="341"/>
      <c r="Y75" s="341"/>
      <c r="Z75" s="341"/>
      <c r="AA75" s="341"/>
      <c r="AB75" s="341"/>
      <c r="AC75" s="341"/>
      <c r="AD75" s="341"/>
      <c r="AE75" s="341"/>
      <c r="AF75" s="341"/>
      <c r="AG75" s="341"/>
      <c r="AH75" s="341"/>
      <c r="AI75" s="341"/>
      <c r="AJ75" s="341"/>
    </row>
    <row r="76" spans="1:37" s="387" customFormat="1" x14ac:dyDescent="0.2">
      <c r="F76" s="386"/>
      <c r="G76" s="388"/>
      <c r="H76" s="386"/>
      <c r="I76" s="386"/>
      <c r="J76" s="386"/>
      <c r="K76" s="386"/>
      <c r="L76" s="386"/>
      <c r="M76" s="386"/>
    </row>
    <row r="77" spans="1:37" s="387" customFormat="1" x14ac:dyDescent="0.2">
      <c r="F77" s="386"/>
      <c r="G77" s="388"/>
      <c r="H77" s="386"/>
      <c r="I77" s="386"/>
      <c r="J77" s="386"/>
      <c r="K77" s="386"/>
      <c r="L77" s="386"/>
      <c r="M77" s="386"/>
    </row>
    <row r="78" spans="1:37" s="387" customFormat="1" x14ac:dyDescent="0.2">
      <c r="F78" s="386"/>
      <c r="G78" s="388"/>
      <c r="H78" s="386"/>
      <c r="I78" s="386"/>
      <c r="J78" s="386"/>
      <c r="K78" s="386"/>
      <c r="L78" s="386"/>
      <c r="M78" s="386"/>
    </row>
    <row r="79" spans="1:37" s="387" customFormat="1" x14ac:dyDescent="0.2">
      <c r="F79" s="386"/>
      <c r="G79" s="388"/>
      <c r="H79" s="386"/>
      <c r="I79" s="386"/>
      <c r="J79" s="386"/>
      <c r="K79" s="386"/>
      <c r="L79" s="386"/>
      <c r="M79" s="386"/>
    </row>
    <row r="80" spans="1:37" s="387" customFormat="1" x14ac:dyDescent="0.2">
      <c r="F80" s="386"/>
      <c r="G80" s="388"/>
      <c r="H80" s="386"/>
      <c r="I80" s="386"/>
      <c r="J80" s="386"/>
      <c r="K80" s="386"/>
      <c r="L80" s="386"/>
      <c r="M80" s="386"/>
    </row>
    <row r="81" spans="6:17" s="387" customFormat="1" x14ac:dyDescent="0.2">
      <c r="F81" s="386"/>
      <c r="G81" s="388"/>
      <c r="H81" s="386"/>
      <c r="I81" s="386"/>
      <c r="J81" s="386"/>
      <c r="K81" s="386"/>
      <c r="L81" s="386"/>
      <c r="M81" s="386"/>
    </row>
    <row r="82" spans="6:17" s="387" customFormat="1" x14ac:dyDescent="0.2">
      <c r="F82" s="386"/>
      <c r="G82" s="388"/>
      <c r="H82" s="386"/>
      <c r="I82" s="389"/>
      <c r="J82" s="386"/>
      <c r="K82" s="386"/>
      <c r="L82" s="386"/>
      <c r="M82" s="386"/>
    </row>
    <row r="83" spans="6:17" s="387" customFormat="1" x14ac:dyDescent="0.2">
      <c r="F83" s="386"/>
      <c r="G83" s="388"/>
      <c r="H83" s="386"/>
      <c r="I83" s="389"/>
      <c r="J83" s="386"/>
      <c r="K83" s="386"/>
      <c r="L83" s="386"/>
      <c r="M83" s="386"/>
    </row>
    <row r="84" spans="6:17" s="387" customFormat="1" x14ac:dyDescent="0.2">
      <c r="F84" s="386"/>
      <c r="G84" s="388"/>
      <c r="H84" s="390"/>
      <c r="I84" s="386"/>
      <c r="J84" s="386"/>
      <c r="K84" s="386"/>
      <c r="L84" s="386"/>
      <c r="M84" s="386"/>
      <c r="O84" s="391"/>
    </row>
    <row r="85" spans="6:17" s="387" customFormat="1" x14ac:dyDescent="0.2">
      <c r="F85" s="386"/>
      <c r="G85" s="388"/>
      <c r="H85" s="386"/>
      <c r="I85" s="389"/>
      <c r="J85" s="386"/>
      <c r="K85" s="386"/>
      <c r="L85" s="386"/>
      <c r="M85" s="386"/>
      <c r="O85" s="391"/>
    </row>
    <row r="86" spans="6:17" s="387" customFormat="1" x14ac:dyDescent="0.2">
      <c r="F86" s="386"/>
      <c r="G86" s="388"/>
      <c r="H86" s="386"/>
      <c r="I86" s="389"/>
      <c r="J86" s="386"/>
      <c r="K86" s="386"/>
      <c r="L86" s="386"/>
      <c r="M86" s="386"/>
      <c r="O86" s="391"/>
    </row>
    <row r="87" spans="6:17" s="387" customFormat="1" x14ac:dyDescent="0.2">
      <c r="F87" s="386"/>
      <c r="G87" s="388"/>
      <c r="H87" s="386"/>
      <c r="I87" s="389"/>
      <c r="J87" s="386"/>
      <c r="K87" s="386"/>
      <c r="L87" s="386"/>
      <c r="M87" s="386"/>
      <c r="O87" s="391"/>
      <c r="Q87" s="387">
        <f>Q68+Q69</f>
        <v>390112999</v>
      </c>
    </row>
    <row r="88" spans="6:17" s="387" customFormat="1" x14ac:dyDescent="0.2">
      <c r="F88" s="386"/>
      <c r="G88" s="388"/>
      <c r="H88" s="386"/>
      <c r="I88" s="389"/>
      <c r="J88" s="386"/>
      <c r="K88" s="386"/>
      <c r="L88" s="386"/>
      <c r="M88" s="386"/>
      <c r="O88" s="391"/>
    </row>
    <row r="89" spans="6:17" s="387" customFormat="1" x14ac:dyDescent="0.2">
      <c r="F89" s="386"/>
      <c r="G89" s="388"/>
      <c r="H89" s="386"/>
      <c r="I89" s="389"/>
      <c r="J89" s="386"/>
      <c r="K89" s="386"/>
      <c r="L89" s="386"/>
      <c r="M89" s="386"/>
    </row>
    <row r="90" spans="6:17" s="387" customFormat="1" x14ac:dyDescent="0.2">
      <c r="G90" s="388"/>
      <c r="O90" s="391"/>
      <c r="Q90" s="387">
        <f>Q87*5%</f>
        <v>19505649.949999999</v>
      </c>
    </row>
    <row r="91" spans="6:17" s="387" customFormat="1" x14ac:dyDescent="0.2">
      <c r="G91" s="388"/>
      <c r="Q91" s="387">
        <v>38397252.600000001</v>
      </c>
    </row>
    <row r="92" spans="6:17" s="387" customFormat="1" x14ac:dyDescent="0.2">
      <c r="G92" s="388"/>
      <c r="Q92" s="387">
        <f>SUM(Q90:Q91)</f>
        <v>57902902.549999997</v>
      </c>
    </row>
    <row r="93" spans="6:17" s="387" customFormat="1" x14ac:dyDescent="0.2">
      <c r="G93" s="388"/>
    </row>
    <row r="94" spans="6:17" s="387" customFormat="1" x14ac:dyDescent="0.2">
      <c r="G94" s="388"/>
    </row>
    <row r="95" spans="6:17" s="387" customFormat="1" x14ac:dyDescent="0.2">
      <c r="G95" s="388"/>
    </row>
    <row r="96" spans="6:17" s="387" customFormat="1" x14ac:dyDescent="0.2">
      <c r="G96" s="388"/>
    </row>
    <row r="97" spans="7:18" s="387" customFormat="1" x14ac:dyDescent="0.2">
      <c r="G97" s="388"/>
    </row>
    <row r="98" spans="7:18" s="387" customFormat="1" x14ac:dyDescent="0.2">
      <c r="G98" s="388"/>
    </row>
    <row r="99" spans="7:18" s="387" customFormat="1" x14ac:dyDescent="0.2">
      <c r="G99" s="388"/>
    </row>
    <row r="100" spans="7:18" s="387" customFormat="1" x14ac:dyDescent="0.2">
      <c r="G100" s="392"/>
    </row>
    <row r="101" spans="7:18" s="387" customFormat="1" x14ac:dyDescent="0.2">
      <c r="G101" s="388"/>
      <c r="M101" s="393"/>
    </row>
    <row r="102" spans="7:18" s="387" customFormat="1" x14ac:dyDescent="0.2">
      <c r="G102" s="388"/>
    </row>
    <row r="103" spans="7:18" s="387" customFormat="1" x14ac:dyDescent="0.2">
      <c r="G103" s="388"/>
      <c r="O103" s="394"/>
    </row>
    <row r="104" spans="7:18" s="387" customFormat="1" x14ac:dyDescent="0.2">
      <c r="G104" s="388"/>
    </row>
    <row r="105" spans="7:18" s="387" customFormat="1" x14ac:dyDescent="0.2">
      <c r="G105" s="392"/>
    </row>
    <row r="106" spans="7:18" s="387" customFormat="1" x14ac:dyDescent="0.2">
      <c r="G106" s="388"/>
      <c r="R106" s="395"/>
    </row>
    <row r="107" spans="7:18" s="387" customFormat="1" x14ac:dyDescent="0.2">
      <c r="G107" s="388"/>
    </row>
    <row r="108" spans="7:18" s="387" customFormat="1" x14ac:dyDescent="0.2">
      <c r="G108" s="388"/>
    </row>
    <row r="109" spans="7:18" s="387" customFormat="1" x14ac:dyDescent="0.2">
      <c r="G109" s="388"/>
    </row>
    <row r="110" spans="7:18" s="387" customFormat="1" x14ac:dyDescent="0.2">
      <c r="G110" s="388"/>
    </row>
    <row r="111" spans="7:18" s="387" customFormat="1" x14ac:dyDescent="0.2">
      <c r="G111" s="388"/>
    </row>
    <row r="112" spans="7:18" s="387" customFormat="1" x14ac:dyDescent="0.2">
      <c r="G112" s="388"/>
    </row>
    <row r="113" spans="7:7" s="387" customFormat="1" x14ac:dyDescent="0.2">
      <c r="G113" s="388"/>
    </row>
    <row r="114" spans="7:7" s="387" customFormat="1" x14ac:dyDescent="0.2">
      <c r="G114" s="388"/>
    </row>
    <row r="115" spans="7:7" s="387" customFormat="1" x14ac:dyDescent="0.2">
      <c r="G115" s="388"/>
    </row>
    <row r="116" spans="7:7" s="387" customFormat="1" x14ac:dyDescent="0.2">
      <c r="G116" s="388"/>
    </row>
    <row r="117" spans="7:7" s="387" customFormat="1" x14ac:dyDescent="0.2">
      <c r="G117" s="388"/>
    </row>
    <row r="118" spans="7:7" s="387" customFormat="1" x14ac:dyDescent="0.2">
      <c r="G118" s="388"/>
    </row>
    <row r="119" spans="7:7" s="387" customFormat="1" x14ac:dyDescent="0.2">
      <c r="G119" s="388"/>
    </row>
    <row r="120" spans="7:7" s="387" customFormat="1" x14ac:dyDescent="0.2">
      <c r="G120" s="388"/>
    </row>
    <row r="121" spans="7:7" s="387" customFormat="1" x14ac:dyDescent="0.2">
      <c r="G121" s="388"/>
    </row>
    <row r="122" spans="7:7" s="387" customFormat="1" x14ac:dyDescent="0.2">
      <c r="G122" s="388"/>
    </row>
    <row r="123" spans="7:7" s="387" customFormat="1" x14ac:dyDescent="0.2">
      <c r="G123" s="388"/>
    </row>
    <row r="124" spans="7:7" s="387" customFormat="1" x14ac:dyDescent="0.2">
      <c r="G124" s="388"/>
    </row>
    <row r="125" spans="7:7" s="387" customFormat="1" x14ac:dyDescent="0.2">
      <c r="G125" s="388"/>
    </row>
    <row r="126" spans="7:7" s="387" customFormat="1" x14ac:dyDescent="0.2">
      <c r="G126" s="388"/>
    </row>
    <row r="127" spans="7:7" s="387" customFormat="1" x14ac:dyDescent="0.2">
      <c r="G127" s="388"/>
    </row>
    <row r="128" spans="7:7" s="387" customFormat="1" x14ac:dyDescent="0.2">
      <c r="G128" s="388"/>
    </row>
    <row r="129" spans="7:7" s="387" customFormat="1" x14ac:dyDescent="0.2">
      <c r="G129" s="388"/>
    </row>
    <row r="130" spans="7:7" s="387" customFormat="1" x14ac:dyDescent="0.2">
      <c r="G130" s="388"/>
    </row>
    <row r="131" spans="7:7" s="387" customFormat="1" x14ac:dyDescent="0.2">
      <c r="G131" s="388"/>
    </row>
    <row r="132" spans="7:7" s="387" customFormat="1" x14ac:dyDescent="0.2">
      <c r="G132" s="388"/>
    </row>
    <row r="133" spans="7:7" s="387" customFormat="1" x14ac:dyDescent="0.2">
      <c r="G133" s="388"/>
    </row>
    <row r="134" spans="7:7" s="387" customFormat="1" x14ac:dyDescent="0.2">
      <c r="G134" s="388"/>
    </row>
    <row r="135" spans="7:7" s="387" customFormat="1" x14ac:dyDescent="0.2">
      <c r="G135" s="388"/>
    </row>
    <row r="136" spans="7:7" s="387" customFormat="1" x14ac:dyDescent="0.2">
      <c r="G136" s="388"/>
    </row>
    <row r="137" spans="7:7" s="387" customFormat="1" x14ac:dyDescent="0.2">
      <c r="G137" s="388"/>
    </row>
    <row r="138" spans="7:7" s="387" customFormat="1" x14ac:dyDescent="0.2">
      <c r="G138" s="388"/>
    </row>
    <row r="139" spans="7:7" s="387" customFormat="1" x14ac:dyDescent="0.2">
      <c r="G139" s="388"/>
    </row>
    <row r="140" spans="7:7" s="387" customFormat="1" x14ac:dyDescent="0.2">
      <c r="G140" s="388"/>
    </row>
    <row r="141" spans="7:7" s="387" customFormat="1" x14ac:dyDescent="0.2">
      <c r="G141" s="388"/>
    </row>
    <row r="142" spans="7:7" s="387" customFormat="1" x14ac:dyDescent="0.2">
      <c r="G142" s="388"/>
    </row>
    <row r="143" spans="7:7" s="387" customFormat="1" x14ac:dyDescent="0.2">
      <c r="G143" s="388"/>
    </row>
    <row r="144" spans="7:7" s="387" customFormat="1" x14ac:dyDescent="0.2">
      <c r="G144" s="388"/>
    </row>
    <row r="145" spans="7:7" s="387" customFormat="1" x14ac:dyDescent="0.2">
      <c r="G145" s="388"/>
    </row>
    <row r="146" spans="7:7" s="387" customFormat="1" x14ac:dyDescent="0.2">
      <c r="G146" s="388"/>
    </row>
    <row r="147" spans="7:7" s="387" customFormat="1" x14ac:dyDescent="0.2">
      <c r="G147" s="388"/>
    </row>
    <row r="148" spans="7:7" s="387" customFormat="1" x14ac:dyDescent="0.2">
      <c r="G148" s="388"/>
    </row>
    <row r="149" spans="7:7" s="387" customFormat="1" x14ac:dyDescent="0.2">
      <c r="G149" s="388"/>
    </row>
    <row r="150" spans="7:7" s="387" customFormat="1" x14ac:dyDescent="0.2">
      <c r="G150" s="388"/>
    </row>
    <row r="151" spans="7:7" s="387" customFormat="1" x14ac:dyDescent="0.2">
      <c r="G151" s="388"/>
    </row>
    <row r="152" spans="7:7" s="387" customFormat="1" x14ac:dyDescent="0.2">
      <c r="G152" s="388"/>
    </row>
    <row r="153" spans="7:7" s="387" customFormat="1" x14ac:dyDescent="0.2">
      <c r="G153" s="388"/>
    </row>
    <row r="154" spans="7:7" s="387" customFormat="1" x14ac:dyDescent="0.2">
      <c r="G154" s="388"/>
    </row>
    <row r="155" spans="7:7" s="387" customFormat="1" x14ac:dyDescent="0.2">
      <c r="G155" s="388"/>
    </row>
    <row r="156" spans="7:7" s="387" customFormat="1" x14ac:dyDescent="0.2">
      <c r="G156" s="388"/>
    </row>
    <row r="157" spans="7:7" s="387" customFormat="1" x14ac:dyDescent="0.2">
      <c r="G157" s="388"/>
    </row>
    <row r="158" spans="7:7" s="387" customFormat="1" x14ac:dyDescent="0.2">
      <c r="G158" s="388"/>
    </row>
    <row r="159" spans="7:7" s="387" customFormat="1" x14ac:dyDescent="0.2">
      <c r="G159" s="388"/>
    </row>
    <row r="160" spans="7:7" s="387" customFormat="1" x14ac:dyDescent="0.2">
      <c r="G160" s="388"/>
    </row>
    <row r="161" spans="7:7" s="387" customFormat="1" x14ac:dyDescent="0.2">
      <c r="G161" s="388"/>
    </row>
    <row r="162" spans="7:7" s="387" customFormat="1" x14ac:dyDescent="0.2">
      <c r="G162" s="388"/>
    </row>
    <row r="163" spans="7:7" s="387" customFormat="1" x14ac:dyDescent="0.2">
      <c r="G163" s="388"/>
    </row>
    <row r="164" spans="7:7" s="387" customFormat="1" x14ac:dyDescent="0.2">
      <c r="G164" s="388"/>
    </row>
    <row r="165" spans="7:7" s="387" customFormat="1" x14ac:dyDescent="0.2">
      <c r="G165" s="388"/>
    </row>
    <row r="166" spans="7:7" s="387" customFormat="1" x14ac:dyDescent="0.2">
      <c r="G166" s="388"/>
    </row>
    <row r="167" spans="7:7" s="387" customFormat="1" x14ac:dyDescent="0.2">
      <c r="G167" s="388"/>
    </row>
    <row r="168" spans="7:7" s="387" customFormat="1" x14ac:dyDescent="0.2">
      <c r="G168" s="388"/>
    </row>
    <row r="169" spans="7:7" s="387" customFormat="1" x14ac:dyDescent="0.2">
      <c r="G169" s="388"/>
    </row>
    <row r="170" spans="7:7" s="387" customFormat="1" x14ac:dyDescent="0.2">
      <c r="G170" s="388"/>
    </row>
    <row r="171" spans="7:7" s="387" customFormat="1" x14ac:dyDescent="0.2">
      <c r="G171" s="388"/>
    </row>
    <row r="172" spans="7:7" s="387" customFormat="1" x14ac:dyDescent="0.2">
      <c r="G172" s="388"/>
    </row>
    <row r="173" spans="7:7" s="387" customFormat="1" x14ac:dyDescent="0.2">
      <c r="G173" s="388"/>
    </row>
    <row r="174" spans="7:7" s="387" customFormat="1" x14ac:dyDescent="0.2">
      <c r="G174" s="388"/>
    </row>
    <row r="175" spans="7:7" s="387" customFormat="1" x14ac:dyDescent="0.2">
      <c r="G175" s="388"/>
    </row>
    <row r="176" spans="7:7" s="387" customFormat="1" x14ac:dyDescent="0.2">
      <c r="G176" s="388"/>
    </row>
    <row r="177" spans="7:7" s="387" customFormat="1" x14ac:dyDescent="0.2">
      <c r="G177" s="388"/>
    </row>
    <row r="178" spans="7:7" s="387" customFormat="1" x14ac:dyDescent="0.2">
      <c r="G178" s="388"/>
    </row>
    <row r="179" spans="7:7" s="387" customFormat="1" x14ac:dyDescent="0.2">
      <c r="G179" s="388"/>
    </row>
    <row r="180" spans="7:7" s="387" customFormat="1" x14ac:dyDescent="0.2">
      <c r="G180" s="388"/>
    </row>
    <row r="181" spans="7:7" s="387" customFormat="1" x14ac:dyDescent="0.2">
      <c r="G181" s="388"/>
    </row>
    <row r="182" spans="7:7" s="387" customFormat="1" x14ac:dyDescent="0.2">
      <c r="G182" s="388"/>
    </row>
    <row r="183" spans="7:7" s="387" customFormat="1" x14ac:dyDescent="0.2">
      <c r="G183" s="388"/>
    </row>
    <row r="184" spans="7:7" s="387" customFormat="1" x14ac:dyDescent="0.2">
      <c r="G184" s="388"/>
    </row>
    <row r="185" spans="7:7" s="387" customFormat="1" x14ac:dyDescent="0.2">
      <c r="G185" s="388"/>
    </row>
    <row r="186" spans="7:7" s="387" customFormat="1" x14ac:dyDescent="0.2">
      <c r="G186" s="388"/>
    </row>
  </sheetData>
  <mergeCells count="173">
    <mergeCell ref="AK33:AK34"/>
    <mergeCell ref="I68:I69"/>
    <mergeCell ref="L68:L69"/>
    <mergeCell ref="N68:N69"/>
    <mergeCell ref="O68:O69"/>
    <mergeCell ref="P68:P69"/>
    <mergeCell ref="V68:V69"/>
    <mergeCell ref="O66:O67"/>
    <mergeCell ref="P66:P67"/>
    <mergeCell ref="V66:V67"/>
    <mergeCell ref="X66:X67"/>
    <mergeCell ref="AI66:AJ67"/>
    <mergeCell ref="N62:N63"/>
    <mergeCell ref="O62:O63"/>
    <mergeCell ref="P62:P63"/>
    <mergeCell ref="Q62:Q63"/>
    <mergeCell ref="Q58:Q59"/>
    <mergeCell ref="S58:S59"/>
    <mergeCell ref="T58:T59"/>
    <mergeCell ref="L44:L52"/>
    <mergeCell ref="N44:N52"/>
    <mergeCell ref="O44:O56"/>
    <mergeCell ref="P44:P52"/>
    <mergeCell ref="Q44:Q52"/>
    <mergeCell ref="A68:A69"/>
    <mergeCell ref="B68:B69"/>
    <mergeCell ref="C68:C69"/>
    <mergeCell ref="D68:D69"/>
    <mergeCell ref="E68:E69"/>
    <mergeCell ref="N64:N65"/>
    <mergeCell ref="O64:O65"/>
    <mergeCell ref="P64:P65"/>
    <mergeCell ref="A66:A67"/>
    <mergeCell ref="B66:B67"/>
    <mergeCell ref="C66:C67"/>
    <mergeCell ref="D66:D67"/>
    <mergeCell ref="E66:E67"/>
    <mergeCell ref="I66:I67"/>
    <mergeCell ref="N66:N67"/>
    <mergeCell ref="A64:A65"/>
    <mergeCell ref="B64:B65"/>
    <mergeCell ref="C64:C65"/>
    <mergeCell ref="D64:D65"/>
    <mergeCell ref="E64:E65"/>
    <mergeCell ref="I64:I65"/>
    <mergeCell ref="A62:A63"/>
    <mergeCell ref="B62:B63"/>
    <mergeCell ref="C62:C63"/>
    <mergeCell ref="D62:D63"/>
    <mergeCell ref="E62:E63"/>
    <mergeCell ref="I62:I63"/>
    <mergeCell ref="N58:N59"/>
    <mergeCell ref="O58:O59"/>
    <mergeCell ref="P58:P59"/>
    <mergeCell ref="A58:A59"/>
    <mergeCell ref="C58:C59"/>
    <mergeCell ref="D58:D59"/>
    <mergeCell ref="E58:E59"/>
    <mergeCell ref="I58:I59"/>
    <mergeCell ref="L58:L59"/>
    <mergeCell ref="V44:V56"/>
    <mergeCell ref="U49:U50"/>
    <mergeCell ref="N53:N56"/>
    <mergeCell ref="P53:P56"/>
    <mergeCell ref="Q53:Q56"/>
    <mergeCell ref="A44:A52"/>
    <mergeCell ref="B44:B46"/>
    <mergeCell ref="C44:C57"/>
    <mergeCell ref="D44:D57"/>
    <mergeCell ref="E44:E57"/>
    <mergeCell ref="I44:I52"/>
    <mergeCell ref="B49:B50"/>
    <mergeCell ref="A53:A56"/>
    <mergeCell ref="I53:I56"/>
    <mergeCell ref="I38:I39"/>
    <mergeCell ref="N38:N39"/>
    <mergeCell ref="O38:O39"/>
    <mergeCell ref="P38:P39"/>
    <mergeCell ref="Q38:Q39"/>
    <mergeCell ref="V38:V39"/>
    <mergeCell ref="X38:X39"/>
    <mergeCell ref="Y38:Y39"/>
    <mergeCell ref="I40:I41"/>
    <mergeCell ref="N40:N41"/>
    <mergeCell ref="O40:O41"/>
    <mergeCell ref="P40:P41"/>
    <mergeCell ref="Q40:Q41"/>
    <mergeCell ref="V40:V41"/>
    <mergeCell ref="Y40:Y41"/>
    <mergeCell ref="V33:V34"/>
    <mergeCell ref="A35:A37"/>
    <mergeCell ref="B35:B37"/>
    <mergeCell ref="C35:C37"/>
    <mergeCell ref="D35:D37"/>
    <mergeCell ref="E35:E37"/>
    <mergeCell ref="I35:I37"/>
    <mergeCell ref="N35:N37"/>
    <mergeCell ref="O35:O37"/>
    <mergeCell ref="P35:P37"/>
    <mergeCell ref="Q35:Q37"/>
    <mergeCell ref="V35:V37"/>
    <mergeCell ref="D28:D29"/>
    <mergeCell ref="E28:E29"/>
    <mergeCell ref="I33:I34"/>
    <mergeCell ref="N33:N34"/>
    <mergeCell ref="O33:O34"/>
    <mergeCell ref="P33:P34"/>
    <mergeCell ref="P25:P26"/>
    <mergeCell ref="Q25:Q26"/>
    <mergeCell ref="S25:S27"/>
    <mergeCell ref="Q33:Q34"/>
    <mergeCell ref="T25:T27"/>
    <mergeCell ref="AF25:AF27"/>
    <mergeCell ref="AI25:AI27"/>
    <mergeCell ref="A25:A26"/>
    <mergeCell ref="B25:B26"/>
    <mergeCell ref="C25:C26"/>
    <mergeCell ref="D25:D26"/>
    <mergeCell ref="E25:E26"/>
    <mergeCell ref="I25:I26"/>
    <mergeCell ref="T22:T23"/>
    <mergeCell ref="V22:V23"/>
    <mergeCell ref="X22:X23"/>
    <mergeCell ref="AI21:AJ21"/>
    <mergeCell ref="A22:A23"/>
    <mergeCell ref="B22:B23"/>
    <mergeCell ref="C22:C23"/>
    <mergeCell ref="D22:D23"/>
    <mergeCell ref="E22:E23"/>
    <mergeCell ref="I22:I23"/>
    <mergeCell ref="L22:L23"/>
    <mergeCell ref="N22:N23"/>
    <mergeCell ref="O22:O23"/>
    <mergeCell ref="A16:A17"/>
    <mergeCell ref="B16:B17"/>
    <mergeCell ref="C16:C17"/>
    <mergeCell ref="D16:D17"/>
    <mergeCell ref="E16:E17"/>
    <mergeCell ref="I16:I17"/>
    <mergeCell ref="P22:P23"/>
    <mergeCell ref="Q22:Q23"/>
    <mergeCell ref="S22:S23"/>
    <mergeCell ref="V13:V15"/>
    <mergeCell ref="R10:R11"/>
    <mergeCell ref="S10:S11"/>
    <mergeCell ref="T10:T11"/>
    <mergeCell ref="V10:V11"/>
    <mergeCell ref="L16:L17"/>
    <mergeCell ref="N16:N17"/>
    <mergeCell ref="O16:O17"/>
    <mergeCell ref="P16:P17"/>
    <mergeCell ref="Q16:Q17"/>
    <mergeCell ref="V16:V17"/>
    <mergeCell ref="N10:N11"/>
    <mergeCell ref="O10:O11"/>
    <mergeCell ref="P10:P11"/>
    <mergeCell ref="Q10:Q11"/>
    <mergeCell ref="L13:L15"/>
    <mergeCell ref="N13:N15"/>
    <mergeCell ref="O13:O15"/>
    <mergeCell ref="P13:P15"/>
    <mergeCell ref="Q13:Q15"/>
    <mergeCell ref="A13:A15"/>
    <mergeCell ref="B13:B15"/>
    <mergeCell ref="C13:C15"/>
    <mergeCell ref="D13:D15"/>
    <mergeCell ref="E13:E15"/>
    <mergeCell ref="I13:I15"/>
    <mergeCell ref="A10:A11"/>
    <mergeCell ref="C10:C11"/>
    <mergeCell ref="D10:D11"/>
    <mergeCell ref="E10:E12"/>
    <mergeCell ref="I10:I11"/>
  </mergeCells>
  <pageMargins left="0.70866141732283472" right="0.70866141732283472" top="0.74803149606299213" bottom="0.74803149606299213" header="0.31496062992125984" footer="0.31496062992125984"/>
  <pageSetup scale="85" orientation="landscape"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C26"/>
  <sheetViews>
    <sheetView zoomScale="90" zoomScaleNormal="90" workbookViewId="0">
      <selection activeCell="C23" sqref="C23"/>
    </sheetView>
  </sheetViews>
  <sheetFormatPr baseColWidth="10" defaultRowHeight="15" x14ac:dyDescent="0.25"/>
  <cols>
    <col min="3" max="3" width="89.42578125" customWidth="1"/>
  </cols>
  <sheetData>
    <row r="4" spans="1:3" ht="33.75" hidden="1" x14ac:dyDescent="0.25">
      <c r="A4" s="359" t="s">
        <v>868</v>
      </c>
      <c r="B4" s="359"/>
      <c r="C4" s="359" t="s">
        <v>138</v>
      </c>
    </row>
    <row r="5" spans="1:3" ht="33.75" hidden="1" x14ac:dyDescent="0.25">
      <c r="A5" s="498" t="s">
        <v>869</v>
      </c>
      <c r="B5" s="498"/>
      <c r="C5" s="498" t="s">
        <v>158</v>
      </c>
    </row>
    <row r="6" spans="1:3" ht="33.75" hidden="1" x14ac:dyDescent="0.25">
      <c r="A6" s="498" t="s">
        <v>869</v>
      </c>
      <c r="B6" s="498"/>
      <c r="C6" s="498" t="s">
        <v>158</v>
      </c>
    </row>
    <row r="7" spans="1:3" hidden="1" x14ac:dyDescent="0.25">
      <c r="A7" s="1435" t="s">
        <v>870</v>
      </c>
      <c r="B7" s="1101"/>
      <c r="C7" s="1438" t="s">
        <v>155</v>
      </c>
    </row>
    <row r="8" spans="1:3" hidden="1" x14ac:dyDescent="0.25">
      <c r="A8" s="1436"/>
      <c r="B8" s="1102"/>
      <c r="C8" s="1439"/>
    </row>
    <row r="9" spans="1:3" hidden="1" x14ac:dyDescent="0.25">
      <c r="A9" s="1437"/>
      <c r="B9" s="1103"/>
      <c r="C9" s="1440"/>
    </row>
    <row r="10" spans="1:3" ht="33.75" hidden="1" x14ac:dyDescent="0.25">
      <c r="A10" s="519" t="s">
        <v>871</v>
      </c>
      <c r="B10" s="519"/>
      <c r="C10" s="519" t="s">
        <v>150</v>
      </c>
    </row>
    <row r="11" spans="1:3" ht="33.75" hidden="1" x14ac:dyDescent="0.25">
      <c r="A11" s="519" t="s">
        <v>871</v>
      </c>
      <c r="B11" s="519"/>
      <c r="C11" s="519" t="s">
        <v>150</v>
      </c>
    </row>
    <row r="12" spans="1:3" ht="33.75" hidden="1" x14ac:dyDescent="0.25">
      <c r="A12" s="306" t="s">
        <v>872</v>
      </c>
      <c r="B12" s="306"/>
      <c r="C12" s="306" t="s">
        <v>144</v>
      </c>
    </row>
    <row r="13" spans="1:3" ht="33.75" hidden="1" x14ac:dyDescent="0.25">
      <c r="A13" s="306" t="s">
        <v>872</v>
      </c>
      <c r="B13" s="306"/>
      <c r="C13" s="306" t="s">
        <v>144</v>
      </c>
    </row>
    <row r="14" spans="1:3" ht="33.75" hidden="1" x14ac:dyDescent="0.25">
      <c r="A14" s="306" t="s">
        <v>873</v>
      </c>
      <c r="B14" s="306"/>
      <c r="C14" s="306" t="s">
        <v>892</v>
      </c>
    </row>
    <row r="15" spans="1:3" ht="33.75" hidden="1" x14ac:dyDescent="0.25">
      <c r="A15" s="306" t="s">
        <v>874</v>
      </c>
      <c r="B15" s="306"/>
      <c r="C15" s="306" t="s">
        <v>163</v>
      </c>
    </row>
    <row r="16" spans="1:3" ht="9" customHeight="1" x14ac:dyDescent="0.25">
      <c r="A16" s="1173" t="s">
        <v>875</v>
      </c>
      <c r="B16" s="1246" t="s">
        <v>1194</v>
      </c>
      <c r="C16" s="1230" t="s">
        <v>1200</v>
      </c>
    </row>
    <row r="17" spans="1:3" ht="68.25" customHeight="1" x14ac:dyDescent="0.25">
      <c r="A17" s="1174"/>
      <c r="B17" s="1483"/>
      <c r="C17" s="1226"/>
    </row>
    <row r="18" spans="1:3" ht="109.5" customHeight="1" x14ac:dyDescent="0.25">
      <c r="A18" s="1174"/>
      <c r="B18" s="1250"/>
      <c r="C18" s="1227"/>
    </row>
    <row r="19" spans="1:3" ht="46.5" customHeight="1" x14ac:dyDescent="0.25">
      <c r="A19" s="1174"/>
      <c r="B19" s="1099" t="s">
        <v>1195</v>
      </c>
      <c r="C19" s="306" t="s">
        <v>1203</v>
      </c>
    </row>
    <row r="20" spans="1:3" ht="8.25" customHeight="1" x14ac:dyDescent="0.25">
      <c r="A20" s="1174"/>
      <c r="B20" s="1246" t="s">
        <v>1196</v>
      </c>
      <c r="C20" s="1230" t="s">
        <v>1204</v>
      </c>
    </row>
    <row r="21" spans="1:3" x14ac:dyDescent="0.25">
      <c r="A21" s="1174"/>
      <c r="B21" s="1250"/>
      <c r="C21" s="1227"/>
    </row>
    <row r="22" spans="1:3" ht="27.75" customHeight="1" x14ac:dyDescent="0.25">
      <c r="A22" s="1174"/>
      <c r="B22" s="1105" t="s">
        <v>1197</v>
      </c>
      <c r="C22" s="306" t="s">
        <v>1205</v>
      </c>
    </row>
    <row r="23" spans="1:3" x14ac:dyDescent="0.25">
      <c r="A23" s="1179"/>
      <c r="B23" s="1104" t="s">
        <v>1198</v>
      </c>
      <c r="C23" s="306" t="s">
        <v>1207</v>
      </c>
    </row>
    <row r="24" spans="1:3" ht="38.25" customHeight="1" x14ac:dyDescent="0.25">
      <c r="A24" s="1246" t="s">
        <v>292</v>
      </c>
      <c r="B24" s="1099" t="s">
        <v>1199</v>
      </c>
      <c r="C24" s="306" t="s">
        <v>1208</v>
      </c>
    </row>
    <row r="25" spans="1:3" ht="30" customHeight="1" x14ac:dyDescent="0.25">
      <c r="A25" s="1174"/>
      <c r="B25" s="1106" t="s">
        <v>1201</v>
      </c>
      <c r="C25" s="306" t="s">
        <v>1206</v>
      </c>
    </row>
    <row r="26" spans="1:3" ht="28.5" customHeight="1" x14ac:dyDescent="0.25">
      <c r="A26" s="1098" t="s">
        <v>877</v>
      </c>
      <c r="B26" s="1100" t="s">
        <v>1202</v>
      </c>
      <c r="C26" s="306" t="s">
        <v>792</v>
      </c>
    </row>
  </sheetData>
  <mergeCells count="8">
    <mergeCell ref="A24:A25"/>
    <mergeCell ref="B16:B18"/>
    <mergeCell ref="B20:B21"/>
    <mergeCell ref="A7:A9"/>
    <mergeCell ref="C7:C9"/>
    <mergeCell ref="A16:A23"/>
    <mergeCell ref="C16:C18"/>
    <mergeCell ref="C20:C2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90"/>
  <sheetViews>
    <sheetView workbookViewId="0">
      <selection activeCell="C24" sqref="C24"/>
    </sheetView>
  </sheetViews>
  <sheetFormatPr baseColWidth="10" defaultRowHeight="15" x14ac:dyDescent="0.25"/>
  <cols>
    <col min="1" max="1" width="14.140625" bestFit="1" customWidth="1"/>
    <col min="3" max="3" width="15.140625" bestFit="1" customWidth="1"/>
  </cols>
  <sheetData>
    <row r="4" spans="1:22" x14ac:dyDescent="0.25">
      <c r="A4" t="s">
        <v>1033</v>
      </c>
    </row>
    <row r="5" spans="1:22" x14ac:dyDescent="0.25">
      <c r="A5" s="43"/>
      <c r="B5" s="43"/>
      <c r="C5" s="43"/>
      <c r="D5" s="43"/>
      <c r="E5" s="43"/>
      <c r="F5" s="43"/>
      <c r="G5" s="43"/>
      <c r="H5" s="43"/>
      <c r="I5" s="43"/>
      <c r="J5" s="43"/>
      <c r="K5" s="43"/>
      <c r="L5" s="43"/>
      <c r="M5" s="43"/>
      <c r="N5" s="43"/>
      <c r="O5" s="43"/>
      <c r="P5" s="43"/>
      <c r="Q5" s="43"/>
      <c r="R5" s="43"/>
      <c r="S5" s="43"/>
      <c r="T5" s="43"/>
      <c r="U5" s="43"/>
      <c r="V5" s="43"/>
    </row>
    <row r="6" spans="1:22" x14ac:dyDescent="0.25">
      <c r="A6" s="43"/>
      <c r="B6" s="43"/>
      <c r="C6" s="43"/>
      <c r="D6" s="43"/>
      <c r="E6" s="43"/>
      <c r="F6" s="43"/>
      <c r="G6" s="43"/>
      <c r="H6" s="43"/>
      <c r="I6" s="43"/>
      <c r="J6" s="43"/>
      <c r="K6" s="43"/>
      <c r="L6" s="43"/>
      <c r="M6" s="43"/>
      <c r="N6" s="43"/>
      <c r="O6" s="43"/>
      <c r="P6" s="43"/>
      <c r="Q6" s="43"/>
      <c r="R6" s="43"/>
      <c r="S6" s="43"/>
      <c r="T6" s="43"/>
      <c r="U6" s="43"/>
      <c r="V6" s="43"/>
    </row>
    <row r="7" spans="1:22" x14ac:dyDescent="0.25">
      <c r="A7" s="43">
        <v>425400</v>
      </c>
      <c r="B7" s="43"/>
      <c r="C7" s="43"/>
      <c r="D7" s="43"/>
      <c r="E7" s="43"/>
      <c r="F7" s="43"/>
      <c r="G7" s="43"/>
      <c r="H7" s="43"/>
      <c r="I7" s="43"/>
      <c r="J7" s="43"/>
      <c r="K7" s="43"/>
      <c r="L7" s="43"/>
      <c r="M7" s="43"/>
      <c r="N7" s="43"/>
      <c r="O7" s="43"/>
      <c r="P7" s="43"/>
      <c r="Q7" s="43"/>
      <c r="R7" s="43"/>
      <c r="S7" s="43"/>
      <c r="T7" s="43"/>
      <c r="U7" s="43"/>
      <c r="V7" s="43"/>
    </row>
    <row r="8" spans="1:22" x14ac:dyDescent="0.25">
      <c r="A8" s="43">
        <v>189289.5</v>
      </c>
      <c r="B8" s="43"/>
      <c r="C8" s="43"/>
      <c r="D8" s="43"/>
      <c r="E8" s="43"/>
      <c r="F8" s="43"/>
      <c r="G8" s="43"/>
      <c r="H8" s="43"/>
      <c r="I8" s="43"/>
      <c r="J8" s="43"/>
      <c r="K8" s="43"/>
      <c r="L8" s="43"/>
      <c r="M8" s="43"/>
      <c r="N8" s="43"/>
      <c r="O8" s="43"/>
      <c r="P8" s="43"/>
      <c r="Q8" s="43"/>
      <c r="R8" s="43"/>
      <c r="S8" s="43"/>
      <c r="T8" s="43"/>
      <c r="U8" s="43"/>
      <c r="V8" s="43"/>
    </row>
    <row r="9" spans="1:22" x14ac:dyDescent="0.25">
      <c r="A9" s="43">
        <v>924012</v>
      </c>
      <c r="B9" s="43"/>
      <c r="C9" s="43"/>
      <c r="D9" s="43"/>
      <c r="E9" s="43"/>
      <c r="F9" s="43"/>
      <c r="G9" s="43"/>
      <c r="H9" s="43"/>
      <c r="I9" s="43"/>
      <c r="J9" s="43"/>
      <c r="K9" s="43"/>
      <c r="L9" s="43"/>
      <c r="M9" s="43"/>
      <c r="N9" s="43"/>
      <c r="O9" s="43"/>
      <c r="P9" s="43"/>
      <c r="Q9" s="43"/>
      <c r="R9" s="43"/>
      <c r="S9" s="43"/>
      <c r="T9" s="43"/>
      <c r="U9" s="43"/>
      <c r="V9" s="43"/>
    </row>
    <row r="10" spans="1:22" x14ac:dyDescent="0.25">
      <c r="A10" s="43">
        <v>3272000</v>
      </c>
      <c r="B10" s="43"/>
      <c r="C10" s="43"/>
      <c r="D10" s="43"/>
      <c r="E10" s="43"/>
      <c r="F10" s="43"/>
      <c r="G10" s="43"/>
      <c r="H10" s="43"/>
      <c r="I10" s="43"/>
      <c r="J10" s="43"/>
      <c r="K10" s="43"/>
      <c r="L10" s="43"/>
      <c r="M10" s="43"/>
      <c r="N10" s="43"/>
      <c r="O10" s="43"/>
      <c r="P10" s="43"/>
      <c r="Q10" s="43"/>
      <c r="R10" s="43"/>
      <c r="S10" s="43"/>
      <c r="T10" s="43"/>
      <c r="U10" s="43"/>
      <c r="V10" s="43"/>
    </row>
    <row r="11" spans="1:22" x14ac:dyDescent="0.25">
      <c r="A11" s="43">
        <v>21507831</v>
      </c>
      <c r="B11" s="43"/>
      <c r="C11" s="43"/>
      <c r="D11" s="43"/>
      <c r="E11" s="43"/>
      <c r="F11" s="43"/>
      <c r="G11" s="43"/>
      <c r="H11" s="43"/>
      <c r="I11" s="43"/>
      <c r="J11" s="43"/>
      <c r="K11" s="43"/>
      <c r="L11" s="43"/>
      <c r="M11" s="43"/>
      <c r="N11" s="43"/>
      <c r="O11" s="43"/>
      <c r="P11" s="43"/>
      <c r="Q11" s="43"/>
      <c r="R11" s="43"/>
      <c r="S11" s="43"/>
      <c r="T11" s="43"/>
      <c r="U11" s="43"/>
      <c r="V11" s="43"/>
    </row>
    <row r="12" spans="1:22" x14ac:dyDescent="0.25">
      <c r="A12" s="43">
        <v>920000</v>
      </c>
      <c r="B12" s="43"/>
      <c r="C12" s="43"/>
      <c r="D12" s="43"/>
      <c r="E12" s="43"/>
      <c r="F12" s="43"/>
      <c r="G12" s="43"/>
      <c r="H12" s="43"/>
      <c r="I12" s="43"/>
      <c r="J12" s="43"/>
      <c r="K12" s="43"/>
      <c r="L12" s="43"/>
      <c r="M12" s="43"/>
      <c r="N12" s="43"/>
      <c r="O12" s="43"/>
      <c r="P12" s="43"/>
      <c r="Q12" s="43"/>
      <c r="R12" s="43"/>
      <c r="S12" s="43"/>
      <c r="T12" s="43"/>
      <c r="U12" s="43"/>
      <c r="V12" s="43"/>
    </row>
    <row r="13" spans="1:22" x14ac:dyDescent="0.25">
      <c r="A13" s="43">
        <v>1300140</v>
      </c>
      <c r="B13" s="43"/>
      <c r="C13" s="43"/>
      <c r="D13" s="43"/>
      <c r="E13" s="43"/>
      <c r="F13" s="43"/>
      <c r="G13" s="43"/>
      <c r="H13" s="43"/>
      <c r="I13" s="43"/>
      <c r="J13" s="43"/>
      <c r="K13" s="43"/>
      <c r="L13" s="43"/>
      <c r="M13" s="43"/>
      <c r="N13" s="43"/>
      <c r="O13" s="43"/>
      <c r="P13" s="43"/>
      <c r="Q13" s="43"/>
      <c r="R13" s="43"/>
      <c r="S13" s="43"/>
      <c r="T13" s="43"/>
      <c r="U13" s="43"/>
      <c r="V13" s="43"/>
    </row>
    <row r="14" spans="1:22" x14ac:dyDescent="0.25">
      <c r="A14" s="43">
        <v>285867</v>
      </c>
      <c r="B14" s="43"/>
      <c r="C14" s="43"/>
      <c r="D14" s="43"/>
      <c r="E14" s="43"/>
      <c r="F14" s="43"/>
      <c r="G14" s="43"/>
      <c r="H14" s="43"/>
      <c r="I14" s="43"/>
      <c r="J14" s="43"/>
      <c r="K14" s="43"/>
      <c r="L14" s="43"/>
      <c r="M14" s="43"/>
      <c r="N14" s="43"/>
      <c r="O14" s="43"/>
      <c r="P14" s="43"/>
      <c r="Q14" s="43"/>
      <c r="R14" s="43"/>
      <c r="S14" s="43"/>
      <c r="T14" s="43"/>
      <c r="U14" s="43"/>
      <c r="V14" s="43"/>
    </row>
    <row r="15" spans="1:22" x14ac:dyDescent="0.25">
      <c r="A15" s="43">
        <v>1260000</v>
      </c>
      <c r="B15" s="43"/>
      <c r="C15" s="43">
        <v>225582883</v>
      </c>
      <c r="D15" s="43"/>
      <c r="E15" s="43"/>
      <c r="F15" s="43"/>
      <c r="G15" s="43"/>
      <c r="H15" s="43"/>
      <c r="I15" s="43"/>
      <c r="J15" s="43"/>
      <c r="K15" s="43"/>
      <c r="L15" s="43"/>
      <c r="M15" s="43"/>
      <c r="N15" s="43"/>
      <c r="O15" s="43"/>
      <c r="P15" s="43"/>
      <c r="Q15" s="43"/>
      <c r="R15" s="43"/>
      <c r="S15" s="43"/>
      <c r="T15" s="43"/>
      <c r="U15" s="43"/>
      <c r="V15" s="43"/>
    </row>
    <row r="16" spans="1:22" x14ac:dyDescent="0.25">
      <c r="A16" s="43">
        <v>967890</v>
      </c>
      <c r="B16" s="43"/>
      <c r="C16" s="43">
        <f>C15-A28</f>
        <v>169598577.46000001</v>
      </c>
      <c r="D16" s="43"/>
      <c r="E16" s="43"/>
      <c r="F16" s="43"/>
      <c r="G16" s="43"/>
      <c r="H16" s="43"/>
      <c r="I16" s="43"/>
      <c r="J16" s="43"/>
      <c r="K16" s="43"/>
      <c r="L16" s="43"/>
      <c r="M16" s="43"/>
      <c r="N16" s="43"/>
      <c r="O16" s="43"/>
      <c r="P16" s="43"/>
      <c r="Q16" s="43"/>
      <c r="R16" s="43"/>
      <c r="S16" s="43"/>
      <c r="T16" s="43"/>
      <c r="U16" s="43"/>
      <c r="V16" s="43"/>
    </row>
    <row r="17" spans="1:22" x14ac:dyDescent="0.25">
      <c r="A17" s="43">
        <v>305000</v>
      </c>
      <c r="B17" s="43"/>
      <c r="C17" s="43"/>
      <c r="D17" s="43"/>
      <c r="E17" s="43"/>
      <c r="F17" s="43"/>
      <c r="G17" s="43"/>
      <c r="H17" s="43"/>
      <c r="I17" s="43"/>
      <c r="J17" s="43"/>
      <c r="K17" s="43"/>
      <c r="L17" s="43"/>
      <c r="M17" s="43"/>
      <c r="N17" s="43"/>
      <c r="O17" s="43"/>
      <c r="P17" s="43"/>
      <c r="Q17" s="43"/>
      <c r="R17" s="43"/>
      <c r="S17" s="43"/>
      <c r="T17" s="43"/>
      <c r="U17" s="43"/>
      <c r="V17" s="43"/>
    </row>
    <row r="18" spans="1:22" x14ac:dyDescent="0.25">
      <c r="A18" s="43">
        <v>2870000</v>
      </c>
      <c r="B18" s="43"/>
      <c r="C18" s="43"/>
      <c r="D18" s="43"/>
      <c r="E18" s="43"/>
      <c r="F18" s="43"/>
      <c r="G18" s="43"/>
      <c r="H18" s="43"/>
      <c r="I18" s="43"/>
      <c r="J18" s="43"/>
      <c r="K18" s="43"/>
      <c r="L18" s="43"/>
      <c r="M18" s="43"/>
      <c r="N18" s="43"/>
      <c r="O18" s="43"/>
      <c r="P18" s="43"/>
      <c r="Q18" s="43"/>
      <c r="R18" s="43"/>
      <c r="S18" s="43"/>
      <c r="T18" s="43"/>
      <c r="U18" s="43"/>
      <c r="V18" s="43"/>
    </row>
    <row r="19" spans="1:22" x14ac:dyDescent="0.25">
      <c r="A19" s="43">
        <v>1705631.04</v>
      </c>
      <c r="B19" s="43"/>
      <c r="C19" s="43"/>
      <c r="D19" s="43"/>
      <c r="E19" s="43"/>
      <c r="F19" s="43"/>
      <c r="G19" s="43"/>
      <c r="H19" s="43"/>
      <c r="I19" s="43"/>
      <c r="J19" s="43"/>
      <c r="K19" s="43"/>
      <c r="L19" s="43"/>
      <c r="M19" s="43"/>
      <c r="N19" s="43"/>
      <c r="O19" s="43"/>
      <c r="P19" s="43"/>
      <c r="Q19" s="43"/>
      <c r="R19" s="43"/>
      <c r="S19" s="43"/>
      <c r="T19" s="43"/>
      <c r="U19" s="43"/>
      <c r="V19" s="43"/>
    </row>
    <row r="20" spans="1:22" x14ac:dyDescent="0.25">
      <c r="A20" s="43">
        <v>3597935</v>
      </c>
      <c r="B20" s="43"/>
      <c r="C20" s="43"/>
      <c r="D20" s="43"/>
      <c r="E20" s="43"/>
      <c r="F20" s="43"/>
      <c r="G20" s="43"/>
      <c r="H20" s="43"/>
      <c r="I20" s="43"/>
      <c r="J20" s="43"/>
      <c r="K20" s="43"/>
      <c r="L20" s="43"/>
      <c r="M20" s="43"/>
      <c r="N20" s="43"/>
      <c r="O20" s="43"/>
      <c r="P20" s="43"/>
      <c r="Q20" s="43"/>
      <c r="R20" s="43"/>
      <c r="S20" s="43"/>
      <c r="T20" s="43"/>
      <c r="U20" s="43"/>
      <c r="V20" s="43"/>
    </row>
    <row r="21" spans="1:22" x14ac:dyDescent="0.25">
      <c r="A21" s="43">
        <v>1394050</v>
      </c>
      <c r="B21" s="43"/>
      <c r="C21" s="43"/>
      <c r="D21" s="43"/>
      <c r="E21" s="43"/>
      <c r="F21" s="43"/>
      <c r="G21" s="43"/>
      <c r="H21" s="43"/>
      <c r="I21" s="43"/>
      <c r="J21" s="43"/>
      <c r="K21" s="43"/>
      <c r="L21" s="43"/>
      <c r="M21" s="43"/>
      <c r="N21" s="43"/>
      <c r="O21" s="43"/>
      <c r="P21" s="43"/>
      <c r="Q21" s="43"/>
      <c r="R21" s="43"/>
      <c r="S21" s="43"/>
      <c r="T21" s="43"/>
      <c r="U21" s="43"/>
      <c r="V21" s="43"/>
    </row>
    <row r="22" spans="1:22" x14ac:dyDescent="0.25">
      <c r="A22" s="43">
        <v>1707888</v>
      </c>
      <c r="B22" s="43"/>
      <c r="C22" s="43"/>
      <c r="D22" s="43"/>
      <c r="E22" s="43"/>
      <c r="F22" s="43"/>
      <c r="G22" s="43"/>
      <c r="H22" s="43"/>
      <c r="I22" s="43"/>
      <c r="J22" s="43"/>
      <c r="K22" s="43"/>
      <c r="L22" s="43"/>
      <c r="M22" s="43"/>
      <c r="N22" s="43"/>
      <c r="O22" s="43"/>
      <c r="P22" s="43"/>
      <c r="Q22" s="43"/>
      <c r="R22" s="43"/>
      <c r="S22" s="43"/>
      <c r="T22" s="43"/>
      <c r="U22" s="43"/>
      <c r="V22" s="43"/>
    </row>
    <row r="23" spans="1:22" x14ac:dyDescent="0.25">
      <c r="A23" s="43">
        <v>4188822</v>
      </c>
      <c r="B23" s="43"/>
      <c r="C23" s="43"/>
      <c r="D23" s="43"/>
      <c r="E23" s="43"/>
      <c r="F23" s="43"/>
      <c r="G23" s="43"/>
      <c r="H23" s="43"/>
      <c r="I23" s="43"/>
      <c r="J23" s="43"/>
      <c r="K23" s="43"/>
      <c r="L23" s="43"/>
      <c r="M23" s="43"/>
      <c r="N23" s="43"/>
      <c r="O23" s="43"/>
      <c r="P23" s="43"/>
      <c r="Q23" s="43"/>
      <c r="R23" s="43"/>
      <c r="S23" s="43"/>
      <c r="T23" s="43"/>
      <c r="U23" s="43"/>
      <c r="V23" s="43"/>
    </row>
    <row r="24" spans="1:22" x14ac:dyDescent="0.25">
      <c r="A24" s="43">
        <v>2985300</v>
      </c>
      <c r="B24" s="43"/>
      <c r="C24" s="43"/>
      <c r="D24" s="43"/>
      <c r="E24" s="43"/>
      <c r="F24" s="43"/>
      <c r="G24" s="43"/>
      <c r="H24" s="43"/>
      <c r="I24" s="43"/>
      <c r="J24" s="43"/>
      <c r="K24" s="43"/>
      <c r="L24" s="43"/>
      <c r="M24" s="43"/>
      <c r="N24" s="43"/>
      <c r="O24" s="43"/>
      <c r="P24" s="43"/>
      <c r="Q24" s="43"/>
      <c r="R24" s="43"/>
      <c r="S24" s="43"/>
      <c r="T24" s="43"/>
      <c r="U24" s="43"/>
      <c r="V24" s="43"/>
    </row>
    <row r="25" spans="1:22" x14ac:dyDescent="0.25">
      <c r="A25" s="43">
        <v>3800000</v>
      </c>
      <c r="B25" s="43"/>
      <c r="C25" s="43"/>
      <c r="D25" s="43"/>
      <c r="E25" s="43"/>
      <c r="F25" s="43"/>
      <c r="G25" s="43"/>
      <c r="H25" s="43"/>
      <c r="I25" s="43"/>
      <c r="J25" s="43"/>
      <c r="K25" s="43"/>
      <c r="L25" s="43"/>
      <c r="M25" s="43"/>
      <c r="N25" s="43"/>
      <c r="O25" s="43"/>
      <c r="P25" s="43"/>
      <c r="Q25" s="43"/>
      <c r="R25" s="43"/>
      <c r="S25" s="43"/>
      <c r="T25" s="43"/>
      <c r="U25" s="43"/>
      <c r="V25" s="43"/>
    </row>
    <row r="26" spans="1:22" x14ac:dyDescent="0.25">
      <c r="A26" s="43">
        <v>616050</v>
      </c>
      <c r="B26" s="43"/>
      <c r="C26" s="43"/>
      <c r="D26" s="43"/>
      <c r="E26" s="43"/>
      <c r="F26" s="43"/>
      <c r="G26" s="43"/>
      <c r="H26" s="43"/>
      <c r="I26" s="43"/>
      <c r="J26" s="43"/>
      <c r="K26" s="43"/>
      <c r="L26" s="43"/>
      <c r="M26" s="43"/>
      <c r="N26" s="43"/>
      <c r="O26" s="43"/>
      <c r="P26" s="43"/>
      <c r="Q26" s="43"/>
      <c r="R26" s="43"/>
      <c r="S26" s="43"/>
      <c r="T26" s="43"/>
      <c r="U26" s="43"/>
      <c r="V26" s="43"/>
    </row>
    <row r="27" spans="1:22" x14ac:dyDescent="0.25">
      <c r="A27" s="43">
        <v>1761200</v>
      </c>
      <c r="B27" s="43"/>
      <c r="C27" s="43"/>
      <c r="D27" s="43"/>
      <c r="E27" s="43"/>
      <c r="F27" s="43"/>
      <c r="G27" s="43"/>
      <c r="H27" s="43"/>
      <c r="I27" s="43"/>
      <c r="J27" s="43"/>
      <c r="K27" s="43"/>
      <c r="L27" s="43"/>
      <c r="M27" s="43"/>
      <c r="N27" s="43"/>
      <c r="O27" s="43"/>
      <c r="P27" s="43"/>
      <c r="Q27" s="43"/>
      <c r="R27" s="43"/>
      <c r="S27" s="43"/>
      <c r="T27" s="43"/>
      <c r="U27" s="43"/>
      <c r="V27" s="43"/>
    </row>
    <row r="28" spans="1:22" x14ac:dyDescent="0.25">
      <c r="A28" s="43">
        <f>SUM(A7:A27)</f>
        <v>55984305.539999999</v>
      </c>
      <c r="B28" s="43"/>
      <c r="C28" s="43"/>
      <c r="D28" s="43"/>
      <c r="E28" s="43"/>
      <c r="F28" s="43"/>
      <c r="G28" s="43"/>
      <c r="H28" s="43"/>
      <c r="I28" s="43"/>
      <c r="J28" s="43"/>
      <c r="K28" s="43"/>
      <c r="L28" s="43"/>
      <c r="M28" s="43"/>
      <c r="N28" s="43"/>
      <c r="O28" s="43"/>
      <c r="P28" s="43"/>
      <c r="Q28" s="43"/>
      <c r="R28" s="43"/>
      <c r="S28" s="43"/>
      <c r="T28" s="43"/>
      <c r="U28" s="43"/>
      <c r="V28" s="43"/>
    </row>
    <row r="29" spans="1:22" x14ac:dyDescent="0.25">
      <c r="A29" s="43"/>
      <c r="B29" s="43"/>
      <c r="C29" s="43"/>
      <c r="D29" s="43"/>
      <c r="E29" s="43"/>
      <c r="F29" s="43"/>
      <c r="G29" s="43"/>
      <c r="H29" s="43"/>
      <c r="I29" s="43"/>
      <c r="J29" s="43"/>
      <c r="K29" s="43"/>
      <c r="L29" s="43"/>
      <c r="M29" s="43"/>
      <c r="N29" s="43"/>
      <c r="O29" s="43"/>
      <c r="P29" s="43"/>
      <c r="Q29" s="43"/>
      <c r="R29" s="43"/>
      <c r="S29" s="43"/>
      <c r="T29" s="43"/>
      <c r="U29" s="43"/>
      <c r="V29" s="43"/>
    </row>
    <row r="30" spans="1:22" x14ac:dyDescent="0.25">
      <c r="A30" s="43"/>
      <c r="B30" s="43"/>
      <c r="C30" s="43"/>
      <c r="D30" s="43"/>
      <c r="E30" s="43"/>
      <c r="F30" s="43"/>
      <c r="G30" s="43"/>
      <c r="H30" s="43"/>
      <c r="I30" s="43"/>
      <c r="J30" s="43"/>
      <c r="K30" s="43"/>
      <c r="L30" s="43"/>
      <c r="M30" s="43"/>
      <c r="N30" s="43"/>
      <c r="O30" s="43"/>
      <c r="P30" s="43"/>
      <c r="Q30" s="43"/>
      <c r="R30" s="43"/>
      <c r="S30" s="43"/>
      <c r="T30" s="43"/>
      <c r="U30" s="43"/>
      <c r="V30" s="43"/>
    </row>
    <row r="31" spans="1:22" x14ac:dyDescent="0.25">
      <c r="A31" s="43"/>
      <c r="B31" s="43"/>
      <c r="C31" s="43"/>
      <c r="D31" s="43"/>
      <c r="E31" s="43"/>
      <c r="F31" s="43"/>
      <c r="G31" s="43"/>
      <c r="H31" s="43"/>
      <c r="I31" s="43"/>
      <c r="J31" s="43"/>
      <c r="K31" s="43"/>
      <c r="L31" s="43"/>
      <c r="M31" s="43"/>
      <c r="N31" s="43"/>
      <c r="O31" s="43"/>
      <c r="P31" s="43"/>
      <c r="Q31" s="43"/>
      <c r="R31" s="43"/>
      <c r="S31" s="43"/>
      <c r="T31" s="43"/>
      <c r="U31" s="43"/>
      <c r="V31" s="43"/>
    </row>
    <row r="32" spans="1:22" x14ac:dyDescent="0.25">
      <c r="A32" s="43"/>
      <c r="B32" s="43"/>
      <c r="C32" s="43"/>
      <c r="D32" s="43"/>
      <c r="E32" s="43"/>
      <c r="F32" s="43"/>
      <c r="G32" s="43"/>
      <c r="H32" s="43"/>
      <c r="I32" s="43"/>
      <c r="J32" s="43"/>
      <c r="K32" s="43"/>
      <c r="L32" s="43"/>
      <c r="M32" s="43"/>
      <c r="N32" s="43"/>
      <c r="O32" s="43"/>
      <c r="P32" s="43"/>
      <c r="Q32" s="43"/>
      <c r="R32" s="43"/>
      <c r="S32" s="43"/>
      <c r="T32" s="43"/>
      <c r="U32" s="43"/>
      <c r="V32" s="43"/>
    </row>
    <row r="33" spans="1:22" x14ac:dyDescent="0.25">
      <c r="A33" s="43"/>
      <c r="B33" s="43"/>
      <c r="C33" s="43"/>
      <c r="D33" s="43"/>
      <c r="E33" s="43"/>
      <c r="F33" s="43"/>
      <c r="G33" s="43"/>
      <c r="H33" s="43"/>
      <c r="I33" s="43"/>
      <c r="J33" s="43"/>
      <c r="K33" s="43"/>
      <c r="L33" s="43"/>
      <c r="M33" s="43"/>
      <c r="N33" s="43"/>
      <c r="O33" s="43"/>
      <c r="P33" s="43"/>
      <c r="Q33" s="43"/>
      <c r="R33" s="43"/>
      <c r="S33" s="43"/>
      <c r="T33" s="43"/>
      <c r="U33" s="43"/>
      <c r="V33" s="43"/>
    </row>
    <row r="34" spans="1:22" x14ac:dyDescent="0.25">
      <c r="A34" s="43"/>
      <c r="B34" s="43"/>
      <c r="C34" s="43"/>
      <c r="D34" s="43"/>
      <c r="E34" s="43"/>
      <c r="F34" s="43"/>
      <c r="G34" s="43"/>
      <c r="H34" s="43"/>
      <c r="I34" s="43"/>
      <c r="J34" s="43"/>
      <c r="K34" s="43"/>
      <c r="L34" s="43"/>
      <c r="M34" s="43"/>
      <c r="N34" s="43"/>
      <c r="O34" s="43"/>
      <c r="P34" s="43"/>
      <c r="Q34" s="43"/>
      <c r="R34" s="43"/>
      <c r="S34" s="43"/>
      <c r="T34" s="43"/>
      <c r="U34" s="43"/>
      <c r="V34" s="43"/>
    </row>
    <row r="35" spans="1:22" x14ac:dyDescent="0.25">
      <c r="A35" s="43"/>
      <c r="B35" s="43"/>
      <c r="C35" s="43"/>
      <c r="D35" s="43"/>
      <c r="E35" s="43"/>
      <c r="F35" s="43"/>
      <c r="G35" s="43"/>
      <c r="H35" s="43"/>
      <c r="I35" s="43"/>
      <c r="J35" s="43"/>
      <c r="K35" s="43"/>
      <c r="L35" s="43"/>
      <c r="M35" s="43"/>
      <c r="N35" s="43"/>
      <c r="O35" s="43"/>
      <c r="P35" s="43"/>
      <c r="Q35" s="43"/>
      <c r="R35" s="43"/>
      <c r="S35" s="43"/>
      <c r="T35" s="43"/>
      <c r="U35" s="43"/>
      <c r="V35" s="43"/>
    </row>
    <row r="36" spans="1:22" x14ac:dyDescent="0.25">
      <c r="A36" s="43"/>
      <c r="B36" s="43"/>
      <c r="C36" s="43"/>
      <c r="D36" s="43"/>
      <c r="E36" s="43"/>
      <c r="F36" s="43"/>
      <c r="G36" s="43"/>
      <c r="H36" s="43"/>
      <c r="I36" s="43"/>
      <c r="J36" s="43"/>
      <c r="K36" s="43"/>
      <c r="L36" s="43"/>
      <c r="M36" s="43"/>
      <c r="N36" s="43"/>
      <c r="O36" s="43"/>
      <c r="P36" s="43"/>
      <c r="Q36" s="43"/>
      <c r="R36" s="43"/>
      <c r="S36" s="43"/>
      <c r="T36" s="43"/>
      <c r="U36" s="43"/>
      <c r="V36" s="43"/>
    </row>
    <row r="37" spans="1:22" x14ac:dyDescent="0.25">
      <c r="A37" s="43"/>
      <c r="B37" s="43"/>
      <c r="C37" s="43"/>
      <c r="D37" s="43"/>
      <c r="E37" s="43"/>
      <c r="F37" s="43"/>
      <c r="G37" s="43"/>
      <c r="H37" s="43"/>
      <c r="I37" s="43"/>
      <c r="J37" s="43"/>
      <c r="K37" s="43"/>
      <c r="L37" s="43"/>
      <c r="M37" s="43"/>
      <c r="N37" s="43"/>
      <c r="O37" s="43"/>
      <c r="P37" s="43"/>
      <c r="Q37" s="43"/>
      <c r="R37" s="43"/>
      <c r="S37" s="43"/>
      <c r="T37" s="43"/>
      <c r="U37" s="43"/>
      <c r="V37" s="43"/>
    </row>
    <row r="38" spans="1:22" x14ac:dyDescent="0.25">
      <c r="A38" s="43"/>
      <c r="B38" s="43"/>
      <c r="C38" s="43"/>
      <c r="D38" s="43"/>
      <c r="E38" s="43"/>
      <c r="F38" s="43"/>
      <c r="G38" s="43"/>
      <c r="H38" s="43"/>
      <c r="I38" s="43"/>
      <c r="J38" s="43"/>
      <c r="K38" s="43"/>
      <c r="L38" s="43"/>
      <c r="M38" s="43"/>
      <c r="N38" s="43"/>
      <c r="O38" s="43"/>
      <c r="P38" s="43"/>
      <c r="Q38" s="43"/>
      <c r="R38" s="43"/>
      <c r="S38" s="43"/>
      <c r="T38" s="43"/>
      <c r="U38" s="43"/>
      <c r="V38" s="43"/>
    </row>
    <row r="39" spans="1:22" x14ac:dyDescent="0.25">
      <c r="A39" s="43"/>
      <c r="B39" s="43"/>
      <c r="C39" s="43"/>
      <c r="D39" s="43"/>
      <c r="E39" s="43"/>
      <c r="F39" s="43"/>
      <c r="G39" s="43"/>
      <c r="H39" s="43"/>
      <c r="I39" s="43"/>
      <c r="J39" s="43"/>
      <c r="K39" s="43"/>
      <c r="L39" s="43"/>
      <c r="M39" s="43"/>
      <c r="N39" s="43"/>
      <c r="O39" s="43"/>
      <c r="P39" s="43"/>
      <c r="Q39" s="43"/>
      <c r="R39" s="43"/>
      <c r="S39" s="43"/>
      <c r="T39" s="43"/>
      <c r="U39" s="43"/>
      <c r="V39" s="43"/>
    </row>
    <row r="40" spans="1:22" x14ac:dyDescent="0.25">
      <c r="A40" s="43"/>
      <c r="B40" s="43"/>
      <c r="C40" s="43"/>
      <c r="D40" s="43"/>
      <c r="E40" s="43"/>
      <c r="F40" s="43"/>
      <c r="G40" s="43"/>
      <c r="H40" s="43"/>
      <c r="I40" s="43"/>
      <c r="J40" s="43"/>
      <c r="K40" s="43"/>
      <c r="L40" s="43"/>
      <c r="M40" s="43"/>
      <c r="N40" s="43"/>
      <c r="O40" s="43"/>
      <c r="P40" s="43"/>
      <c r="Q40" s="43"/>
      <c r="R40" s="43"/>
      <c r="S40" s="43"/>
      <c r="T40" s="43"/>
      <c r="U40" s="43"/>
      <c r="V40" s="43"/>
    </row>
    <row r="41" spans="1:22" x14ac:dyDescent="0.25">
      <c r="A41" s="43"/>
      <c r="B41" s="43"/>
      <c r="C41" s="43"/>
      <c r="D41" s="43"/>
      <c r="E41" s="43"/>
      <c r="F41" s="43"/>
      <c r="G41" s="43"/>
      <c r="H41" s="43"/>
      <c r="I41" s="43"/>
      <c r="J41" s="43"/>
      <c r="K41" s="43"/>
      <c r="L41" s="43"/>
      <c r="M41" s="43"/>
      <c r="N41" s="43"/>
      <c r="O41" s="43"/>
      <c r="P41" s="43"/>
      <c r="Q41" s="43"/>
      <c r="R41" s="43"/>
      <c r="S41" s="43"/>
      <c r="T41" s="43"/>
      <c r="U41" s="43"/>
      <c r="V41" s="43"/>
    </row>
    <row r="42" spans="1:22" x14ac:dyDescent="0.25">
      <c r="A42" s="43"/>
      <c r="B42" s="43"/>
      <c r="C42" s="43"/>
      <c r="D42" s="43"/>
      <c r="E42" s="43"/>
      <c r="F42" s="43"/>
      <c r="G42" s="43"/>
      <c r="H42" s="43"/>
      <c r="I42" s="43"/>
      <c r="J42" s="43"/>
      <c r="K42" s="43"/>
      <c r="L42" s="43"/>
      <c r="M42" s="43"/>
      <c r="N42" s="43"/>
      <c r="O42" s="43"/>
      <c r="P42" s="43"/>
      <c r="Q42" s="43"/>
      <c r="R42" s="43"/>
      <c r="S42" s="43"/>
      <c r="T42" s="43"/>
      <c r="U42" s="43"/>
      <c r="V42" s="43"/>
    </row>
    <row r="43" spans="1:22" x14ac:dyDescent="0.25">
      <c r="A43" s="43"/>
      <c r="B43" s="43"/>
      <c r="C43" s="43"/>
      <c r="D43" s="43"/>
      <c r="E43" s="43"/>
      <c r="F43" s="43"/>
      <c r="G43" s="43"/>
      <c r="H43" s="43"/>
      <c r="I43" s="43"/>
      <c r="J43" s="43"/>
      <c r="K43" s="43"/>
      <c r="L43" s="43"/>
      <c r="M43" s="43"/>
      <c r="N43" s="43"/>
      <c r="O43" s="43"/>
      <c r="P43" s="43"/>
      <c r="Q43" s="43"/>
      <c r="R43" s="43"/>
      <c r="S43" s="43"/>
      <c r="T43" s="43"/>
      <c r="U43" s="43"/>
      <c r="V43" s="43"/>
    </row>
    <row r="44" spans="1:22" x14ac:dyDescent="0.25">
      <c r="A44" s="43"/>
      <c r="B44" s="43"/>
      <c r="C44" s="43"/>
      <c r="D44" s="43"/>
      <c r="E44" s="43"/>
      <c r="F44" s="43"/>
      <c r="G44" s="43"/>
      <c r="H44" s="43"/>
      <c r="I44" s="43"/>
      <c r="J44" s="43"/>
      <c r="K44" s="43"/>
      <c r="L44" s="43"/>
      <c r="M44" s="43"/>
      <c r="N44" s="43"/>
      <c r="O44" s="43"/>
      <c r="P44" s="43"/>
      <c r="Q44" s="43"/>
      <c r="R44" s="43"/>
      <c r="S44" s="43"/>
      <c r="T44" s="43"/>
      <c r="U44" s="43"/>
      <c r="V44" s="43"/>
    </row>
    <row r="45" spans="1:22" x14ac:dyDescent="0.25">
      <c r="A45" s="43"/>
      <c r="B45" s="43"/>
      <c r="C45" s="43"/>
      <c r="D45" s="43"/>
      <c r="E45" s="43"/>
      <c r="F45" s="43"/>
      <c r="G45" s="43"/>
      <c r="H45" s="43"/>
      <c r="I45" s="43"/>
      <c r="J45" s="43"/>
      <c r="K45" s="43"/>
      <c r="L45" s="43"/>
      <c r="M45" s="43"/>
      <c r="N45" s="43"/>
      <c r="O45" s="43"/>
      <c r="P45" s="43"/>
      <c r="Q45" s="43"/>
      <c r="R45" s="43"/>
      <c r="S45" s="43"/>
      <c r="T45" s="43"/>
      <c r="U45" s="43"/>
      <c r="V45" s="43"/>
    </row>
    <row r="46" spans="1:22" x14ac:dyDescent="0.25">
      <c r="A46" s="43"/>
      <c r="B46" s="43"/>
      <c r="C46" s="43"/>
      <c r="D46" s="43"/>
      <c r="E46" s="43"/>
      <c r="F46" s="43"/>
      <c r="G46" s="43"/>
      <c r="H46" s="43"/>
      <c r="I46" s="43"/>
      <c r="J46" s="43"/>
      <c r="K46" s="43"/>
      <c r="L46" s="43"/>
      <c r="M46" s="43"/>
      <c r="N46" s="43"/>
      <c r="O46" s="43"/>
      <c r="P46" s="43"/>
      <c r="Q46" s="43"/>
      <c r="R46" s="43"/>
      <c r="S46" s="43"/>
      <c r="T46" s="43"/>
      <c r="U46" s="43"/>
      <c r="V46" s="43"/>
    </row>
    <row r="47" spans="1:22" x14ac:dyDescent="0.25">
      <c r="A47" s="43"/>
      <c r="B47" s="43"/>
      <c r="C47" s="43"/>
      <c r="D47" s="43"/>
      <c r="E47" s="43"/>
      <c r="F47" s="43"/>
      <c r="G47" s="43"/>
      <c r="H47" s="43"/>
      <c r="I47" s="43"/>
      <c r="J47" s="43"/>
      <c r="K47" s="43"/>
      <c r="L47" s="43"/>
      <c r="M47" s="43"/>
      <c r="N47" s="43"/>
      <c r="O47" s="43"/>
      <c r="P47" s="43"/>
      <c r="Q47" s="43"/>
      <c r="R47" s="43"/>
      <c r="S47" s="43"/>
      <c r="T47" s="43"/>
      <c r="U47" s="43"/>
      <c r="V47" s="43"/>
    </row>
    <row r="48" spans="1:22" x14ac:dyDescent="0.25">
      <c r="A48" s="43"/>
      <c r="B48" s="43"/>
      <c r="C48" s="43"/>
      <c r="D48" s="43"/>
      <c r="E48" s="43"/>
      <c r="F48" s="43"/>
      <c r="G48" s="43"/>
      <c r="H48" s="43"/>
      <c r="I48" s="43"/>
      <c r="J48" s="43"/>
      <c r="K48" s="43"/>
      <c r="L48" s="43"/>
      <c r="M48" s="43"/>
      <c r="N48" s="43"/>
      <c r="O48" s="43"/>
      <c r="P48" s="43"/>
      <c r="Q48" s="43"/>
      <c r="R48" s="43"/>
      <c r="S48" s="43"/>
      <c r="T48" s="43"/>
      <c r="U48" s="43"/>
      <c r="V48" s="43"/>
    </row>
    <row r="49" spans="1:22" x14ac:dyDescent="0.25">
      <c r="A49" s="43"/>
      <c r="B49" s="43"/>
      <c r="C49" s="43"/>
      <c r="D49" s="43"/>
      <c r="E49" s="43"/>
      <c r="F49" s="43"/>
      <c r="G49" s="43"/>
      <c r="H49" s="43"/>
      <c r="I49" s="43"/>
      <c r="J49" s="43"/>
      <c r="K49" s="43"/>
      <c r="L49" s="43"/>
      <c r="M49" s="43"/>
      <c r="N49" s="43"/>
      <c r="O49" s="43"/>
      <c r="P49" s="43"/>
      <c r="Q49" s="43"/>
      <c r="R49" s="43"/>
      <c r="S49" s="43"/>
      <c r="T49" s="43"/>
      <c r="U49" s="43"/>
      <c r="V49" s="43"/>
    </row>
    <row r="50" spans="1:22" x14ac:dyDescent="0.25">
      <c r="A50" s="43"/>
      <c r="B50" s="43"/>
      <c r="C50" s="43"/>
      <c r="D50" s="43"/>
      <c r="E50" s="43"/>
      <c r="F50" s="43"/>
      <c r="G50" s="43"/>
      <c r="H50" s="43"/>
      <c r="I50" s="43"/>
      <c r="J50" s="43"/>
      <c r="K50" s="43"/>
      <c r="L50" s="43"/>
      <c r="M50" s="43"/>
      <c r="N50" s="43"/>
      <c r="O50" s="43"/>
      <c r="P50" s="43"/>
      <c r="Q50" s="43"/>
      <c r="R50" s="43"/>
      <c r="S50" s="43"/>
      <c r="T50" s="43"/>
      <c r="U50" s="43"/>
      <c r="V50" s="43"/>
    </row>
    <row r="51" spans="1:22" x14ac:dyDescent="0.25">
      <c r="A51" s="43"/>
      <c r="B51" s="43"/>
      <c r="C51" s="43"/>
      <c r="D51" s="43"/>
      <c r="E51" s="43"/>
      <c r="F51" s="43"/>
      <c r="G51" s="43"/>
      <c r="H51" s="43"/>
      <c r="I51" s="43"/>
      <c r="J51" s="43"/>
      <c r="K51" s="43"/>
      <c r="L51" s="43"/>
      <c r="M51" s="43"/>
      <c r="N51" s="43"/>
      <c r="O51" s="43"/>
      <c r="P51" s="43"/>
      <c r="Q51" s="43"/>
      <c r="R51" s="43"/>
      <c r="S51" s="43"/>
      <c r="T51" s="43"/>
      <c r="U51" s="43"/>
      <c r="V51" s="43"/>
    </row>
    <row r="52" spans="1:22" x14ac:dyDescent="0.25">
      <c r="A52" s="43"/>
      <c r="B52" s="43"/>
      <c r="C52" s="43"/>
      <c r="D52" s="43"/>
      <c r="E52" s="43"/>
      <c r="F52" s="43"/>
      <c r="G52" s="43"/>
      <c r="H52" s="43"/>
      <c r="I52" s="43"/>
      <c r="J52" s="43"/>
      <c r="K52" s="43"/>
      <c r="L52" s="43"/>
      <c r="M52" s="43"/>
      <c r="N52" s="43"/>
      <c r="O52" s="43"/>
      <c r="P52" s="43"/>
      <c r="Q52" s="43"/>
      <c r="R52" s="43"/>
      <c r="S52" s="43"/>
      <c r="T52" s="43"/>
      <c r="U52" s="43"/>
      <c r="V52" s="43"/>
    </row>
    <row r="53" spans="1:22" x14ac:dyDescent="0.25">
      <c r="A53" s="43"/>
      <c r="B53" s="43"/>
      <c r="C53" s="43"/>
      <c r="D53" s="43"/>
      <c r="E53" s="43"/>
      <c r="F53" s="43"/>
      <c r="G53" s="43"/>
      <c r="H53" s="43"/>
      <c r="I53" s="43"/>
      <c r="J53" s="43"/>
      <c r="K53" s="43"/>
      <c r="L53" s="43"/>
      <c r="M53" s="43"/>
      <c r="N53" s="43"/>
      <c r="O53" s="43"/>
      <c r="P53" s="43"/>
      <c r="Q53" s="43"/>
      <c r="R53" s="43"/>
      <c r="S53" s="43"/>
      <c r="T53" s="43"/>
      <c r="U53" s="43"/>
      <c r="V53" s="43"/>
    </row>
    <row r="54" spans="1:22" x14ac:dyDescent="0.25">
      <c r="A54" s="43"/>
      <c r="B54" s="43"/>
      <c r="C54" s="43"/>
      <c r="D54" s="43"/>
      <c r="E54" s="43"/>
      <c r="F54" s="43"/>
      <c r="G54" s="43"/>
      <c r="H54" s="43"/>
      <c r="I54" s="43"/>
      <c r="J54" s="43"/>
      <c r="K54" s="43"/>
      <c r="L54" s="43"/>
      <c r="M54" s="43"/>
      <c r="N54" s="43"/>
      <c r="O54" s="43"/>
      <c r="P54" s="43"/>
      <c r="Q54" s="43"/>
      <c r="R54" s="43"/>
      <c r="S54" s="43"/>
      <c r="T54" s="43"/>
      <c r="U54" s="43"/>
      <c r="V54" s="43"/>
    </row>
    <row r="55" spans="1:22" x14ac:dyDescent="0.25">
      <c r="A55" s="43"/>
      <c r="B55" s="43"/>
      <c r="C55" s="43"/>
      <c r="D55" s="43"/>
      <c r="E55" s="43"/>
      <c r="F55" s="43"/>
      <c r="G55" s="43"/>
      <c r="H55" s="43"/>
      <c r="I55" s="43"/>
      <c r="J55" s="43"/>
      <c r="K55" s="43"/>
      <c r="L55" s="43"/>
      <c r="M55" s="43"/>
      <c r="N55" s="43"/>
      <c r="O55" s="43"/>
      <c r="P55" s="43"/>
      <c r="Q55" s="43"/>
      <c r="R55" s="43"/>
      <c r="S55" s="43"/>
      <c r="T55" s="43"/>
      <c r="U55" s="43"/>
      <c r="V55" s="43"/>
    </row>
    <row r="56" spans="1:22" x14ac:dyDescent="0.25">
      <c r="A56" s="43"/>
      <c r="B56" s="43"/>
      <c r="C56" s="43"/>
      <c r="D56" s="43"/>
      <c r="E56" s="43"/>
      <c r="F56" s="43"/>
      <c r="G56" s="43"/>
      <c r="H56" s="43"/>
      <c r="I56" s="43"/>
      <c r="J56" s="43"/>
      <c r="K56" s="43"/>
      <c r="L56" s="43"/>
      <c r="M56" s="43"/>
      <c r="N56" s="43"/>
      <c r="O56" s="43"/>
      <c r="P56" s="43"/>
      <c r="Q56" s="43"/>
      <c r="R56" s="43"/>
      <c r="S56" s="43"/>
      <c r="T56" s="43"/>
      <c r="U56" s="43"/>
      <c r="V56" s="43"/>
    </row>
    <row r="57" spans="1:22" x14ac:dyDescent="0.25">
      <c r="A57" s="43"/>
      <c r="B57" s="43"/>
      <c r="C57" s="43"/>
      <c r="D57" s="43"/>
      <c r="E57" s="43"/>
      <c r="F57" s="43"/>
      <c r="G57" s="43"/>
      <c r="H57" s="43"/>
      <c r="I57" s="43"/>
      <c r="J57" s="43"/>
      <c r="K57" s="43"/>
      <c r="L57" s="43"/>
      <c r="M57" s="43"/>
      <c r="N57" s="43"/>
      <c r="O57" s="43"/>
      <c r="P57" s="43"/>
      <c r="Q57" s="43"/>
      <c r="R57" s="43"/>
      <c r="S57" s="43"/>
      <c r="T57" s="43"/>
      <c r="U57" s="43"/>
      <c r="V57" s="43"/>
    </row>
    <row r="58" spans="1:22" x14ac:dyDescent="0.25">
      <c r="A58" s="43"/>
      <c r="B58" s="43"/>
      <c r="C58" s="43"/>
      <c r="D58" s="43"/>
      <c r="E58" s="43"/>
      <c r="F58" s="43"/>
      <c r="G58" s="43"/>
      <c r="H58" s="43"/>
      <c r="I58" s="43"/>
      <c r="J58" s="43"/>
      <c r="K58" s="43"/>
      <c r="L58" s="43"/>
      <c r="M58" s="43"/>
      <c r="N58" s="43"/>
      <c r="O58" s="43"/>
      <c r="P58" s="43"/>
      <c r="Q58" s="43"/>
      <c r="R58" s="43"/>
      <c r="S58" s="43"/>
      <c r="T58" s="43"/>
      <c r="U58" s="43"/>
      <c r="V58" s="43"/>
    </row>
    <row r="59" spans="1:22" x14ac:dyDescent="0.25">
      <c r="A59" s="43"/>
      <c r="B59" s="43"/>
      <c r="C59" s="43"/>
      <c r="D59" s="43"/>
      <c r="E59" s="43"/>
      <c r="F59" s="43"/>
      <c r="G59" s="43"/>
      <c r="H59" s="43"/>
      <c r="I59" s="43"/>
      <c r="J59" s="43"/>
      <c r="K59" s="43"/>
      <c r="L59" s="43"/>
      <c r="M59" s="43"/>
      <c r="N59" s="43"/>
      <c r="O59" s="43"/>
      <c r="P59" s="43"/>
      <c r="Q59" s="43"/>
      <c r="R59" s="43"/>
      <c r="S59" s="43"/>
      <c r="T59" s="43"/>
      <c r="U59" s="43"/>
      <c r="V59" s="43"/>
    </row>
    <row r="60" spans="1:22" x14ac:dyDescent="0.25">
      <c r="A60" s="43"/>
      <c r="B60" s="43"/>
      <c r="C60" s="43"/>
      <c r="D60" s="43"/>
      <c r="E60" s="43"/>
      <c r="F60" s="43"/>
      <c r="G60" s="43"/>
      <c r="H60" s="43"/>
      <c r="I60" s="43"/>
      <c r="J60" s="43"/>
      <c r="K60" s="43"/>
      <c r="L60" s="43"/>
      <c r="M60" s="43"/>
      <c r="N60" s="43"/>
      <c r="O60" s="43"/>
      <c r="P60" s="43"/>
      <c r="Q60" s="43"/>
      <c r="R60" s="43"/>
      <c r="S60" s="43"/>
      <c r="T60" s="43"/>
      <c r="U60" s="43"/>
      <c r="V60" s="43"/>
    </row>
    <row r="61" spans="1:22" x14ac:dyDescent="0.25">
      <c r="A61" s="43"/>
      <c r="B61" s="43"/>
      <c r="C61" s="43"/>
      <c r="D61" s="43"/>
      <c r="E61" s="43"/>
      <c r="F61" s="43"/>
      <c r="G61" s="43"/>
      <c r="H61" s="43"/>
      <c r="I61" s="43"/>
      <c r="J61" s="43"/>
      <c r="K61" s="43"/>
      <c r="L61" s="43"/>
      <c r="M61" s="43"/>
      <c r="N61" s="43"/>
      <c r="O61" s="43"/>
      <c r="P61" s="43"/>
      <c r="Q61" s="43"/>
      <c r="R61" s="43"/>
      <c r="S61" s="43"/>
      <c r="T61" s="43"/>
      <c r="U61" s="43"/>
      <c r="V61" s="43"/>
    </row>
    <row r="62" spans="1:22" x14ac:dyDescent="0.25">
      <c r="A62" s="43"/>
      <c r="B62" s="43"/>
      <c r="C62" s="43"/>
      <c r="D62" s="43"/>
      <c r="E62" s="43"/>
      <c r="F62" s="43"/>
      <c r="G62" s="43"/>
      <c r="H62" s="43"/>
      <c r="I62" s="43"/>
      <c r="J62" s="43"/>
      <c r="K62" s="43"/>
      <c r="L62" s="43"/>
      <c r="M62" s="43"/>
      <c r="N62" s="43"/>
      <c r="O62" s="43"/>
      <c r="P62" s="43"/>
      <c r="Q62" s="43"/>
      <c r="R62" s="43"/>
      <c r="S62" s="43"/>
      <c r="T62" s="43"/>
      <c r="U62" s="43"/>
      <c r="V62" s="43"/>
    </row>
    <row r="63" spans="1:22" x14ac:dyDescent="0.25">
      <c r="A63" s="43"/>
      <c r="B63" s="43"/>
      <c r="C63" s="43"/>
      <c r="D63" s="43"/>
      <c r="E63" s="43"/>
      <c r="F63" s="43"/>
      <c r="G63" s="43"/>
      <c r="H63" s="43"/>
      <c r="I63" s="43"/>
      <c r="J63" s="43"/>
      <c r="K63" s="43"/>
      <c r="L63" s="43"/>
      <c r="M63" s="43"/>
      <c r="N63" s="43"/>
      <c r="O63" s="43"/>
      <c r="P63" s="43"/>
      <c r="Q63" s="43"/>
      <c r="R63" s="43"/>
      <c r="S63" s="43"/>
      <c r="T63" s="43"/>
      <c r="U63" s="43"/>
      <c r="V63" s="43"/>
    </row>
    <row r="64" spans="1:22" x14ac:dyDescent="0.25">
      <c r="A64" s="43"/>
      <c r="B64" s="43"/>
      <c r="C64" s="43"/>
      <c r="D64" s="43"/>
      <c r="E64" s="43"/>
      <c r="F64" s="43"/>
      <c r="G64" s="43"/>
      <c r="H64" s="43"/>
      <c r="I64" s="43"/>
      <c r="J64" s="43"/>
      <c r="K64" s="43"/>
      <c r="L64" s="43"/>
      <c r="M64" s="43"/>
      <c r="N64" s="43"/>
      <c r="O64" s="43"/>
      <c r="P64" s="43"/>
      <c r="Q64" s="43"/>
      <c r="R64" s="43"/>
      <c r="S64" s="43"/>
      <c r="T64" s="43"/>
      <c r="U64" s="43"/>
      <c r="V64" s="43"/>
    </row>
    <row r="65" spans="1:22" x14ac:dyDescent="0.25">
      <c r="A65" s="43"/>
      <c r="B65" s="43"/>
      <c r="C65" s="43"/>
      <c r="D65" s="43"/>
      <c r="E65" s="43"/>
      <c r="F65" s="43"/>
      <c r="G65" s="43"/>
      <c r="H65" s="43"/>
      <c r="I65" s="43"/>
      <c r="J65" s="43"/>
      <c r="K65" s="43"/>
      <c r="L65" s="43"/>
      <c r="M65" s="43"/>
      <c r="N65" s="43"/>
      <c r="O65" s="43"/>
      <c r="P65" s="43"/>
      <c r="Q65" s="43"/>
      <c r="R65" s="43"/>
      <c r="S65" s="43"/>
      <c r="T65" s="43"/>
      <c r="U65" s="43"/>
      <c r="V65" s="43"/>
    </row>
    <row r="66" spans="1:22" x14ac:dyDescent="0.25">
      <c r="A66" s="43"/>
      <c r="B66" s="43"/>
      <c r="C66" s="43"/>
      <c r="D66" s="43"/>
      <c r="E66" s="43"/>
      <c r="F66" s="43"/>
      <c r="G66" s="43"/>
      <c r="H66" s="43"/>
      <c r="I66" s="43"/>
      <c r="J66" s="43"/>
      <c r="K66" s="43"/>
      <c r="L66" s="43"/>
      <c r="M66" s="43"/>
      <c r="N66" s="43"/>
      <c r="O66" s="43"/>
      <c r="P66" s="43"/>
      <c r="Q66" s="43"/>
      <c r="R66" s="43"/>
      <c r="S66" s="43"/>
      <c r="T66" s="43"/>
      <c r="U66" s="43"/>
      <c r="V66" s="43"/>
    </row>
    <row r="67" spans="1:22" x14ac:dyDescent="0.25">
      <c r="A67" s="43"/>
      <c r="B67" s="43"/>
      <c r="C67" s="43"/>
      <c r="D67" s="43"/>
      <c r="E67" s="43"/>
      <c r="F67" s="43"/>
      <c r="G67" s="43"/>
      <c r="H67" s="43"/>
      <c r="I67" s="43"/>
      <c r="J67" s="43"/>
      <c r="K67" s="43"/>
      <c r="L67" s="43"/>
      <c r="M67" s="43"/>
      <c r="N67" s="43"/>
      <c r="O67" s="43"/>
      <c r="P67" s="43"/>
      <c r="Q67" s="43"/>
      <c r="R67" s="43"/>
      <c r="S67" s="43"/>
      <c r="T67" s="43"/>
      <c r="U67" s="43"/>
      <c r="V67" s="43"/>
    </row>
    <row r="68" spans="1:22" x14ac:dyDescent="0.25">
      <c r="A68" s="43"/>
      <c r="B68" s="43"/>
      <c r="C68" s="43"/>
      <c r="D68" s="43"/>
      <c r="E68" s="43"/>
      <c r="F68" s="43"/>
      <c r="G68" s="43"/>
      <c r="H68" s="43"/>
      <c r="I68" s="43"/>
      <c r="J68" s="43"/>
      <c r="K68" s="43"/>
      <c r="L68" s="43"/>
      <c r="M68" s="43"/>
      <c r="N68" s="43"/>
      <c r="O68" s="43"/>
      <c r="P68" s="43"/>
      <c r="Q68" s="43"/>
      <c r="R68" s="43"/>
      <c r="S68" s="43"/>
      <c r="T68" s="43"/>
      <c r="U68" s="43"/>
      <c r="V68" s="43"/>
    </row>
    <row r="69" spans="1:22" x14ac:dyDescent="0.25">
      <c r="A69" s="43"/>
      <c r="B69" s="43"/>
      <c r="C69" s="43"/>
      <c r="D69" s="43"/>
      <c r="E69" s="43"/>
      <c r="F69" s="43"/>
      <c r="G69" s="43"/>
      <c r="H69" s="43"/>
      <c r="I69" s="43"/>
      <c r="J69" s="43"/>
      <c r="K69" s="43"/>
      <c r="L69" s="43"/>
      <c r="M69" s="43"/>
      <c r="N69" s="43"/>
      <c r="O69" s="43"/>
      <c r="P69" s="43"/>
      <c r="Q69" s="43"/>
      <c r="R69" s="43"/>
      <c r="S69" s="43"/>
      <c r="T69" s="43"/>
      <c r="U69" s="43"/>
      <c r="V69" s="43"/>
    </row>
    <row r="70" spans="1:22" x14ac:dyDescent="0.25">
      <c r="A70" s="43"/>
      <c r="B70" s="43"/>
      <c r="C70" s="43"/>
      <c r="D70" s="43"/>
      <c r="E70" s="43"/>
      <c r="F70" s="43"/>
      <c r="G70" s="43"/>
      <c r="H70" s="43"/>
      <c r="I70" s="43"/>
      <c r="J70" s="43"/>
      <c r="K70" s="43"/>
      <c r="L70" s="43"/>
      <c r="M70" s="43"/>
      <c r="N70" s="43"/>
      <c r="O70" s="43"/>
      <c r="P70" s="43"/>
      <c r="Q70" s="43"/>
      <c r="R70" s="43"/>
      <c r="S70" s="43"/>
      <c r="T70" s="43"/>
      <c r="U70" s="43"/>
      <c r="V70" s="43"/>
    </row>
    <row r="71" spans="1:22" x14ac:dyDescent="0.25">
      <c r="A71" s="43"/>
      <c r="B71" s="43"/>
      <c r="C71" s="43"/>
      <c r="D71" s="43"/>
      <c r="E71" s="43"/>
      <c r="F71" s="43"/>
      <c r="G71" s="43"/>
      <c r="H71" s="43"/>
      <c r="I71" s="43"/>
      <c r="J71" s="43"/>
      <c r="K71" s="43"/>
      <c r="L71" s="43"/>
      <c r="M71" s="43"/>
      <c r="N71" s="43"/>
      <c r="O71" s="43"/>
      <c r="P71" s="43"/>
      <c r="Q71" s="43"/>
      <c r="R71" s="43"/>
      <c r="S71" s="43"/>
      <c r="T71" s="43"/>
      <c r="U71" s="43"/>
      <c r="V71" s="43"/>
    </row>
    <row r="72" spans="1:22" x14ac:dyDescent="0.25">
      <c r="A72" s="43"/>
      <c r="B72" s="43"/>
      <c r="C72" s="43"/>
      <c r="D72" s="43"/>
      <c r="E72" s="43"/>
      <c r="F72" s="43"/>
      <c r="G72" s="43"/>
      <c r="H72" s="43"/>
      <c r="I72" s="43"/>
      <c r="J72" s="43"/>
      <c r="K72" s="43"/>
      <c r="L72" s="43"/>
      <c r="M72" s="43"/>
      <c r="N72" s="43"/>
      <c r="O72" s="43"/>
      <c r="P72" s="43"/>
      <c r="Q72" s="43"/>
      <c r="R72" s="43"/>
      <c r="S72" s="43"/>
      <c r="T72" s="43"/>
      <c r="U72" s="43"/>
      <c r="V72" s="43"/>
    </row>
    <row r="73" spans="1:22" x14ac:dyDescent="0.25">
      <c r="A73" s="43"/>
      <c r="B73" s="43"/>
      <c r="C73" s="43"/>
      <c r="D73" s="43"/>
      <c r="E73" s="43"/>
      <c r="F73" s="43"/>
      <c r="G73" s="43"/>
      <c r="H73" s="43"/>
      <c r="I73" s="43"/>
      <c r="J73" s="43"/>
      <c r="K73" s="43"/>
      <c r="L73" s="43"/>
      <c r="M73" s="43"/>
      <c r="N73" s="43"/>
      <c r="O73" s="43"/>
      <c r="P73" s="43"/>
      <c r="Q73" s="43"/>
      <c r="R73" s="43"/>
      <c r="S73" s="43"/>
      <c r="T73" s="43"/>
      <c r="U73" s="43"/>
      <c r="V73" s="43"/>
    </row>
    <row r="74" spans="1:22" x14ac:dyDescent="0.25">
      <c r="A74" s="43"/>
      <c r="B74" s="43"/>
      <c r="C74" s="43"/>
      <c r="D74" s="43"/>
      <c r="E74" s="43"/>
      <c r="F74" s="43"/>
      <c r="G74" s="43"/>
      <c r="H74" s="43"/>
      <c r="I74" s="43"/>
      <c r="J74" s="43"/>
      <c r="K74" s="43"/>
      <c r="L74" s="43"/>
      <c r="M74" s="43"/>
      <c r="N74" s="43"/>
      <c r="O74" s="43"/>
      <c r="P74" s="43"/>
      <c r="Q74" s="43"/>
      <c r="R74" s="43"/>
      <c r="S74" s="43"/>
      <c r="T74" s="43"/>
      <c r="U74" s="43"/>
      <c r="V74" s="43"/>
    </row>
    <row r="75" spans="1:22" x14ac:dyDescent="0.25">
      <c r="A75" s="43"/>
      <c r="B75" s="43"/>
      <c r="C75" s="43"/>
      <c r="D75" s="43"/>
      <c r="E75" s="43"/>
      <c r="F75" s="43"/>
      <c r="G75" s="43"/>
      <c r="H75" s="43"/>
      <c r="I75" s="43"/>
      <c r="J75" s="43"/>
      <c r="K75" s="43"/>
      <c r="L75" s="43"/>
      <c r="M75" s="43"/>
      <c r="N75" s="43"/>
      <c r="O75" s="43"/>
      <c r="P75" s="43"/>
      <c r="Q75" s="43"/>
      <c r="R75" s="43"/>
      <c r="S75" s="43"/>
      <c r="T75" s="43"/>
      <c r="U75" s="43"/>
      <c r="V75" s="43"/>
    </row>
    <row r="76" spans="1:22" x14ac:dyDescent="0.25">
      <c r="A76" s="43"/>
      <c r="B76" s="43"/>
      <c r="C76" s="43"/>
      <c r="D76" s="43"/>
      <c r="E76" s="43"/>
      <c r="F76" s="43"/>
      <c r="G76" s="43"/>
      <c r="H76" s="43"/>
      <c r="I76" s="43"/>
      <c r="J76" s="43"/>
      <c r="K76" s="43"/>
      <c r="L76" s="43"/>
      <c r="M76" s="43"/>
      <c r="N76" s="43"/>
      <c r="O76" s="43"/>
      <c r="P76" s="43"/>
      <c r="Q76" s="43"/>
      <c r="R76" s="43"/>
      <c r="S76" s="43"/>
      <c r="T76" s="43"/>
      <c r="U76" s="43"/>
      <c r="V76" s="43"/>
    </row>
    <row r="77" spans="1:22" x14ac:dyDescent="0.25">
      <c r="A77" s="43"/>
      <c r="B77" s="43"/>
      <c r="C77" s="43"/>
      <c r="D77" s="43"/>
      <c r="E77" s="43"/>
      <c r="F77" s="43"/>
      <c r="G77" s="43"/>
      <c r="H77" s="43"/>
      <c r="I77" s="43"/>
      <c r="J77" s="43"/>
      <c r="K77" s="43"/>
      <c r="L77" s="43"/>
      <c r="M77" s="43"/>
      <c r="N77" s="43"/>
      <c r="O77" s="43"/>
      <c r="P77" s="43"/>
      <c r="Q77" s="43"/>
      <c r="R77" s="43"/>
      <c r="S77" s="43"/>
      <c r="T77" s="43"/>
      <c r="U77" s="43"/>
      <c r="V77" s="43"/>
    </row>
    <row r="78" spans="1:22" x14ac:dyDescent="0.25">
      <c r="A78" s="43"/>
      <c r="B78" s="43"/>
      <c r="C78" s="43"/>
      <c r="D78" s="43"/>
      <c r="E78" s="43"/>
      <c r="F78" s="43"/>
      <c r="G78" s="43"/>
      <c r="H78" s="43"/>
      <c r="I78" s="43"/>
      <c r="J78" s="43"/>
      <c r="K78" s="43"/>
      <c r="L78" s="43"/>
      <c r="M78" s="43"/>
      <c r="N78" s="43"/>
      <c r="O78" s="43"/>
      <c r="P78" s="43"/>
      <c r="Q78" s="43"/>
      <c r="R78" s="43"/>
      <c r="S78" s="43"/>
      <c r="T78" s="43"/>
      <c r="U78" s="43"/>
      <c r="V78" s="43"/>
    </row>
    <row r="79" spans="1:22" x14ac:dyDescent="0.25">
      <c r="A79" s="43"/>
      <c r="B79" s="43"/>
      <c r="C79" s="43"/>
      <c r="D79" s="43"/>
      <c r="E79" s="43"/>
      <c r="F79" s="43"/>
      <c r="G79" s="43"/>
      <c r="H79" s="43"/>
      <c r="I79" s="43"/>
      <c r="J79" s="43"/>
      <c r="K79" s="43"/>
      <c r="L79" s="43"/>
      <c r="M79" s="43"/>
      <c r="N79" s="43"/>
      <c r="O79" s="43"/>
      <c r="P79" s="43"/>
      <c r="Q79" s="43"/>
      <c r="R79" s="43"/>
      <c r="S79" s="43"/>
      <c r="T79" s="43"/>
      <c r="U79" s="43"/>
      <c r="V79" s="43"/>
    </row>
    <row r="80" spans="1:22" x14ac:dyDescent="0.25">
      <c r="A80" s="43"/>
      <c r="B80" s="43"/>
      <c r="C80" s="43"/>
      <c r="D80" s="43"/>
      <c r="E80" s="43"/>
      <c r="F80" s="43"/>
      <c r="G80" s="43"/>
      <c r="H80" s="43"/>
      <c r="I80" s="43"/>
      <c r="J80" s="43"/>
      <c r="K80" s="43"/>
      <c r="L80" s="43"/>
      <c r="M80" s="43"/>
      <c r="N80" s="43"/>
      <c r="O80" s="43"/>
      <c r="P80" s="43"/>
      <c r="Q80" s="43"/>
      <c r="R80" s="43"/>
      <c r="S80" s="43"/>
      <c r="T80" s="43"/>
      <c r="U80" s="43"/>
      <c r="V80" s="43"/>
    </row>
    <row r="81" spans="1:22" x14ac:dyDescent="0.25">
      <c r="A81" s="43"/>
      <c r="B81" s="43"/>
      <c r="C81" s="43"/>
      <c r="D81" s="43"/>
      <c r="E81" s="43"/>
      <c r="F81" s="43"/>
      <c r="G81" s="43"/>
      <c r="H81" s="43"/>
      <c r="I81" s="43"/>
      <c r="J81" s="43"/>
      <c r="K81" s="43"/>
      <c r="L81" s="43"/>
      <c r="M81" s="43"/>
      <c r="N81" s="43"/>
      <c r="O81" s="43"/>
      <c r="P81" s="43"/>
      <c r="Q81" s="43"/>
      <c r="R81" s="43"/>
      <c r="S81" s="43"/>
      <c r="T81" s="43"/>
      <c r="U81" s="43"/>
      <c r="V81" s="43"/>
    </row>
    <row r="82" spans="1:22" x14ac:dyDescent="0.25">
      <c r="A82" s="43"/>
      <c r="B82" s="43"/>
      <c r="C82" s="43"/>
      <c r="D82" s="43"/>
      <c r="E82" s="43"/>
      <c r="F82" s="43"/>
      <c r="G82" s="43"/>
      <c r="H82" s="43"/>
      <c r="I82" s="43"/>
      <c r="J82" s="43"/>
      <c r="K82" s="43"/>
      <c r="L82" s="43"/>
      <c r="M82" s="43"/>
      <c r="N82" s="43"/>
      <c r="O82" s="43"/>
      <c r="P82" s="43"/>
      <c r="Q82" s="43"/>
      <c r="R82" s="43"/>
      <c r="S82" s="43"/>
      <c r="T82" s="43"/>
      <c r="U82" s="43"/>
      <c r="V82" s="43"/>
    </row>
    <row r="83" spans="1:22" x14ac:dyDescent="0.25">
      <c r="A83" s="43"/>
      <c r="B83" s="43"/>
      <c r="C83" s="43"/>
      <c r="D83" s="43"/>
      <c r="E83" s="43"/>
      <c r="F83" s="43"/>
      <c r="G83" s="43"/>
      <c r="H83" s="43"/>
      <c r="I83" s="43"/>
      <c r="J83" s="43"/>
      <c r="K83" s="43"/>
      <c r="L83" s="43"/>
      <c r="M83" s="43"/>
      <c r="N83" s="43"/>
      <c r="O83" s="43"/>
      <c r="P83" s="43"/>
      <c r="Q83" s="43"/>
      <c r="R83" s="43"/>
      <c r="S83" s="43"/>
      <c r="T83" s="43"/>
      <c r="U83" s="43"/>
      <c r="V83" s="43"/>
    </row>
    <row r="84" spans="1:22" x14ac:dyDescent="0.25">
      <c r="A84" s="43"/>
      <c r="B84" s="43"/>
      <c r="C84" s="43"/>
      <c r="D84" s="43"/>
      <c r="E84" s="43"/>
      <c r="F84" s="43"/>
      <c r="G84" s="43"/>
      <c r="H84" s="43"/>
      <c r="I84" s="43"/>
      <c r="J84" s="43"/>
      <c r="K84" s="43"/>
      <c r="L84" s="43"/>
      <c r="M84" s="43"/>
      <c r="N84" s="43"/>
      <c r="O84" s="43"/>
      <c r="P84" s="43"/>
      <c r="Q84" s="43"/>
      <c r="R84" s="43"/>
      <c r="S84" s="43"/>
      <c r="T84" s="43"/>
      <c r="U84" s="43"/>
      <c r="V84" s="43"/>
    </row>
    <row r="85" spans="1:22" x14ac:dyDescent="0.25">
      <c r="A85" s="43"/>
      <c r="B85" s="43"/>
      <c r="C85" s="43"/>
      <c r="D85" s="43"/>
      <c r="E85" s="43"/>
      <c r="F85" s="43"/>
      <c r="G85" s="43"/>
      <c r="H85" s="43"/>
      <c r="I85" s="43"/>
      <c r="J85" s="43"/>
      <c r="K85" s="43"/>
      <c r="L85" s="43"/>
      <c r="M85" s="43"/>
      <c r="N85" s="43"/>
      <c r="O85" s="43"/>
      <c r="P85" s="43"/>
      <c r="Q85" s="43"/>
      <c r="R85" s="43"/>
      <c r="S85" s="43"/>
      <c r="T85" s="43"/>
      <c r="U85" s="43"/>
      <c r="V85" s="43"/>
    </row>
    <row r="86" spans="1:22" x14ac:dyDescent="0.25">
      <c r="A86" s="43"/>
      <c r="B86" s="43"/>
      <c r="C86" s="43"/>
      <c r="D86" s="43"/>
      <c r="E86" s="43"/>
      <c r="F86" s="43"/>
      <c r="G86" s="43"/>
      <c r="H86" s="43"/>
      <c r="I86" s="43"/>
      <c r="J86" s="43"/>
      <c r="K86" s="43"/>
      <c r="L86" s="43"/>
      <c r="M86" s="43"/>
      <c r="N86" s="43"/>
      <c r="O86" s="43"/>
      <c r="P86" s="43"/>
      <c r="Q86" s="43"/>
      <c r="R86" s="43"/>
      <c r="S86" s="43"/>
      <c r="T86" s="43"/>
      <c r="U86" s="43"/>
      <c r="V86" s="43"/>
    </row>
    <row r="87" spans="1:22" x14ac:dyDescent="0.25">
      <c r="A87" s="43"/>
      <c r="B87" s="43"/>
      <c r="C87" s="43"/>
      <c r="D87" s="43"/>
      <c r="E87" s="43"/>
      <c r="F87" s="43"/>
      <c r="G87" s="43"/>
      <c r="H87" s="43"/>
      <c r="I87" s="43"/>
      <c r="J87" s="43"/>
      <c r="K87" s="43"/>
      <c r="L87" s="43"/>
      <c r="M87" s="43"/>
      <c r="N87" s="43"/>
      <c r="O87" s="43"/>
      <c r="P87" s="43"/>
      <c r="Q87" s="43"/>
      <c r="R87" s="43"/>
      <c r="S87" s="43"/>
      <c r="T87" s="43"/>
      <c r="U87" s="43"/>
      <c r="V87" s="43"/>
    </row>
    <row r="88" spans="1:22" x14ac:dyDescent="0.25">
      <c r="A88" s="43"/>
      <c r="B88" s="43"/>
      <c r="C88" s="43"/>
      <c r="D88" s="43"/>
      <c r="E88" s="43"/>
      <c r="F88" s="43"/>
      <c r="G88" s="43"/>
      <c r="H88" s="43"/>
      <c r="I88" s="43"/>
      <c r="J88" s="43"/>
      <c r="K88" s="43"/>
      <c r="L88" s="43"/>
      <c r="M88" s="43"/>
      <c r="N88" s="43"/>
      <c r="O88" s="43"/>
      <c r="P88" s="43"/>
      <c r="Q88" s="43"/>
      <c r="R88" s="43"/>
      <c r="S88" s="43"/>
      <c r="T88" s="43"/>
      <c r="U88" s="43"/>
      <c r="V88" s="43"/>
    </row>
    <row r="89" spans="1:22" x14ac:dyDescent="0.25">
      <c r="A89" s="43"/>
      <c r="B89" s="43"/>
      <c r="C89" s="43"/>
      <c r="D89" s="43"/>
      <c r="E89" s="43"/>
      <c r="F89" s="43"/>
      <c r="G89" s="43"/>
      <c r="H89" s="43"/>
      <c r="I89" s="43"/>
      <c r="J89" s="43"/>
      <c r="K89" s="43"/>
      <c r="L89" s="43"/>
      <c r="M89" s="43"/>
      <c r="N89" s="43"/>
      <c r="O89" s="43"/>
      <c r="P89" s="43"/>
      <c r="Q89" s="43"/>
      <c r="R89" s="43"/>
      <c r="S89" s="43"/>
      <c r="T89" s="43"/>
      <c r="U89" s="43"/>
      <c r="V89" s="43"/>
    </row>
    <row r="90" spans="1:22" x14ac:dyDescent="0.25">
      <c r="A90" s="43"/>
      <c r="B90" s="43"/>
      <c r="C90" s="43"/>
      <c r="D90" s="43"/>
      <c r="E90" s="43"/>
      <c r="F90" s="43"/>
      <c r="G90" s="43"/>
      <c r="H90" s="43"/>
      <c r="I90" s="43"/>
      <c r="J90" s="43"/>
      <c r="K90" s="43"/>
      <c r="L90" s="43"/>
      <c r="M90" s="43"/>
      <c r="N90" s="43"/>
      <c r="O90" s="43"/>
      <c r="P90" s="43"/>
      <c r="Q90" s="43"/>
      <c r="R90" s="43"/>
      <c r="S90" s="43"/>
      <c r="T90" s="43"/>
      <c r="U90" s="43"/>
      <c r="V90" s="4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AR127"/>
  <sheetViews>
    <sheetView topLeftCell="A108" workbookViewId="0">
      <selection activeCell="B124" sqref="B124"/>
    </sheetView>
  </sheetViews>
  <sheetFormatPr baseColWidth="10" defaultRowHeight="11.25" x14ac:dyDescent="0.2"/>
  <cols>
    <col min="1" max="1" width="22.85546875" style="944" customWidth="1"/>
    <col min="2" max="2" width="55.140625" style="320" customWidth="1"/>
    <col min="3" max="3" width="0" style="320" hidden="1" customWidth="1"/>
    <col min="4" max="4" width="12.85546875" style="320" hidden="1" customWidth="1"/>
    <col min="5" max="5" width="15.7109375" style="320" hidden="1" customWidth="1"/>
    <col min="6" max="6" width="15.28515625" style="396" hidden="1" customWidth="1"/>
    <col min="7" max="7" width="16" style="320" hidden="1" customWidth="1"/>
    <col min="8" max="8" width="14.5703125" style="320" bestFit="1" customWidth="1"/>
    <col min="9" max="9" width="15" style="320" hidden="1" customWidth="1"/>
    <col min="10" max="10" width="0" style="320" hidden="1" customWidth="1"/>
    <col min="11" max="11" width="15.85546875" style="320" hidden="1" customWidth="1"/>
    <col min="12" max="12" width="0" style="320" hidden="1" customWidth="1"/>
    <col min="13" max="13" width="15.7109375" style="320" hidden="1" customWidth="1"/>
    <col min="14" max="14" width="0" style="320" hidden="1" customWidth="1"/>
    <col min="15" max="15" width="15.7109375" style="320" bestFit="1" customWidth="1"/>
    <col min="16" max="17" width="15.7109375" style="320" hidden="1" customWidth="1"/>
    <col min="18" max="18" width="18" style="320" hidden="1" customWidth="1"/>
    <col min="19" max="19" width="13.140625" style="320" hidden="1" customWidth="1"/>
    <col min="20" max="22" width="0" style="320" hidden="1" customWidth="1"/>
    <col min="23" max="23" width="14.5703125" style="320" hidden="1" customWidth="1"/>
    <col min="24" max="24" width="12" style="320" hidden="1" customWidth="1"/>
    <col min="25" max="25" width="0" style="320" hidden="1" customWidth="1"/>
    <col min="26" max="26" width="16.85546875" style="320" hidden="1" customWidth="1"/>
    <col min="27" max="28" width="0" style="320" hidden="1" customWidth="1"/>
    <col min="29" max="29" width="16.42578125" style="320" hidden="1" customWidth="1"/>
    <col min="30" max="30" width="9.5703125" style="320" hidden="1" customWidth="1"/>
    <col min="31" max="31" width="8.85546875" style="320" hidden="1" customWidth="1"/>
    <col min="32" max="32" width="13.85546875" style="320" hidden="1" customWidth="1"/>
    <col min="33" max="33" width="13.140625" style="320" hidden="1" customWidth="1"/>
    <col min="34" max="34" width="10.28515625" style="320" hidden="1" customWidth="1"/>
    <col min="35" max="35" width="12.28515625" style="320" hidden="1" customWidth="1"/>
    <col min="36" max="36" width="5.85546875" style="320" hidden="1" customWidth="1"/>
    <col min="37" max="37" width="0" style="320" hidden="1" customWidth="1"/>
    <col min="38" max="38" width="16.42578125" style="396" customWidth="1"/>
    <col min="39" max="39" width="12" style="387" bestFit="1" customWidth="1"/>
    <col min="40" max="40" width="16.42578125" style="320" customWidth="1"/>
    <col min="41" max="41" width="7.85546875" style="320" customWidth="1"/>
    <col min="42" max="42" width="14.7109375" style="320" hidden="1" customWidth="1"/>
    <col min="43" max="43" width="9.5703125" style="320" customWidth="1"/>
    <col min="44" max="44" width="11.42578125" style="320" hidden="1" customWidth="1"/>
    <col min="45" max="45" width="11.42578125" style="320" customWidth="1"/>
    <col min="46" max="46" width="2.140625" style="320" customWidth="1"/>
    <col min="47" max="47" width="13.7109375" style="320" customWidth="1"/>
    <col min="48" max="48" width="0.140625" style="320" customWidth="1"/>
    <col min="49" max="16384" width="11.42578125" style="320"/>
  </cols>
  <sheetData>
    <row r="1" spans="1:38" x14ac:dyDescent="0.2">
      <c r="A1" s="1218" t="s">
        <v>0</v>
      </c>
      <c r="B1" s="1236"/>
      <c r="C1" s="1236"/>
      <c r="D1" s="1236"/>
      <c r="E1" s="1236"/>
      <c r="F1" s="1236"/>
      <c r="G1" s="1236"/>
      <c r="H1" s="1236"/>
      <c r="I1" s="1236"/>
      <c r="J1" s="1236"/>
      <c r="K1" s="1236"/>
      <c r="L1" s="1236"/>
      <c r="M1" s="1236"/>
      <c r="N1" s="1236"/>
      <c r="O1" s="1236"/>
      <c r="P1" s="1236"/>
      <c r="Q1" s="1236"/>
      <c r="R1" s="1236"/>
      <c r="S1" s="1236"/>
      <c r="T1" s="1236"/>
      <c r="U1" s="1236"/>
      <c r="V1" s="1236"/>
      <c r="W1" s="1236"/>
      <c r="X1" s="1236"/>
      <c r="Y1" s="1236"/>
      <c r="Z1" s="1236"/>
      <c r="AA1" s="1236"/>
      <c r="AB1" s="1236"/>
      <c r="AC1" s="1236"/>
      <c r="AD1" s="1236"/>
      <c r="AE1" s="1236"/>
      <c r="AF1" s="1236"/>
      <c r="AG1" s="1236"/>
      <c r="AH1" s="1236"/>
      <c r="AI1" s="1236"/>
      <c r="AJ1" s="1236"/>
      <c r="AK1" s="1236"/>
      <c r="AL1" s="1237"/>
    </row>
    <row r="2" spans="1:38" x14ac:dyDescent="0.2">
      <c r="A2" s="1219" t="s">
        <v>38</v>
      </c>
      <c r="B2" s="1240"/>
      <c r="C2" s="1240"/>
      <c r="D2" s="1240"/>
      <c r="E2" s="1240"/>
      <c r="F2" s="1240"/>
      <c r="G2" s="1240"/>
      <c r="H2" s="1240"/>
      <c r="I2" s="1240"/>
      <c r="J2" s="1240"/>
      <c r="K2" s="1240"/>
      <c r="L2" s="1240"/>
      <c r="M2" s="1240"/>
      <c r="N2" s="1240"/>
      <c r="O2" s="1240"/>
      <c r="P2" s="1240"/>
      <c r="Q2" s="1240"/>
      <c r="R2" s="1240"/>
      <c r="S2" s="1240"/>
      <c r="T2" s="1240"/>
      <c r="U2" s="1240"/>
      <c r="V2" s="1240"/>
      <c r="W2" s="1240"/>
      <c r="X2" s="1240"/>
      <c r="Y2" s="1240"/>
      <c r="Z2" s="1240"/>
      <c r="AA2" s="1240"/>
      <c r="AB2" s="1240"/>
      <c r="AC2" s="1240"/>
      <c r="AD2" s="1240"/>
      <c r="AE2" s="1240"/>
      <c r="AF2" s="1240"/>
      <c r="AG2" s="1240"/>
      <c r="AH2" s="1240"/>
      <c r="AI2" s="1240"/>
      <c r="AJ2" s="1240"/>
      <c r="AK2" s="1240"/>
      <c r="AL2" s="1241"/>
    </row>
    <row r="3" spans="1:38" ht="6" customHeight="1" x14ac:dyDescent="0.2">
      <c r="A3" s="1176" t="s">
        <v>2</v>
      </c>
      <c r="B3" s="1176" t="s">
        <v>3</v>
      </c>
      <c r="C3" s="1180" t="s">
        <v>5</v>
      </c>
      <c r="D3" s="1180"/>
      <c r="E3" s="1495" t="s">
        <v>72</v>
      </c>
      <c r="F3" s="1493"/>
      <c r="G3" s="1494"/>
      <c r="H3" s="1179" t="s">
        <v>7</v>
      </c>
      <c r="I3" s="1495" t="s">
        <v>8</v>
      </c>
      <c r="J3" s="1493"/>
      <c r="K3" s="1494"/>
      <c r="L3" s="1179" t="s">
        <v>9</v>
      </c>
      <c r="M3" s="1179" t="s">
        <v>10</v>
      </c>
      <c r="N3" s="1179" t="s">
        <v>11</v>
      </c>
      <c r="O3" s="1174" t="s">
        <v>1171</v>
      </c>
      <c r="P3" s="1483" t="s">
        <v>977</v>
      </c>
      <c r="Q3" s="1483" t="s">
        <v>976</v>
      </c>
      <c r="R3" s="1179" t="s">
        <v>33</v>
      </c>
      <c r="S3" s="1174" t="s">
        <v>13</v>
      </c>
      <c r="T3" s="1174" t="s">
        <v>14</v>
      </c>
      <c r="U3" s="887" t="s">
        <v>15</v>
      </c>
      <c r="V3" s="957" t="s">
        <v>109</v>
      </c>
      <c r="W3" s="1493" t="s">
        <v>16</v>
      </c>
      <c r="X3" s="1493"/>
      <c r="Y3" s="1493"/>
      <c r="Z3" s="1493"/>
      <c r="AA3" s="1493"/>
      <c r="AB3" s="1493"/>
      <c r="AC3" s="1493"/>
      <c r="AD3" s="1493"/>
      <c r="AE3" s="1493"/>
      <c r="AF3" s="1493"/>
      <c r="AG3" s="1493"/>
      <c r="AH3" s="1494"/>
      <c r="AI3" s="1495" t="s">
        <v>17</v>
      </c>
      <c r="AJ3" s="1494"/>
      <c r="AK3" s="911"/>
      <c r="AL3" s="1176" t="s">
        <v>1112</v>
      </c>
    </row>
    <row r="4" spans="1:38" ht="9.75" customHeight="1" x14ac:dyDescent="0.2">
      <c r="A4" s="1180"/>
      <c r="B4" s="1180"/>
      <c r="C4" s="851" t="s">
        <v>18</v>
      </c>
      <c r="D4" s="851" t="s">
        <v>19</v>
      </c>
      <c r="E4" s="851" t="s">
        <v>20</v>
      </c>
      <c r="F4" s="851" t="s">
        <v>21</v>
      </c>
      <c r="G4" s="851" t="s">
        <v>22</v>
      </c>
      <c r="H4" s="1231"/>
      <c r="I4" s="851" t="s">
        <v>23</v>
      </c>
      <c r="J4" s="851" t="s">
        <v>21</v>
      </c>
      <c r="K4" s="851" t="s">
        <v>24</v>
      </c>
      <c r="L4" s="1231"/>
      <c r="M4" s="1231"/>
      <c r="N4" s="1231"/>
      <c r="O4" s="1179"/>
      <c r="P4" s="1250"/>
      <c r="Q4" s="1250"/>
      <c r="R4" s="1231"/>
      <c r="S4" s="1179"/>
      <c r="T4" s="1179"/>
      <c r="U4" s="851"/>
      <c r="V4" s="851"/>
      <c r="W4" s="851" t="s">
        <v>27</v>
      </c>
      <c r="X4" s="851" t="s">
        <v>21</v>
      </c>
      <c r="Y4" s="849" t="s">
        <v>40</v>
      </c>
      <c r="Z4" s="851" t="s">
        <v>28</v>
      </c>
      <c r="AA4" s="851" t="s">
        <v>21</v>
      </c>
      <c r="AB4" s="849" t="s">
        <v>40</v>
      </c>
      <c r="AC4" s="851" t="s">
        <v>28</v>
      </c>
      <c r="AD4" s="851" t="s">
        <v>21</v>
      </c>
      <c r="AE4" s="849" t="s">
        <v>40</v>
      </c>
      <c r="AF4" s="851" t="s">
        <v>29</v>
      </c>
      <c r="AG4" s="851" t="s">
        <v>21</v>
      </c>
      <c r="AH4" s="849" t="s">
        <v>40</v>
      </c>
      <c r="AI4" s="851" t="s">
        <v>278</v>
      </c>
      <c r="AJ4" s="851"/>
      <c r="AK4" s="911" t="s">
        <v>966</v>
      </c>
      <c r="AL4" s="1180"/>
    </row>
    <row r="5" spans="1:38" ht="90.75" hidden="1" customHeight="1" x14ac:dyDescent="0.2">
      <c r="A5" s="325" t="s">
        <v>845</v>
      </c>
      <c r="B5" s="325" t="s">
        <v>47</v>
      </c>
      <c r="C5" s="849" t="s">
        <v>49</v>
      </c>
      <c r="D5" s="851" t="s">
        <v>71</v>
      </c>
      <c r="E5" s="326" t="s">
        <v>50</v>
      </c>
      <c r="F5" s="850">
        <v>41001</v>
      </c>
      <c r="G5" s="328">
        <v>10000000</v>
      </c>
      <c r="H5" s="329">
        <v>41064</v>
      </c>
      <c r="I5" s="330" t="s">
        <v>73</v>
      </c>
      <c r="J5" s="850">
        <v>41064</v>
      </c>
      <c r="K5" s="328">
        <v>9948021</v>
      </c>
      <c r="L5" s="329">
        <v>41072</v>
      </c>
      <c r="M5" s="329">
        <v>41086</v>
      </c>
      <c r="N5" s="849">
        <v>4</v>
      </c>
      <c r="O5" s="331">
        <v>9948021</v>
      </c>
      <c r="P5" s="586" t="s">
        <v>996</v>
      </c>
      <c r="Q5" s="586" t="s">
        <v>997</v>
      </c>
      <c r="R5" s="331"/>
      <c r="S5" s="331"/>
      <c r="T5" s="849"/>
      <c r="U5" s="849" t="s">
        <v>51</v>
      </c>
      <c r="V5" s="849" t="s">
        <v>52</v>
      </c>
      <c r="W5" s="331"/>
      <c r="X5" s="329"/>
      <c r="Y5" s="332"/>
      <c r="Z5" s="849"/>
      <c r="AA5" s="837"/>
      <c r="AB5" s="837"/>
      <c r="AC5" s="837"/>
      <c r="AD5" s="837"/>
      <c r="AE5" s="837"/>
      <c r="AF5" s="837"/>
      <c r="AG5" s="333"/>
      <c r="AH5" s="333"/>
      <c r="AI5" s="333"/>
      <c r="AJ5" s="333"/>
      <c r="AL5" s="851"/>
    </row>
    <row r="6" spans="1:38" ht="22.5" customHeight="1" x14ac:dyDescent="0.2">
      <c r="A6" s="325" t="s">
        <v>831</v>
      </c>
      <c r="B6" s="306" t="s">
        <v>55</v>
      </c>
      <c r="C6" s="837" t="s">
        <v>56</v>
      </c>
      <c r="D6" s="851" t="s">
        <v>57</v>
      </c>
      <c r="E6" s="860" t="s">
        <v>58</v>
      </c>
      <c r="F6" s="833">
        <v>41001</v>
      </c>
      <c r="G6" s="835">
        <v>8441539</v>
      </c>
      <c r="H6" s="833">
        <v>41064</v>
      </c>
      <c r="I6" s="330" t="s">
        <v>70</v>
      </c>
      <c r="J6" s="833">
        <v>41064</v>
      </c>
      <c r="K6" s="336">
        <v>8361039.8099999996</v>
      </c>
      <c r="L6" s="329">
        <v>41066</v>
      </c>
      <c r="M6" s="833">
        <v>41075</v>
      </c>
      <c r="N6" s="837">
        <v>30</v>
      </c>
      <c r="O6" s="835">
        <v>8361039.8099999996</v>
      </c>
      <c r="P6" s="843">
        <v>0</v>
      </c>
      <c r="Q6" s="843">
        <v>0</v>
      </c>
      <c r="R6" s="835"/>
      <c r="S6" s="868">
        <v>41096</v>
      </c>
      <c r="T6" s="338">
        <v>41123</v>
      </c>
      <c r="U6" s="339" t="s">
        <v>59</v>
      </c>
      <c r="V6" s="306" t="s">
        <v>52</v>
      </c>
      <c r="W6" s="340">
        <v>4180519.91</v>
      </c>
      <c r="X6" s="833">
        <v>41082</v>
      </c>
      <c r="Y6" s="860" t="s">
        <v>101</v>
      </c>
      <c r="Z6" s="832">
        <v>0</v>
      </c>
      <c r="AA6" s="837">
        <v>0</v>
      </c>
      <c r="AB6" s="837"/>
      <c r="AC6" s="837"/>
      <c r="AD6" s="837"/>
      <c r="AE6" s="837"/>
      <c r="AF6" s="857">
        <v>4180519.9</v>
      </c>
      <c r="AG6" s="850">
        <v>41130</v>
      </c>
      <c r="AH6" s="326" t="s">
        <v>733</v>
      </c>
      <c r="AI6" s="333"/>
      <c r="AJ6" s="333"/>
      <c r="AL6" s="851" t="s">
        <v>1113</v>
      </c>
    </row>
    <row r="7" spans="1:38" ht="51.75" hidden="1" customHeight="1" x14ac:dyDescent="0.2">
      <c r="A7" s="325" t="s">
        <v>846</v>
      </c>
      <c r="B7" s="306" t="s">
        <v>62</v>
      </c>
      <c r="C7" s="837" t="s">
        <v>63</v>
      </c>
      <c r="D7" s="832" t="s">
        <v>64</v>
      </c>
      <c r="E7" s="860" t="s">
        <v>65</v>
      </c>
      <c r="F7" s="833">
        <v>41001</v>
      </c>
      <c r="G7" s="835">
        <v>15800000</v>
      </c>
      <c r="H7" s="833">
        <v>41068</v>
      </c>
      <c r="I7" s="330" t="s">
        <v>74</v>
      </c>
      <c r="J7" s="833">
        <v>41065</v>
      </c>
      <c r="K7" s="336">
        <v>13500000</v>
      </c>
      <c r="L7" s="833">
        <v>41066</v>
      </c>
      <c r="M7" s="833">
        <v>41079</v>
      </c>
      <c r="N7" s="832">
        <v>60</v>
      </c>
      <c r="O7" s="835">
        <v>13500000</v>
      </c>
      <c r="P7" s="843">
        <v>0</v>
      </c>
      <c r="Q7" s="843">
        <v>0</v>
      </c>
      <c r="R7" s="835"/>
      <c r="S7" s="338">
        <v>41138</v>
      </c>
      <c r="T7" s="338">
        <v>41201</v>
      </c>
      <c r="U7" s="339" t="s">
        <v>59</v>
      </c>
      <c r="V7" s="306" t="s">
        <v>52</v>
      </c>
      <c r="W7" s="341"/>
      <c r="X7" s="832"/>
      <c r="Y7" s="832"/>
      <c r="Z7" s="832"/>
      <c r="AA7" s="837"/>
      <c r="AB7" s="837"/>
      <c r="AC7" s="837"/>
      <c r="AD7" s="837"/>
      <c r="AE7" s="837"/>
      <c r="AF7" s="857">
        <v>13500000</v>
      </c>
      <c r="AG7" s="850">
        <v>41207</v>
      </c>
      <c r="AH7" s="326" t="s">
        <v>734</v>
      </c>
      <c r="AI7" s="333"/>
      <c r="AJ7" s="333"/>
      <c r="AL7" s="851"/>
    </row>
    <row r="8" spans="1:38" ht="22.5" customHeight="1" x14ac:dyDescent="0.2">
      <c r="A8" s="903" t="s">
        <v>847</v>
      </c>
      <c r="B8" s="841" t="s">
        <v>92</v>
      </c>
      <c r="C8" s="837" t="s">
        <v>93</v>
      </c>
      <c r="D8" s="832" t="s">
        <v>94</v>
      </c>
      <c r="E8" s="860" t="s">
        <v>95</v>
      </c>
      <c r="F8" s="833">
        <v>41029</v>
      </c>
      <c r="G8" s="835">
        <v>14450000</v>
      </c>
      <c r="H8" s="833">
        <v>41080</v>
      </c>
      <c r="I8" s="860" t="s">
        <v>96</v>
      </c>
      <c r="J8" s="833">
        <v>41080</v>
      </c>
      <c r="K8" s="336">
        <v>14276600</v>
      </c>
      <c r="L8" s="833">
        <v>41082</v>
      </c>
      <c r="M8" s="833">
        <v>41094</v>
      </c>
      <c r="N8" s="832">
        <v>30</v>
      </c>
      <c r="O8" s="835">
        <v>14276600</v>
      </c>
      <c r="P8" s="843"/>
      <c r="Q8" s="843"/>
      <c r="R8" s="835"/>
      <c r="S8" s="868">
        <v>41124</v>
      </c>
      <c r="T8" s="338">
        <v>41155</v>
      </c>
      <c r="U8" s="339" t="s">
        <v>76</v>
      </c>
      <c r="V8" s="306" t="s">
        <v>52</v>
      </c>
      <c r="W8" s="340">
        <f>O8/2</f>
        <v>7138300</v>
      </c>
      <c r="X8" s="833">
        <v>41101</v>
      </c>
      <c r="Y8" s="860" t="s">
        <v>119</v>
      </c>
      <c r="Z8" s="832">
        <v>0</v>
      </c>
      <c r="AA8" s="837">
        <v>0</v>
      </c>
      <c r="AB8" s="837"/>
      <c r="AC8" s="837"/>
      <c r="AD8" s="837"/>
      <c r="AE8" s="837"/>
      <c r="AF8" s="857">
        <v>7137076.1799999997</v>
      </c>
      <c r="AG8" s="850">
        <v>41176</v>
      </c>
      <c r="AH8" s="343" t="s">
        <v>735</v>
      </c>
      <c r="AI8" s="344">
        <v>1223.82</v>
      </c>
      <c r="AJ8" s="345"/>
      <c r="AL8" s="851" t="s">
        <v>1113</v>
      </c>
    </row>
    <row r="9" spans="1:38" ht="78" hidden="1" customHeight="1" x14ac:dyDescent="0.2">
      <c r="A9" s="325" t="s">
        <v>848</v>
      </c>
      <c r="B9" s="325" t="s">
        <v>88</v>
      </c>
      <c r="C9" s="837" t="s">
        <v>49</v>
      </c>
      <c r="D9" s="851" t="s">
        <v>71</v>
      </c>
      <c r="E9" s="860" t="s">
        <v>89</v>
      </c>
      <c r="F9" s="833">
        <v>41061</v>
      </c>
      <c r="G9" s="835">
        <v>2417789</v>
      </c>
      <c r="H9" s="833">
        <v>41080</v>
      </c>
      <c r="I9" s="860" t="s">
        <v>90</v>
      </c>
      <c r="J9" s="833">
        <v>41080</v>
      </c>
      <c r="K9" s="336">
        <v>2412614</v>
      </c>
      <c r="L9" s="833">
        <v>41086</v>
      </c>
      <c r="M9" s="833">
        <v>41095</v>
      </c>
      <c r="N9" s="832">
        <v>4</v>
      </c>
      <c r="O9" s="835">
        <v>2412614</v>
      </c>
      <c r="P9" s="845" t="s">
        <v>994</v>
      </c>
      <c r="Q9" s="845" t="s">
        <v>995</v>
      </c>
      <c r="R9" s="835"/>
      <c r="S9" s="835"/>
      <c r="T9" s="333"/>
      <c r="U9" s="339" t="s">
        <v>91</v>
      </c>
      <c r="V9" s="306" t="s">
        <v>52</v>
      </c>
      <c r="W9" s="340">
        <f>O9/2</f>
        <v>1206307</v>
      </c>
      <c r="X9" s="833">
        <v>41121</v>
      </c>
      <c r="Y9" s="860" t="s">
        <v>120</v>
      </c>
      <c r="Z9" s="832"/>
      <c r="AA9" s="837"/>
      <c r="AB9" s="837"/>
      <c r="AC9" s="837"/>
      <c r="AD9" s="837"/>
      <c r="AE9" s="837"/>
      <c r="AF9" s="837"/>
      <c r="AG9" s="333"/>
      <c r="AH9" s="333"/>
      <c r="AI9" s="333"/>
      <c r="AJ9" s="333"/>
      <c r="AL9" s="851"/>
    </row>
    <row r="10" spans="1:38" ht="84.75" hidden="1" customHeight="1" x14ac:dyDescent="0.2">
      <c r="A10" s="325" t="s">
        <v>849</v>
      </c>
      <c r="B10" s="306" t="s">
        <v>98</v>
      </c>
      <c r="C10" s="837" t="s">
        <v>49</v>
      </c>
      <c r="D10" s="851" t="s">
        <v>71</v>
      </c>
      <c r="E10" s="860" t="s">
        <v>99</v>
      </c>
      <c r="F10" s="833">
        <v>41059</v>
      </c>
      <c r="G10" s="835">
        <v>7882211</v>
      </c>
      <c r="H10" s="833">
        <v>41093</v>
      </c>
      <c r="I10" s="860" t="s">
        <v>102</v>
      </c>
      <c r="J10" s="833">
        <v>41093</v>
      </c>
      <c r="K10" s="336">
        <v>7878349</v>
      </c>
      <c r="L10" s="833">
        <v>41101</v>
      </c>
      <c r="M10" s="833">
        <v>41116</v>
      </c>
      <c r="N10" s="832">
        <v>4</v>
      </c>
      <c r="O10" s="835">
        <v>7878349</v>
      </c>
      <c r="P10" s="845" t="s">
        <v>998</v>
      </c>
      <c r="Q10" s="845" t="s">
        <v>999</v>
      </c>
      <c r="R10" s="835"/>
      <c r="S10" s="835"/>
      <c r="T10" s="333"/>
      <c r="U10" s="339" t="s">
        <v>91</v>
      </c>
      <c r="V10" s="306" t="s">
        <v>52</v>
      </c>
      <c r="W10" s="340">
        <f>O10/2</f>
        <v>3939174.5</v>
      </c>
      <c r="X10" s="833">
        <v>41121</v>
      </c>
      <c r="Y10" s="860" t="s">
        <v>118</v>
      </c>
      <c r="Z10" s="832"/>
      <c r="AA10" s="837"/>
      <c r="AB10" s="837"/>
      <c r="AC10" s="837"/>
      <c r="AD10" s="837"/>
      <c r="AE10" s="837"/>
      <c r="AF10" s="837"/>
      <c r="AG10" s="333"/>
      <c r="AH10" s="333"/>
      <c r="AI10" s="333"/>
      <c r="AJ10" s="333"/>
      <c r="AL10" s="851"/>
    </row>
    <row r="11" spans="1:38" ht="27" customHeight="1" x14ac:dyDescent="0.2">
      <c r="A11" s="902" t="s">
        <v>850</v>
      </c>
      <c r="B11" s="314" t="s">
        <v>124</v>
      </c>
      <c r="C11" s="314" t="s">
        <v>125</v>
      </c>
      <c r="D11" s="839" t="s">
        <v>57</v>
      </c>
      <c r="E11" s="350" t="s">
        <v>126</v>
      </c>
      <c r="F11" s="838">
        <v>41107</v>
      </c>
      <c r="G11" s="854">
        <v>15000000</v>
      </c>
      <c r="H11" s="838">
        <v>41124</v>
      </c>
      <c r="I11" s="350" t="s">
        <v>258</v>
      </c>
      <c r="J11" s="838">
        <v>41124</v>
      </c>
      <c r="K11" s="351">
        <v>14624719.75</v>
      </c>
      <c r="L11" s="838">
        <v>41127</v>
      </c>
      <c r="M11" s="838">
        <v>41158</v>
      </c>
      <c r="N11" s="840">
        <v>30</v>
      </c>
      <c r="O11" s="854">
        <v>14624719.75</v>
      </c>
      <c r="P11" s="843">
        <v>0</v>
      </c>
      <c r="Q11" s="843">
        <v>0</v>
      </c>
      <c r="R11" s="835"/>
      <c r="S11" s="868">
        <v>41187</v>
      </c>
      <c r="T11" s="338">
        <v>41190</v>
      </c>
      <c r="U11" s="339" t="s">
        <v>127</v>
      </c>
      <c r="V11" s="306" t="s">
        <v>52</v>
      </c>
      <c r="W11" s="340">
        <f>O11/2</f>
        <v>7312359.875</v>
      </c>
      <c r="X11" s="833">
        <v>41135</v>
      </c>
      <c r="Y11" s="860" t="s">
        <v>259</v>
      </c>
      <c r="Z11" s="832">
        <v>0</v>
      </c>
      <c r="AA11" s="837">
        <v>0</v>
      </c>
      <c r="AB11" s="837"/>
      <c r="AC11" s="837"/>
      <c r="AD11" s="837"/>
      <c r="AE11" s="837"/>
      <c r="AF11" s="857">
        <v>7298039.3099999996</v>
      </c>
      <c r="AG11" s="850">
        <v>41201</v>
      </c>
      <c r="AH11" s="326" t="s">
        <v>736</v>
      </c>
      <c r="AI11" s="339">
        <v>14320.57</v>
      </c>
      <c r="AJ11" s="333"/>
      <c r="AL11" s="851" t="s">
        <v>1113</v>
      </c>
    </row>
    <row r="12" spans="1:38" ht="26.25" customHeight="1" x14ac:dyDescent="0.2">
      <c r="A12" s="325" t="s">
        <v>851</v>
      </c>
      <c r="B12" s="306" t="s">
        <v>131</v>
      </c>
      <c r="C12" s="306" t="s">
        <v>132</v>
      </c>
      <c r="D12" s="912" t="s">
        <v>133</v>
      </c>
      <c r="E12" s="353" t="s">
        <v>134</v>
      </c>
      <c r="F12" s="850">
        <v>41107</v>
      </c>
      <c r="G12" s="852">
        <v>10000000</v>
      </c>
      <c r="H12" s="850">
        <v>41127</v>
      </c>
      <c r="I12" s="326" t="s">
        <v>135</v>
      </c>
      <c r="J12" s="850">
        <v>41127</v>
      </c>
      <c r="K12" s="336">
        <v>9878122</v>
      </c>
      <c r="L12" s="850">
        <v>41135</v>
      </c>
      <c r="M12" s="850">
        <v>41148</v>
      </c>
      <c r="N12" s="851">
        <v>30</v>
      </c>
      <c r="O12" s="852">
        <v>9878122</v>
      </c>
      <c r="P12" s="854">
        <v>0</v>
      </c>
      <c r="Q12" s="854">
        <v>0</v>
      </c>
      <c r="R12" s="835"/>
      <c r="S12" s="868">
        <v>41166</v>
      </c>
      <c r="T12" s="338">
        <v>41190</v>
      </c>
      <c r="U12" s="339" t="s">
        <v>136</v>
      </c>
      <c r="V12" s="306" t="s">
        <v>52</v>
      </c>
      <c r="W12" s="340"/>
      <c r="X12" s="833"/>
      <c r="Y12" s="860"/>
      <c r="Z12" s="832"/>
      <c r="AA12" s="837"/>
      <c r="AB12" s="837"/>
      <c r="AC12" s="837"/>
      <c r="AD12" s="837"/>
      <c r="AE12" s="837"/>
      <c r="AF12" s="857">
        <v>9875555.7699999996</v>
      </c>
      <c r="AG12" s="352"/>
      <c r="AH12" s="352"/>
      <c r="AI12" s="333">
        <v>2566.23</v>
      </c>
      <c r="AJ12" s="333"/>
      <c r="AL12" s="851" t="s">
        <v>1113</v>
      </c>
    </row>
    <row r="13" spans="1:38" ht="45" hidden="1" x14ac:dyDescent="0.2">
      <c r="A13" s="1230" t="s">
        <v>852</v>
      </c>
      <c r="B13" s="306" t="s">
        <v>853</v>
      </c>
      <c r="C13" s="1231" t="s">
        <v>167</v>
      </c>
      <c r="D13" s="1235" t="s">
        <v>168</v>
      </c>
      <c r="E13" s="353" t="s">
        <v>170</v>
      </c>
      <c r="F13" s="850">
        <v>41127</v>
      </c>
      <c r="G13" s="852">
        <v>8840846</v>
      </c>
      <c r="H13" s="1232">
        <v>41171</v>
      </c>
      <c r="I13" s="326" t="s">
        <v>256</v>
      </c>
      <c r="J13" s="850">
        <v>41171</v>
      </c>
      <c r="K13" s="336">
        <v>8840846</v>
      </c>
      <c r="L13" s="1232">
        <v>41172</v>
      </c>
      <c r="M13" s="1232">
        <v>41172</v>
      </c>
      <c r="N13" s="1233">
        <v>60</v>
      </c>
      <c r="O13" s="1234">
        <v>13819000</v>
      </c>
      <c r="P13" s="1186" t="s">
        <v>992</v>
      </c>
      <c r="Q13" s="1186" t="s">
        <v>993</v>
      </c>
      <c r="R13" s="1183"/>
      <c r="S13" s="1183"/>
      <c r="T13" s="1427"/>
      <c r="U13" s="306" t="s">
        <v>154</v>
      </c>
      <c r="V13" s="1173" t="s">
        <v>52</v>
      </c>
      <c r="W13" s="340">
        <f>K13*50%</f>
        <v>4420423</v>
      </c>
      <c r="X13" s="833"/>
      <c r="Y13" s="860"/>
      <c r="Z13" s="832"/>
      <c r="AA13" s="837"/>
      <c r="AB13" s="836"/>
      <c r="AC13" s="836"/>
      <c r="AD13" s="836"/>
      <c r="AE13" s="836"/>
      <c r="AF13" s="836"/>
      <c r="AG13" s="333"/>
      <c r="AH13" s="356"/>
      <c r="AI13" s="356"/>
      <c r="AJ13" s="357"/>
      <c r="AL13" s="851"/>
    </row>
    <row r="14" spans="1:38" ht="109.5" hidden="1" customHeight="1" x14ac:dyDescent="0.2">
      <c r="A14" s="1227"/>
      <c r="B14" s="306" t="s">
        <v>854</v>
      </c>
      <c r="C14" s="1231"/>
      <c r="D14" s="1235"/>
      <c r="E14" s="353" t="s">
        <v>169</v>
      </c>
      <c r="F14" s="850">
        <v>41102</v>
      </c>
      <c r="G14" s="852">
        <v>4978485</v>
      </c>
      <c r="H14" s="1232"/>
      <c r="I14" s="326" t="s">
        <v>257</v>
      </c>
      <c r="J14" s="850">
        <v>41171</v>
      </c>
      <c r="K14" s="336">
        <v>4978154</v>
      </c>
      <c r="L14" s="1232"/>
      <c r="M14" s="1232"/>
      <c r="N14" s="1233"/>
      <c r="O14" s="1234"/>
      <c r="P14" s="1251"/>
      <c r="Q14" s="1251"/>
      <c r="R14" s="1185"/>
      <c r="S14" s="1185"/>
      <c r="T14" s="1428"/>
      <c r="U14" s="306" t="s">
        <v>154</v>
      </c>
      <c r="V14" s="1179"/>
      <c r="W14" s="340">
        <f>K14*50%</f>
        <v>2489077</v>
      </c>
      <c r="X14" s="833"/>
      <c r="Y14" s="860"/>
      <c r="Z14" s="832"/>
      <c r="AA14" s="837"/>
      <c r="AB14" s="836"/>
      <c r="AC14" s="836"/>
      <c r="AD14" s="836"/>
      <c r="AE14" s="836"/>
      <c r="AF14" s="836"/>
      <c r="AG14" s="333"/>
      <c r="AH14" s="356"/>
      <c r="AI14" s="356"/>
      <c r="AJ14" s="357"/>
      <c r="AL14" s="851"/>
    </row>
    <row r="15" spans="1:38" ht="102.75" hidden="1" customHeight="1" x14ac:dyDescent="0.2">
      <c r="A15" s="904" t="s">
        <v>855</v>
      </c>
      <c r="B15" s="306" t="s">
        <v>854</v>
      </c>
      <c r="C15" s="849" t="s">
        <v>167</v>
      </c>
      <c r="D15" s="1235"/>
      <c r="E15" s="353" t="s">
        <v>805</v>
      </c>
      <c r="F15" s="850">
        <v>41246</v>
      </c>
      <c r="G15" s="852">
        <v>1994867</v>
      </c>
      <c r="H15" s="850">
        <v>41255</v>
      </c>
      <c r="I15" s="326" t="s">
        <v>806</v>
      </c>
      <c r="J15" s="850">
        <v>41255</v>
      </c>
      <c r="K15" s="336">
        <v>1994867</v>
      </c>
      <c r="L15" s="850"/>
      <c r="M15" s="850"/>
      <c r="N15" s="851">
        <v>60</v>
      </c>
      <c r="O15" s="852">
        <v>1994867</v>
      </c>
      <c r="P15" s="1252"/>
      <c r="Q15" s="1252"/>
      <c r="R15" s="835"/>
      <c r="S15" s="835"/>
      <c r="T15" s="853"/>
      <c r="U15" s="306" t="s">
        <v>149</v>
      </c>
      <c r="V15" s="836" t="s">
        <v>52</v>
      </c>
      <c r="W15" s="340"/>
      <c r="X15" s="833"/>
      <c r="Y15" s="860"/>
      <c r="Z15" s="832"/>
      <c r="AA15" s="837"/>
      <c r="AB15" s="836"/>
      <c r="AC15" s="836"/>
      <c r="AD15" s="836"/>
      <c r="AE15" s="836"/>
      <c r="AF15" s="836"/>
      <c r="AG15" s="333"/>
      <c r="AH15" s="356"/>
      <c r="AI15" s="356"/>
      <c r="AJ15" s="357"/>
      <c r="AL15" s="851"/>
    </row>
    <row r="16" spans="1:38" ht="57.75" hidden="1" customHeight="1" x14ac:dyDescent="0.2">
      <c r="A16" s="1230" t="s">
        <v>856</v>
      </c>
      <c r="B16" s="1226" t="s">
        <v>723</v>
      </c>
      <c r="C16" s="1174" t="s">
        <v>240</v>
      </c>
      <c r="D16" s="1228">
        <v>5348928</v>
      </c>
      <c r="E16" s="349" t="s">
        <v>739</v>
      </c>
      <c r="F16" s="838">
        <v>41073</v>
      </c>
      <c r="G16" s="854">
        <v>7500000</v>
      </c>
      <c r="H16" s="1181">
        <v>41241</v>
      </c>
      <c r="I16" s="860" t="s">
        <v>746</v>
      </c>
      <c r="J16" s="1189">
        <v>41241</v>
      </c>
      <c r="K16" s="358">
        <v>7500000</v>
      </c>
      <c r="L16" s="1189">
        <v>41242</v>
      </c>
      <c r="M16" s="1189">
        <v>41248</v>
      </c>
      <c r="N16" s="1176">
        <v>2</v>
      </c>
      <c r="O16" s="1184">
        <v>15865698</v>
      </c>
      <c r="P16" s="1186" t="s">
        <v>986</v>
      </c>
      <c r="Q16" s="1186" t="s">
        <v>987</v>
      </c>
      <c r="R16" s="835"/>
      <c r="S16" s="852"/>
      <c r="T16" s="848"/>
      <c r="U16" s="359" t="s">
        <v>143</v>
      </c>
      <c r="V16" s="1173" t="s">
        <v>52</v>
      </c>
      <c r="W16" s="340"/>
      <c r="X16" s="833"/>
      <c r="Y16" s="860"/>
      <c r="Z16" s="832"/>
      <c r="AA16" s="837"/>
      <c r="AB16" s="836"/>
      <c r="AC16" s="836"/>
      <c r="AD16" s="836"/>
      <c r="AE16" s="836"/>
      <c r="AF16" s="836"/>
      <c r="AG16" s="333"/>
      <c r="AH16" s="356"/>
      <c r="AI16" s="356"/>
      <c r="AJ16" s="357"/>
      <c r="AL16" s="851"/>
    </row>
    <row r="17" spans="1:42" ht="33.75" hidden="1" x14ac:dyDescent="0.2">
      <c r="A17" s="1226"/>
      <c r="B17" s="1226"/>
      <c r="C17" s="1174"/>
      <c r="D17" s="1228"/>
      <c r="E17" s="353" t="s">
        <v>740</v>
      </c>
      <c r="F17" s="850">
        <v>41156</v>
      </c>
      <c r="G17" s="852">
        <v>3928489</v>
      </c>
      <c r="H17" s="1189"/>
      <c r="I17" s="326" t="s">
        <v>748</v>
      </c>
      <c r="J17" s="1189"/>
      <c r="K17" s="351">
        <v>3818489</v>
      </c>
      <c r="L17" s="1189"/>
      <c r="M17" s="1189"/>
      <c r="N17" s="1176"/>
      <c r="O17" s="1184"/>
      <c r="P17" s="1187"/>
      <c r="Q17" s="1187"/>
      <c r="R17" s="835"/>
      <c r="S17" s="852"/>
      <c r="T17" s="848"/>
      <c r="U17" s="359" t="s">
        <v>742</v>
      </c>
      <c r="V17" s="1174"/>
      <c r="W17" s="340"/>
      <c r="X17" s="833"/>
      <c r="Y17" s="860"/>
      <c r="Z17" s="832"/>
      <c r="AA17" s="837"/>
      <c r="AB17" s="836"/>
      <c r="AC17" s="836"/>
      <c r="AD17" s="836"/>
      <c r="AE17" s="836"/>
      <c r="AF17" s="836"/>
      <c r="AG17" s="333"/>
      <c r="AH17" s="356"/>
      <c r="AI17" s="356"/>
      <c r="AJ17" s="357"/>
      <c r="AL17" s="851"/>
    </row>
    <row r="18" spans="1:42" ht="22.5" hidden="1" x14ac:dyDescent="0.2">
      <c r="A18" s="1227"/>
      <c r="B18" s="1227"/>
      <c r="C18" s="1179"/>
      <c r="D18" s="1229"/>
      <c r="E18" s="353" t="s">
        <v>741</v>
      </c>
      <c r="F18" s="850">
        <v>41190</v>
      </c>
      <c r="G18" s="852">
        <v>4547209</v>
      </c>
      <c r="H18" s="1182"/>
      <c r="I18" s="326" t="s">
        <v>747</v>
      </c>
      <c r="J18" s="1182"/>
      <c r="K18" s="351">
        <v>4547209</v>
      </c>
      <c r="L18" s="1182"/>
      <c r="M18" s="1182"/>
      <c r="N18" s="1180"/>
      <c r="O18" s="1185"/>
      <c r="P18" s="1188"/>
      <c r="Q18" s="1188"/>
      <c r="R18" s="835"/>
      <c r="S18" s="852"/>
      <c r="T18" s="848"/>
      <c r="U18" s="359" t="s">
        <v>143</v>
      </c>
      <c r="V18" s="1179"/>
      <c r="W18" s="340"/>
      <c r="X18" s="833"/>
      <c r="Y18" s="860"/>
      <c r="Z18" s="832"/>
      <c r="AA18" s="837"/>
      <c r="AB18" s="836"/>
      <c r="AC18" s="836"/>
      <c r="AD18" s="836"/>
      <c r="AE18" s="836"/>
      <c r="AF18" s="836"/>
      <c r="AG18" s="333"/>
      <c r="AH18" s="356"/>
      <c r="AI18" s="356"/>
      <c r="AJ18" s="357"/>
      <c r="AL18" s="851"/>
    </row>
    <row r="19" spans="1:42" ht="22.5" hidden="1" x14ac:dyDescent="0.2">
      <c r="A19" s="1230" t="s">
        <v>857</v>
      </c>
      <c r="B19" s="1230" t="s">
        <v>725</v>
      </c>
      <c r="C19" s="1173" t="s">
        <v>240</v>
      </c>
      <c r="D19" s="1265">
        <v>5348928</v>
      </c>
      <c r="E19" s="353" t="s">
        <v>257</v>
      </c>
      <c r="F19" s="850">
        <v>41190</v>
      </c>
      <c r="G19" s="852">
        <v>14285356</v>
      </c>
      <c r="H19" s="1181">
        <v>41241</v>
      </c>
      <c r="I19" s="326" t="s">
        <v>745</v>
      </c>
      <c r="J19" s="1181">
        <v>41241</v>
      </c>
      <c r="K19" s="336">
        <v>14285356</v>
      </c>
      <c r="L19" s="1181">
        <v>41243</v>
      </c>
      <c r="M19" s="1181">
        <v>41261</v>
      </c>
      <c r="N19" s="1175">
        <v>3</v>
      </c>
      <c r="O19" s="1183">
        <v>15485062</v>
      </c>
      <c r="P19" s="1186" t="s">
        <v>988</v>
      </c>
      <c r="Q19" s="1186" t="s">
        <v>989</v>
      </c>
      <c r="R19" s="835"/>
      <c r="S19" s="854"/>
      <c r="T19" s="360"/>
      <c r="U19" s="359" t="s">
        <v>154</v>
      </c>
      <c r="V19" s="1173" t="s">
        <v>52</v>
      </c>
      <c r="W19" s="340">
        <v>7142678</v>
      </c>
      <c r="X19" s="833">
        <v>41274</v>
      </c>
      <c r="Y19" s="372"/>
      <c r="Z19" s="832"/>
      <c r="AA19" s="837"/>
      <c r="AB19" s="836"/>
      <c r="AC19" s="836"/>
      <c r="AD19" s="836"/>
      <c r="AE19" s="836"/>
      <c r="AF19" s="836"/>
      <c r="AG19" s="333"/>
      <c r="AH19" s="356"/>
      <c r="AI19" s="356"/>
      <c r="AJ19" s="357"/>
      <c r="AL19" s="851"/>
    </row>
    <row r="20" spans="1:42" ht="56.25" hidden="1" x14ac:dyDescent="0.2">
      <c r="A20" s="1227"/>
      <c r="B20" s="1227"/>
      <c r="C20" s="1179"/>
      <c r="D20" s="1229"/>
      <c r="E20" s="361" t="s">
        <v>737</v>
      </c>
      <c r="F20" s="833">
        <v>41190</v>
      </c>
      <c r="G20" s="835">
        <v>1199706</v>
      </c>
      <c r="H20" s="1182"/>
      <c r="I20" s="860" t="s">
        <v>744</v>
      </c>
      <c r="J20" s="1182"/>
      <c r="K20" s="336">
        <v>1199706</v>
      </c>
      <c r="L20" s="1182"/>
      <c r="M20" s="1182"/>
      <c r="N20" s="1180"/>
      <c r="O20" s="1185"/>
      <c r="P20" s="1188"/>
      <c r="Q20" s="1188"/>
      <c r="R20" s="835"/>
      <c r="S20" s="854"/>
      <c r="T20" s="360"/>
      <c r="U20" s="359" t="s">
        <v>738</v>
      </c>
      <c r="V20" s="1179"/>
      <c r="W20" s="340">
        <v>599853</v>
      </c>
      <c r="X20" s="833">
        <v>41274</v>
      </c>
      <c r="Y20" s="372"/>
      <c r="Z20" s="832"/>
      <c r="AA20" s="837"/>
      <c r="AB20" s="836"/>
      <c r="AC20" s="836"/>
      <c r="AD20" s="836"/>
      <c r="AE20" s="836"/>
      <c r="AF20" s="836"/>
      <c r="AG20" s="333"/>
      <c r="AH20" s="356"/>
      <c r="AI20" s="356"/>
      <c r="AJ20" s="357"/>
      <c r="AL20" s="851"/>
    </row>
    <row r="21" spans="1:42" ht="45" hidden="1" x14ac:dyDescent="0.2">
      <c r="A21" s="903" t="s">
        <v>858</v>
      </c>
      <c r="B21" s="841" t="s">
        <v>62</v>
      </c>
      <c r="C21" s="837" t="s">
        <v>787</v>
      </c>
      <c r="D21" s="846">
        <v>18144127</v>
      </c>
      <c r="E21" s="833" t="s">
        <v>788</v>
      </c>
      <c r="F21" s="833">
        <v>41162</v>
      </c>
      <c r="G21" s="835">
        <v>15000000</v>
      </c>
      <c r="H21" s="833">
        <v>41241</v>
      </c>
      <c r="I21" s="860" t="s">
        <v>789</v>
      </c>
      <c r="J21" s="833">
        <v>41241</v>
      </c>
      <c r="K21" s="336">
        <v>15000000</v>
      </c>
      <c r="L21" s="833">
        <v>41257</v>
      </c>
      <c r="M21" s="833">
        <v>41257</v>
      </c>
      <c r="N21" s="832">
        <v>30</v>
      </c>
      <c r="O21" s="835">
        <v>15000000</v>
      </c>
      <c r="P21" s="843">
        <v>0</v>
      </c>
      <c r="Q21" s="843">
        <v>0</v>
      </c>
      <c r="R21" s="835"/>
      <c r="S21" s="635"/>
      <c r="T21" s="850">
        <v>41639</v>
      </c>
      <c r="U21" s="359" t="s">
        <v>790</v>
      </c>
      <c r="V21" s="837" t="s">
        <v>52</v>
      </c>
      <c r="W21" s="340">
        <v>0</v>
      </c>
      <c r="X21" s="361" t="s">
        <v>137</v>
      </c>
      <c r="Y21" s="860">
        <v>0</v>
      </c>
      <c r="Z21" s="832">
        <v>0</v>
      </c>
      <c r="AA21" s="837">
        <v>0</v>
      </c>
      <c r="AB21" s="849">
        <v>0</v>
      </c>
      <c r="AC21" s="849">
        <v>0</v>
      </c>
      <c r="AD21" s="849">
        <v>0</v>
      </c>
      <c r="AE21" s="849">
        <v>0</v>
      </c>
      <c r="AF21" s="331">
        <v>15000000</v>
      </c>
      <c r="AG21" s="850">
        <v>41274</v>
      </c>
      <c r="AH21" s="610" t="s">
        <v>1072</v>
      </c>
      <c r="AI21" s="356">
        <v>0</v>
      </c>
      <c r="AJ21" s="357"/>
      <c r="AL21" s="851"/>
    </row>
    <row r="22" spans="1:42" ht="27" customHeight="1" x14ac:dyDescent="0.2">
      <c r="A22" s="325" t="s">
        <v>859</v>
      </c>
      <c r="B22" s="325" t="s">
        <v>755</v>
      </c>
      <c r="C22" s="849" t="s">
        <v>171</v>
      </c>
      <c r="D22" s="847" t="s">
        <v>756</v>
      </c>
      <c r="E22" s="353" t="s">
        <v>757</v>
      </c>
      <c r="F22" s="850">
        <v>41190</v>
      </c>
      <c r="G22" s="852">
        <v>14920370</v>
      </c>
      <c r="H22" s="850">
        <v>41243</v>
      </c>
      <c r="I22" s="326" t="s">
        <v>758</v>
      </c>
      <c r="J22" s="850">
        <v>41243</v>
      </c>
      <c r="K22" s="336">
        <v>14283792.43</v>
      </c>
      <c r="L22" s="850">
        <v>41249</v>
      </c>
      <c r="M22" s="850">
        <v>41250</v>
      </c>
      <c r="N22" s="851">
        <v>30</v>
      </c>
      <c r="O22" s="852">
        <v>14283792.43</v>
      </c>
      <c r="P22" s="845" t="s">
        <v>978</v>
      </c>
      <c r="Q22" s="845" t="s">
        <v>979</v>
      </c>
      <c r="R22" s="835"/>
      <c r="S22" s="383">
        <v>41281</v>
      </c>
      <c r="T22" s="850">
        <v>41376</v>
      </c>
      <c r="U22" s="306" t="s">
        <v>154</v>
      </c>
      <c r="V22" s="837" t="s">
        <v>52</v>
      </c>
      <c r="W22" s="340">
        <f>O22/2</f>
        <v>7141896.2149999999</v>
      </c>
      <c r="X22" s="833">
        <v>41635</v>
      </c>
      <c r="Y22" s="860" t="s">
        <v>1071</v>
      </c>
      <c r="Z22" s="832">
        <v>0</v>
      </c>
      <c r="AA22" s="837">
        <v>0</v>
      </c>
      <c r="AB22" s="849">
        <v>0</v>
      </c>
      <c r="AC22" s="849">
        <v>0</v>
      </c>
      <c r="AD22" s="849">
        <v>0</v>
      </c>
      <c r="AE22" s="849">
        <v>0</v>
      </c>
      <c r="AF22" s="331">
        <v>7141896.21</v>
      </c>
      <c r="AG22" s="338">
        <v>41382</v>
      </c>
      <c r="AH22" s="610" t="s">
        <v>997</v>
      </c>
      <c r="AI22" s="356">
        <v>0</v>
      </c>
      <c r="AJ22" s="357"/>
      <c r="AL22" s="851" t="s">
        <v>1113</v>
      </c>
    </row>
    <row r="23" spans="1:42" ht="26.25" customHeight="1" x14ac:dyDescent="0.2">
      <c r="A23" s="325" t="s">
        <v>860</v>
      </c>
      <c r="B23" s="325" t="s">
        <v>784</v>
      </c>
      <c r="C23" s="849" t="s">
        <v>171</v>
      </c>
      <c r="D23" s="847" t="s">
        <v>756</v>
      </c>
      <c r="E23" s="353" t="s">
        <v>785</v>
      </c>
      <c r="F23" s="850">
        <v>41180</v>
      </c>
      <c r="G23" s="852">
        <v>13500000</v>
      </c>
      <c r="H23" s="850">
        <v>41243</v>
      </c>
      <c r="I23" s="326" t="s">
        <v>786</v>
      </c>
      <c r="J23" s="850">
        <v>41243</v>
      </c>
      <c r="K23" s="336">
        <v>13427418.76</v>
      </c>
      <c r="L23" s="850">
        <v>41249</v>
      </c>
      <c r="M23" s="850">
        <v>41255</v>
      </c>
      <c r="N23" s="851">
        <v>30</v>
      </c>
      <c r="O23" s="852">
        <v>13427418.76</v>
      </c>
      <c r="P23" s="845" t="s">
        <v>980</v>
      </c>
      <c r="Q23" s="845" t="s">
        <v>981</v>
      </c>
      <c r="R23" s="835"/>
      <c r="S23" s="867">
        <v>41286</v>
      </c>
      <c r="T23" s="638">
        <v>41401</v>
      </c>
      <c r="U23" s="306" t="s">
        <v>136</v>
      </c>
      <c r="V23" s="837" t="s">
        <v>52</v>
      </c>
      <c r="W23" s="340">
        <v>6713709.3799999999</v>
      </c>
      <c r="X23" s="833">
        <v>41264</v>
      </c>
      <c r="Y23" s="860" t="s">
        <v>709</v>
      </c>
      <c r="Z23" s="832">
        <v>0</v>
      </c>
      <c r="AA23" s="837">
        <v>0</v>
      </c>
      <c r="AB23" s="849">
        <v>0</v>
      </c>
      <c r="AC23" s="849">
        <v>0</v>
      </c>
      <c r="AD23" s="849">
        <v>0</v>
      </c>
      <c r="AE23" s="849">
        <v>0</v>
      </c>
      <c r="AF23" s="331">
        <v>6713451.6900000004</v>
      </c>
      <c r="AG23" s="352"/>
      <c r="AH23" s="463"/>
      <c r="AI23" s="356"/>
      <c r="AJ23" s="357"/>
      <c r="AL23" s="851" t="s">
        <v>1113</v>
      </c>
    </row>
    <row r="24" spans="1:42" ht="25.5" customHeight="1" x14ac:dyDescent="0.2">
      <c r="A24" s="325" t="s">
        <v>861</v>
      </c>
      <c r="B24" s="325" t="s">
        <v>769</v>
      </c>
      <c r="C24" s="849" t="s">
        <v>132</v>
      </c>
      <c r="D24" s="847" t="s">
        <v>770</v>
      </c>
      <c r="E24" s="353" t="s">
        <v>771</v>
      </c>
      <c r="F24" s="850">
        <v>41201</v>
      </c>
      <c r="G24" s="852">
        <v>15800000</v>
      </c>
      <c r="H24" s="850">
        <v>41248</v>
      </c>
      <c r="I24" s="326" t="s">
        <v>772</v>
      </c>
      <c r="J24" s="850">
        <v>41248</v>
      </c>
      <c r="K24" s="336">
        <v>15744780</v>
      </c>
      <c r="L24" s="850">
        <v>41253</v>
      </c>
      <c r="M24" s="850">
        <v>41253</v>
      </c>
      <c r="N24" s="851">
        <v>30</v>
      </c>
      <c r="O24" s="852">
        <v>15744780</v>
      </c>
      <c r="P24" s="845" t="s">
        <v>1000</v>
      </c>
      <c r="Q24" s="845" t="s">
        <v>1001</v>
      </c>
      <c r="R24" s="835"/>
      <c r="S24" s="383">
        <v>41284</v>
      </c>
      <c r="T24" s="850">
        <v>41338</v>
      </c>
      <c r="U24" s="306" t="s">
        <v>773</v>
      </c>
      <c r="V24" s="837" t="s">
        <v>52</v>
      </c>
      <c r="W24" s="340">
        <f>K24/2</f>
        <v>7872390</v>
      </c>
      <c r="X24" s="833">
        <v>41264</v>
      </c>
      <c r="Y24" s="860" t="s">
        <v>965</v>
      </c>
      <c r="Z24" s="832">
        <v>0</v>
      </c>
      <c r="AA24" s="837">
        <v>0</v>
      </c>
      <c r="AB24" s="849">
        <v>0</v>
      </c>
      <c r="AC24" s="849">
        <v>0</v>
      </c>
      <c r="AD24" s="849"/>
      <c r="AE24" s="849">
        <v>0</v>
      </c>
      <c r="AF24" s="331">
        <v>7837997</v>
      </c>
      <c r="AG24" s="850">
        <v>41346</v>
      </c>
      <c r="AH24" s="610" t="s">
        <v>1058</v>
      </c>
      <c r="AI24" s="1224" t="s">
        <v>969</v>
      </c>
      <c r="AJ24" s="1225"/>
      <c r="AL24" s="851" t="s">
        <v>1114</v>
      </c>
    </row>
    <row r="25" spans="1:42" x14ac:dyDescent="0.2">
      <c r="A25" s="1230" t="s">
        <v>907</v>
      </c>
      <c r="B25" s="1230" t="s">
        <v>899</v>
      </c>
      <c r="C25" s="1173" t="s">
        <v>171</v>
      </c>
      <c r="D25" s="1265" t="s">
        <v>756</v>
      </c>
      <c r="E25" s="361" t="s">
        <v>900</v>
      </c>
      <c r="F25" s="833">
        <v>41246</v>
      </c>
      <c r="G25" s="835">
        <v>5106140</v>
      </c>
      <c r="H25" s="1181">
        <v>41267</v>
      </c>
      <c r="I25" s="860" t="s">
        <v>902</v>
      </c>
      <c r="J25" s="1181">
        <v>41267</v>
      </c>
      <c r="K25" s="336">
        <v>5106140</v>
      </c>
      <c r="L25" s="1181">
        <v>41274</v>
      </c>
      <c r="M25" s="1181" t="s">
        <v>904</v>
      </c>
      <c r="N25" s="1175">
        <v>30</v>
      </c>
      <c r="O25" s="1183">
        <v>13681850</v>
      </c>
      <c r="P25" s="1186" t="s">
        <v>982</v>
      </c>
      <c r="Q25" s="1186" t="s">
        <v>983</v>
      </c>
      <c r="R25" s="835"/>
      <c r="S25" s="1181">
        <v>41305</v>
      </c>
      <c r="T25" s="1181">
        <v>41388</v>
      </c>
      <c r="U25" s="306" t="s">
        <v>59</v>
      </c>
      <c r="V25" s="1173" t="s">
        <v>52</v>
      </c>
      <c r="W25" s="340">
        <f>K25/2</f>
        <v>2553070</v>
      </c>
      <c r="X25" s="1181">
        <v>41274</v>
      </c>
      <c r="Y25" s="1209" t="s">
        <v>288</v>
      </c>
      <c r="Z25" s="1175"/>
      <c r="AA25" s="1173"/>
      <c r="AB25" s="1173"/>
      <c r="AC25" s="1173"/>
      <c r="AD25" s="1173"/>
      <c r="AE25" s="1173"/>
      <c r="AF25" s="331">
        <v>2553070</v>
      </c>
      <c r="AG25" s="1181">
        <v>41394</v>
      </c>
      <c r="AH25" s="1209" t="s">
        <v>1048</v>
      </c>
      <c r="AI25" s="1218">
        <v>0</v>
      </c>
      <c r="AJ25" s="357"/>
      <c r="AL25" s="1175" t="s">
        <v>1115</v>
      </c>
    </row>
    <row r="26" spans="1:42" ht="20.25" customHeight="1" x14ac:dyDescent="0.2">
      <c r="A26" s="1227"/>
      <c r="B26" s="1227"/>
      <c r="C26" s="1179"/>
      <c r="D26" s="1229"/>
      <c r="E26" s="361" t="s">
        <v>901</v>
      </c>
      <c r="F26" s="833">
        <v>41246</v>
      </c>
      <c r="G26" s="835">
        <v>8600000</v>
      </c>
      <c r="H26" s="1182"/>
      <c r="I26" s="860" t="s">
        <v>903</v>
      </c>
      <c r="J26" s="1182"/>
      <c r="K26" s="336">
        <v>8575710</v>
      </c>
      <c r="L26" s="1182"/>
      <c r="M26" s="1182"/>
      <c r="N26" s="1180"/>
      <c r="O26" s="1185"/>
      <c r="P26" s="1188"/>
      <c r="Q26" s="1188"/>
      <c r="R26" s="835"/>
      <c r="S26" s="1180"/>
      <c r="T26" s="1180"/>
      <c r="U26" s="129" t="s">
        <v>905</v>
      </c>
      <c r="V26" s="1179"/>
      <c r="W26" s="340">
        <f>K26/2</f>
        <v>4287855</v>
      </c>
      <c r="X26" s="1182"/>
      <c r="Y26" s="1220"/>
      <c r="Z26" s="1180"/>
      <c r="AA26" s="1179"/>
      <c r="AB26" s="1179"/>
      <c r="AC26" s="1179"/>
      <c r="AD26" s="1179"/>
      <c r="AE26" s="1179"/>
      <c r="AF26" s="331">
        <v>4287855</v>
      </c>
      <c r="AG26" s="1180"/>
      <c r="AH26" s="1180"/>
      <c r="AI26" s="1219"/>
      <c r="AJ26" s="357"/>
      <c r="AL26" s="1180"/>
    </row>
    <row r="27" spans="1:42" ht="24.75" customHeight="1" x14ac:dyDescent="0.2">
      <c r="A27" s="904" t="s">
        <v>906</v>
      </c>
      <c r="B27" s="855" t="s">
        <v>908</v>
      </c>
      <c r="C27" s="836" t="s">
        <v>909</v>
      </c>
      <c r="D27" s="856" t="s">
        <v>756</v>
      </c>
      <c r="E27" s="361" t="s">
        <v>910</v>
      </c>
      <c r="F27" s="833">
        <v>41246</v>
      </c>
      <c r="G27" s="835">
        <v>7833837</v>
      </c>
      <c r="H27" s="838">
        <v>41267</v>
      </c>
      <c r="I27" s="860" t="s">
        <v>911</v>
      </c>
      <c r="J27" s="833">
        <v>41267</v>
      </c>
      <c r="K27" s="336">
        <v>7808424</v>
      </c>
      <c r="L27" s="833">
        <v>41274</v>
      </c>
      <c r="M27" s="833">
        <v>41274</v>
      </c>
      <c r="N27" s="840">
        <v>30</v>
      </c>
      <c r="O27" s="854">
        <v>7808424</v>
      </c>
      <c r="P27" s="584" t="s">
        <v>984</v>
      </c>
      <c r="Q27" s="584" t="s">
        <v>985</v>
      </c>
      <c r="R27" s="835"/>
      <c r="S27" s="867">
        <v>41305</v>
      </c>
      <c r="T27" s="838">
        <v>41376</v>
      </c>
      <c r="U27" s="306" t="s">
        <v>149</v>
      </c>
      <c r="V27" s="837" t="s">
        <v>52</v>
      </c>
      <c r="W27" s="340">
        <f>O27/2</f>
        <v>3904212</v>
      </c>
      <c r="X27" s="833">
        <v>41274</v>
      </c>
      <c r="Y27" s="860" t="s">
        <v>1069</v>
      </c>
      <c r="Z27" s="832">
        <v>0</v>
      </c>
      <c r="AA27" s="837">
        <v>0</v>
      </c>
      <c r="AB27" s="836">
        <v>0</v>
      </c>
      <c r="AC27" s="836">
        <v>0</v>
      </c>
      <c r="AD27" s="836">
        <v>0</v>
      </c>
      <c r="AE27" s="836">
        <v>0</v>
      </c>
      <c r="AF27" s="858">
        <v>3904212</v>
      </c>
      <c r="AG27" s="338">
        <v>41394</v>
      </c>
      <c r="AH27" s="610" t="s">
        <v>1070</v>
      </c>
      <c r="AI27" s="356"/>
      <c r="AJ27" s="357"/>
      <c r="AL27" s="851" t="s">
        <v>1115</v>
      </c>
    </row>
    <row r="28" spans="1:42" ht="32.25" customHeight="1" x14ac:dyDescent="0.2">
      <c r="A28" s="1230" t="s">
        <v>1139</v>
      </c>
      <c r="B28" s="325" t="s">
        <v>1140</v>
      </c>
      <c r="C28" s="884" t="s">
        <v>82</v>
      </c>
      <c r="D28" s="886" t="s">
        <v>83</v>
      </c>
      <c r="E28" s="860" t="s">
        <v>84</v>
      </c>
      <c r="F28" s="833">
        <v>41001</v>
      </c>
      <c r="G28" s="835">
        <v>43500000</v>
      </c>
      <c r="H28" s="1181">
        <v>41081</v>
      </c>
      <c r="I28" s="860" t="s">
        <v>86</v>
      </c>
      <c r="J28" s="833">
        <v>41081</v>
      </c>
      <c r="K28" s="336">
        <v>43500000</v>
      </c>
      <c r="L28" s="833">
        <v>41086</v>
      </c>
      <c r="M28" s="833">
        <v>41093</v>
      </c>
      <c r="N28" s="886">
        <v>30</v>
      </c>
      <c r="O28" s="890">
        <v>28370615</v>
      </c>
      <c r="P28" s="1198">
        <v>0</v>
      </c>
      <c r="Q28" s="1198">
        <v>0</v>
      </c>
      <c r="R28" s="1183">
        <v>0</v>
      </c>
      <c r="S28" s="1201">
        <v>41142</v>
      </c>
      <c r="T28" s="1201">
        <v>41157</v>
      </c>
      <c r="U28" s="339" t="s">
        <v>59</v>
      </c>
      <c r="V28" s="364" t="s">
        <v>52</v>
      </c>
      <c r="W28" s="340">
        <f>K28/2</f>
        <v>21750000</v>
      </c>
      <c r="X28" s="833">
        <v>41100</v>
      </c>
      <c r="Y28" s="860" t="s">
        <v>122</v>
      </c>
      <c r="Z28" s="832"/>
      <c r="AA28" s="837"/>
      <c r="AB28" s="836"/>
      <c r="AC28" s="836"/>
      <c r="AD28" s="836"/>
      <c r="AE28" s="836"/>
      <c r="AF28" s="1204">
        <v>48320714</v>
      </c>
      <c r="AG28" s="333"/>
      <c r="AH28" s="356"/>
      <c r="AI28" s="1260">
        <v>17.311</v>
      </c>
      <c r="AJ28" s="306"/>
      <c r="AL28" s="1175" t="s">
        <v>1113</v>
      </c>
      <c r="AN28" s="933"/>
      <c r="AP28" s="387"/>
    </row>
    <row r="29" spans="1:42" ht="39" customHeight="1" x14ac:dyDescent="0.2">
      <c r="A29" s="1226"/>
      <c r="B29" s="325" t="s">
        <v>1141</v>
      </c>
      <c r="C29" s="885"/>
      <c r="D29" s="887"/>
      <c r="E29" s="898"/>
      <c r="F29" s="889"/>
      <c r="G29" s="891"/>
      <c r="H29" s="1189"/>
      <c r="I29" s="898"/>
      <c r="J29" s="889"/>
      <c r="K29" s="336"/>
      <c r="L29" s="889"/>
      <c r="M29" s="889"/>
      <c r="N29" s="887"/>
      <c r="O29" s="908">
        <v>28189710.899999999</v>
      </c>
      <c r="P29" s="1187"/>
      <c r="Q29" s="1187"/>
      <c r="R29" s="1184"/>
      <c r="S29" s="1203"/>
      <c r="T29" s="1203"/>
      <c r="U29" s="339"/>
      <c r="V29" s="364"/>
      <c r="W29" s="340"/>
      <c r="X29" s="889"/>
      <c r="Y29" s="898"/>
      <c r="Z29" s="887"/>
      <c r="AA29" s="885"/>
      <c r="AB29" s="901"/>
      <c r="AC29" s="901"/>
      <c r="AD29" s="901"/>
      <c r="AE29" s="901"/>
      <c r="AF29" s="1263"/>
      <c r="AG29" s="333"/>
      <c r="AH29" s="365"/>
      <c r="AI29" s="1261"/>
      <c r="AJ29" s="306"/>
      <c r="AL29" s="1176"/>
      <c r="AN29" s="933"/>
      <c r="AP29" s="387"/>
    </row>
    <row r="30" spans="1:42" ht="38.25" customHeight="1" x14ac:dyDescent="0.2">
      <c r="A30" s="1227"/>
      <c r="B30" s="903" t="s">
        <v>1142</v>
      </c>
      <c r="C30" s="837" t="s">
        <v>82</v>
      </c>
      <c r="D30" s="832" t="s">
        <v>128</v>
      </c>
      <c r="E30" s="361" t="s">
        <v>129</v>
      </c>
      <c r="F30" s="833">
        <v>41113</v>
      </c>
      <c r="G30" s="835">
        <v>22243532</v>
      </c>
      <c r="H30" s="1182"/>
      <c r="I30" s="860" t="s">
        <v>130</v>
      </c>
      <c r="J30" s="833">
        <v>41124</v>
      </c>
      <c r="K30" s="336">
        <v>22243532</v>
      </c>
      <c r="L30" s="833">
        <v>41086</v>
      </c>
      <c r="M30" s="850">
        <v>41093</v>
      </c>
      <c r="N30" s="832">
        <v>30</v>
      </c>
      <c r="O30" s="891">
        <v>17854877.300000001</v>
      </c>
      <c r="P30" s="1188"/>
      <c r="Q30" s="1188"/>
      <c r="R30" s="1185"/>
      <c r="S30" s="1202"/>
      <c r="T30" s="1202"/>
      <c r="U30" s="339" t="s">
        <v>59</v>
      </c>
      <c r="V30" s="306" t="s">
        <v>52</v>
      </c>
      <c r="W30" s="340">
        <v>0</v>
      </c>
      <c r="X30" s="361" t="s">
        <v>137</v>
      </c>
      <c r="Y30" s="860" t="s">
        <v>137</v>
      </c>
      <c r="Z30" s="860" t="s">
        <v>137</v>
      </c>
      <c r="AA30" s="865" t="s">
        <v>137</v>
      </c>
      <c r="AB30" s="865"/>
      <c r="AC30" s="865"/>
      <c r="AD30" s="865"/>
      <c r="AE30" s="865"/>
      <c r="AF30" s="1205"/>
      <c r="AG30" s="333"/>
      <c r="AH30" s="367"/>
      <c r="AI30" s="1262"/>
      <c r="AJ30" s="306"/>
      <c r="AL30" s="1180"/>
      <c r="AN30" s="933"/>
      <c r="AP30" s="387"/>
    </row>
    <row r="31" spans="1:42" ht="31.5" customHeight="1" x14ac:dyDescent="0.2">
      <c r="A31" s="325" t="s">
        <v>864</v>
      </c>
      <c r="B31" s="306" t="s">
        <v>105</v>
      </c>
      <c r="C31" s="1173" t="s">
        <v>106</v>
      </c>
      <c r="D31" s="1175" t="s">
        <v>107</v>
      </c>
      <c r="E31" s="860" t="s">
        <v>108</v>
      </c>
      <c r="F31" s="833">
        <v>41059</v>
      </c>
      <c r="G31" s="835">
        <v>157644216</v>
      </c>
      <c r="H31" s="833">
        <v>41102</v>
      </c>
      <c r="I31" s="860" t="s">
        <v>117</v>
      </c>
      <c r="J31" s="833">
        <v>41102</v>
      </c>
      <c r="K31" s="336">
        <v>157582883</v>
      </c>
      <c r="L31" s="833">
        <v>41115</v>
      </c>
      <c r="M31" s="1181">
        <v>41116</v>
      </c>
      <c r="N31" s="832">
        <v>60</v>
      </c>
      <c r="O31" s="835">
        <v>157582883</v>
      </c>
      <c r="P31" s="1186" t="s">
        <v>1002</v>
      </c>
      <c r="Q31" s="1186" t="s">
        <v>1003</v>
      </c>
      <c r="R31" s="835"/>
      <c r="S31" s="1199">
        <v>41253</v>
      </c>
      <c r="T31" s="1181">
        <v>41347</v>
      </c>
      <c r="U31" s="339" t="s">
        <v>51</v>
      </c>
      <c r="V31" s="306" t="s">
        <v>110</v>
      </c>
      <c r="W31" s="340">
        <f>O31/2</f>
        <v>78791441.5</v>
      </c>
      <c r="X31" s="833">
        <v>41121</v>
      </c>
      <c r="Y31" s="860" t="s">
        <v>121</v>
      </c>
      <c r="Z31" s="1212">
        <v>101264710</v>
      </c>
      <c r="AA31" s="1199">
        <v>41263</v>
      </c>
      <c r="AB31" s="1206" t="s">
        <v>1103</v>
      </c>
      <c r="AC31" s="1173"/>
      <c r="AD31" s="1173"/>
      <c r="AE31" s="1173"/>
      <c r="AF31" s="1204">
        <v>11526731</v>
      </c>
      <c r="AG31" s="1175" t="s">
        <v>1104</v>
      </c>
      <c r="AH31" s="1209" t="s">
        <v>1105</v>
      </c>
      <c r="AI31" s="333"/>
      <c r="AJ31" s="333"/>
      <c r="AL31" s="1175" t="s">
        <v>1113</v>
      </c>
    </row>
    <row r="32" spans="1:42" ht="41.25" customHeight="1" x14ac:dyDescent="0.2">
      <c r="A32" s="325" t="s">
        <v>865</v>
      </c>
      <c r="B32" s="306" t="s">
        <v>301</v>
      </c>
      <c r="C32" s="1179"/>
      <c r="D32" s="1180"/>
      <c r="E32" s="860" t="s">
        <v>302</v>
      </c>
      <c r="F32" s="833">
        <v>41162</v>
      </c>
      <c r="G32" s="835">
        <v>68000000</v>
      </c>
      <c r="H32" s="833">
        <v>41190</v>
      </c>
      <c r="I32" s="860" t="s">
        <v>308</v>
      </c>
      <c r="J32" s="833">
        <v>41190</v>
      </c>
      <c r="K32" s="336">
        <v>68000000</v>
      </c>
      <c r="L32" s="833">
        <v>41204</v>
      </c>
      <c r="M32" s="1182"/>
      <c r="N32" s="832">
        <v>45</v>
      </c>
      <c r="O32" s="835">
        <v>68000000</v>
      </c>
      <c r="P32" s="1188"/>
      <c r="Q32" s="1188"/>
      <c r="R32" s="835"/>
      <c r="S32" s="1200"/>
      <c r="T32" s="1180"/>
      <c r="U32" s="306" t="s">
        <v>149</v>
      </c>
      <c r="V32" s="306"/>
      <c r="W32" s="340">
        <v>34000000</v>
      </c>
      <c r="X32" s="833">
        <v>41576</v>
      </c>
      <c r="Y32" s="860" t="s">
        <v>1102</v>
      </c>
      <c r="Z32" s="1213"/>
      <c r="AA32" s="1200"/>
      <c r="AB32" s="1208"/>
      <c r="AC32" s="1179"/>
      <c r="AD32" s="1179"/>
      <c r="AE32" s="1179"/>
      <c r="AF32" s="1205"/>
      <c r="AG32" s="1180"/>
      <c r="AH32" s="1180"/>
      <c r="AI32" s="333"/>
      <c r="AJ32" s="333"/>
      <c r="AL32" s="1180"/>
    </row>
    <row r="33" spans="1:38" ht="135" hidden="1" x14ac:dyDescent="0.2">
      <c r="A33" s="325" t="s">
        <v>866</v>
      </c>
      <c r="B33" s="306" t="s">
        <v>898</v>
      </c>
      <c r="C33" s="837" t="s">
        <v>113</v>
      </c>
      <c r="D33" s="832" t="s">
        <v>114</v>
      </c>
      <c r="E33" s="860" t="s">
        <v>103</v>
      </c>
      <c r="F33" s="833">
        <v>41036</v>
      </c>
      <c r="G33" s="835">
        <v>160039902</v>
      </c>
      <c r="H33" s="833">
        <v>41106</v>
      </c>
      <c r="I33" s="860" t="s">
        <v>115</v>
      </c>
      <c r="J33" s="833">
        <v>41106</v>
      </c>
      <c r="K33" s="336">
        <v>160039893</v>
      </c>
      <c r="L33" s="833">
        <v>41115</v>
      </c>
      <c r="M33" s="833">
        <v>41115</v>
      </c>
      <c r="N33" s="832">
        <v>10</v>
      </c>
      <c r="O33" s="835">
        <v>160039893</v>
      </c>
      <c r="P33" s="845" t="s">
        <v>1046</v>
      </c>
      <c r="Q33" s="845" t="s">
        <v>1045</v>
      </c>
      <c r="R33" s="835"/>
      <c r="S33" s="835"/>
      <c r="T33" s="333"/>
      <c r="U33" s="339" t="s">
        <v>116</v>
      </c>
      <c r="V33" s="306" t="s">
        <v>52</v>
      </c>
      <c r="W33" s="333"/>
      <c r="X33" s="832"/>
      <c r="Y33" s="832"/>
      <c r="Z33" s="832"/>
      <c r="AA33" s="837"/>
      <c r="AB33" s="837"/>
      <c r="AC33" s="837"/>
      <c r="AD33" s="837"/>
      <c r="AE33" s="837"/>
      <c r="AF33" s="837"/>
      <c r="AG33" s="333"/>
      <c r="AH33" s="333"/>
      <c r="AI33" s="333"/>
      <c r="AJ33" s="333"/>
      <c r="AL33" s="851"/>
    </row>
    <row r="34" spans="1:38" ht="38.25" customHeight="1" x14ac:dyDescent="0.2">
      <c r="A34" s="325" t="s">
        <v>867</v>
      </c>
      <c r="B34" s="306" t="s">
        <v>716</v>
      </c>
      <c r="C34" s="837" t="s">
        <v>718</v>
      </c>
      <c r="D34" s="832" t="s">
        <v>141</v>
      </c>
      <c r="E34" s="860" t="s">
        <v>719</v>
      </c>
      <c r="F34" s="833">
        <v>41142</v>
      </c>
      <c r="G34" s="835">
        <v>29993722</v>
      </c>
      <c r="H34" s="833">
        <v>41148</v>
      </c>
      <c r="I34" s="860" t="s">
        <v>720</v>
      </c>
      <c r="J34" s="833">
        <v>41148</v>
      </c>
      <c r="K34" s="336">
        <v>29993722</v>
      </c>
      <c r="L34" s="833">
        <v>41158</v>
      </c>
      <c r="M34" s="833">
        <v>41220</v>
      </c>
      <c r="N34" s="832">
        <v>30</v>
      </c>
      <c r="O34" s="835">
        <v>29993722</v>
      </c>
      <c r="P34" s="843">
        <v>0</v>
      </c>
      <c r="Q34" s="843">
        <v>0</v>
      </c>
      <c r="R34" s="835">
        <v>0</v>
      </c>
      <c r="S34" s="833">
        <v>41187</v>
      </c>
      <c r="T34" s="338">
        <v>41239</v>
      </c>
      <c r="U34" s="339" t="s">
        <v>76</v>
      </c>
      <c r="V34" s="306" t="s">
        <v>52</v>
      </c>
      <c r="W34" s="368">
        <f>O34/2</f>
        <v>14996861</v>
      </c>
      <c r="X34" s="832"/>
      <c r="Y34" s="832"/>
      <c r="Z34" s="832"/>
      <c r="AA34" s="837"/>
      <c r="AB34" s="837"/>
      <c r="AC34" s="837"/>
      <c r="AD34" s="837"/>
      <c r="AE34" s="837"/>
      <c r="AF34" s="837"/>
      <c r="AG34" s="333"/>
      <c r="AH34" s="333"/>
      <c r="AI34" s="333"/>
      <c r="AJ34" s="333"/>
      <c r="AL34" s="851" t="s">
        <v>1116</v>
      </c>
    </row>
    <row r="35" spans="1:38" ht="38.25" customHeight="1" x14ac:dyDescent="0.2">
      <c r="A35" s="325" t="s">
        <v>868</v>
      </c>
      <c r="B35" s="306" t="s">
        <v>138</v>
      </c>
      <c r="C35" s="837" t="s">
        <v>718</v>
      </c>
      <c r="D35" s="832" t="s">
        <v>141</v>
      </c>
      <c r="E35" s="860" t="s">
        <v>142</v>
      </c>
      <c r="F35" s="833">
        <v>41073</v>
      </c>
      <c r="G35" s="835">
        <v>700000000</v>
      </c>
      <c r="H35" s="833">
        <v>41159</v>
      </c>
      <c r="I35" s="860" t="s">
        <v>255</v>
      </c>
      <c r="J35" s="833">
        <v>41159</v>
      </c>
      <c r="K35" s="336">
        <v>695305279.15999997</v>
      </c>
      <c r="L35" s="833">
        <v>41162</v>
      </c>
      <c r="M35" s="833">
        <v>41179</v>
      </c>
      <c r="N35" s="832">
        <v>120</v>
      </c>
      <c r="O35" s="835">
        <v>695305279.15999997</v>
      </c>
      <c r="P35" s="845" t="s">
        <v>1004</v>
      </c>
      <c r="Q35" s="845" t="s">
        <v>1005</v>
      </c>
      <c r="R35" s="835"/>
      <c r="S35" s="833">
        <v>41295</v>
      </c>
      <c r="T35" s="850">
        <v>41339</v>
      </c>
      <c r="U35" s="306" t="s">
        <v>143</v>
      </c>
      <c r="V35" s="306" t="s">
        <v>240</v>
      </c>
      <c r="W35" s="340"/>
      <c r="X35" s="833"/>
      <c r="Y35" s="860"/>
      <c r="Z35" s="862">
        <v>208591583</v>
      </c>
      <c r="AA35" s="863">
        <v>41185</v>
      </c>
      <c r="AB35" s="375" t="s">
        <v>142</v>
      </c>
      <c r="AC35" s="376">
        <v>424276837</v>
      </c>
      <c r="AD35" s="375">
        <v>41213</v>
      </c>
      <c r="AE35" s="375" t="s">
        <v>1110</v>
      </c>
      <c r="AF35" s="837">
        <v>62156737.399999999</v>
      </c>
      <c r="AG35" s="353">
        <v>41348</v>
      </c>
      <c r="AH35" s="326" t="s">
        <v>1111</v>
      </c>
      <c r="AI35" s="333"/>
      <c r="AJ35" s="333"/>
      <c r="AL35" s="851" t="s">
        <v>1117</v>
      </c>
    </row>
    <row r="36" spans="1:38" ht="45" x14ac:dyDescent="0.2">
      <c r="A36" s="325" t="s">
        <v>869</v>
      </c>
      <c r="B36" s="306" t="s">
        <v>158</v>
      </c>
      <c r="C36" s="841" t="s">
        <v>159</v>
      </c>
      <c r="D36" s="832" t="s">
        <v>160</v>
      </c>
      <c r="E36" s="860" t="s">
        <v>161</v>
      </c>
      <c r="F36" s="833">
        <v>41089</v>
      </c>
      <c r="G36" s="835">
        <v>545832450</v>
      </c>
      <c r="H36" s="1181">
        <v>41162</v>
      </c>
      <c r="I36" s="860" t="s">
        <v>279</v>
      </c>
      <c r="J36" s="833">
        <v>41162</v>
      </c>
      <c r="K36" s="336">
        <v>545832450</v>
      </c>
      <c r="L36" s="1181">
        <v>41166</v>
      </c>
      <c r="M36" s="1181">
        <v>41234</v>
      </c>
      <c r="N36" s="1175">
        <v>4</v>
      </c>
      <c r="O36" s="1183">
        <v>767945051.91999996</v>
      </c>
      <c r="P36" s="1186" t="s">
        <v>1039</v>
      </c>
      <c r="Q36" s="1186" t="s">
        <v>1040</v>
      </c>
      <c r="R36" s="835"/>
      <c r="S36" s="835"/>
      <c r="T36" s="333"/>
      <c r="U36" s="306" t="s">
        <v>154</v>
      </c>
      <c r="V36" s="1173" t="s">
        <v>240</v>
      </c>
      <c r="W36" s="333"/>
      <c r="X36" s="832"/>
      <c r="Y36" s="832"/>
      <c r="Z36" s="832"/>
      <c r="AA36" s="837"/>
      <c r="AB36" s="837"/>
      <c r="AC36" s="837"/>
      <c r="AD36" s="837"/>
      <c r="AE36" s="837"/>
      <c r="AF36" s="837"/>
      <c r="AG36" s="333"/>
      <c r="AH36" s="333"/>
      <c r="AI36" s="333"/>
      <c r="AJ36" s="333"/>
      <c r="AL36" s="1175" t="s">
        <v>1113</v>
      </c>
    </row>
    <row r="37" spans="1:38" ht="45" x14ac:dyDescent="0.2">
      <c r="A37" s="325" t="s">
        <v>869</v>
      </c>
      <c r="B37" s="306" t="s">
        <v>158</v>
      </c>
      <c r="C37" s="841" t="s">
        <v>159</v>
      </c>
      <c r="D37" s="832" t="s">
        <v>160</v>
      </c>
      <c r="E37" s="860" t="s">
        <v>162</v>
      </c>
      <c r="F37" s="833">
        <v>41089</v>
      </c>
      <c r="G37" s="835">
        <v>222112602</v>
      </c>
      <c r="H37" s="1189"/>
      <c r="I37" s="350" t="s">
        <v>280</v>
      </c>
      <c r="J37" s="838">
        <v>41162</v>
      </c>
      <c r="K37" s="351">
        <v>222112601.91999999</v>
      </c>
      <c r="L37" s="1189"/>
      <c r="M37" s="1176"/>
      <c r="N37" s="1176"/>
      <c r="O37" s="1185"/>
      <c r="P37" s="1188"/>
      <c r="Q37" s="1188"/>
      <c r="R37" s="835"/>
      <c r="S37" s="835"/>
      <c r="T37" s="333"/>
      <c r="U37" s="306" t="s">
        <v>154</v>
      </c>
      <c r="V37" s="1179"/>
      <c r="W37" s="333"/>
      <c r="X37" s="832"/>
      <c r="Y37" s="832"/>
      <c r="Z37" s="832"/>
      <c r="AA37" s="837"/>
      <c r="AB37" s="837"/>
      <c r="AC37" s="837"/>
      <c r="AD37" s="837"/>
      <c r="AE37" s="837"/>
      <c r="AF37" s="837"/>
      <c r="AG37" s="333"/>
      <c r="AH37" s="333"/>
      <c r="AI37" s="333"/>
      <c r="AJ37" s="333"/>
      <c r="AL37" s="1180"/>
    </row>
    <row r="38" spans="1:38" ht="27" customHeight="1" x14ac:dyDescent="0.2">
      <c r="A38" s="1173" t="s">
        <v>1170</v>
      </c>
      <c r="B38" s="1484" t="s">
        <v>1146</v>
      </c>
      <c r="C38" s="1485"/>
      <c r="D38" s="1485"/>
      <c r="E38" s="1485"/>
      <c r="F38" s="889"/>
      <c r="G38" s="891"/>
      <c r="H38" s="1189">
        <v>41162</v>
      </c>
      <c r="I38" s="932"/>
      <c r="J38" s="889"/>
      <c r="K38" s="336"/>
      <c r="L38" s="894"/>
      <c r="M38" s="895"/>
      <c r="N38" s="895"/>
      <c r="O38" s="908">
        <v>35825785</v>
      </c>
      <c r="P38" s="893"/>
      <c r="Q38" s="893"/>
      <c r="R38" s="891"/>
      <c r="S38" s="891"/>
      <c r="T38" s="333"/>
      <c r="U38" s="306"/>
      <c r="V38" s="901"/>
      <c r="W38" s="333"/>
      <c r="X38" s="895"/>
      <c r="Y38" s="895"/>
      <c r="Z38" s="887"/>
      <c r="AA38" s="885"/>
      <c r="AB38" s="885"/>
      <c r="AC38" s="885"/>
      <c r="AD38" s="885"/>
      <c r="AE38" s="885"/>
      <c r="AF38" s="885"/>
      <c r="AG38" s="333"/>
      <c r="AH38" s="333"/>
      <c r="AI38" s="333"/>
      <c r="AJ38" s="333"/>
      <c r="AL38" s="907" t="s">
        <v>1144</v>
      </c>
    </row>
    <row r="39" spans="1:38" ht="23.25" customHeight="1" x14ac:dyDescent="0.2">
      <c r="A39" s="1174"/>
      <c r="B39" s="1484" t="s">
        <v>1147</v>
      </c>
      <c r="C39" s="1485"/>
      <c r="D39" s="1485"/>
      <c r="E39" s="1485"/>
      <c r="F39" s="889"/>
      <c r="G39" s="891"/>
      <c r="H39" s="1189"/>
      <c r="I39" s="932"/>
      <c r="J39" s="889"/>
      <c r="K39" s="336"/>
      <c r="L39" s="894"/>
      <c r="M39" s="895"/>
      <c r="N39" s="895"/>
      <c r="O39" s="908">
        <v>53884942</v>
      </c>
      <c r="P39" s="893"/>
      <c r="Q39" s="893"/>
      <c r="R39" s="891"/>
      <c r="S39" s="891"/>
      <c r="T39" s="333"/>
      <c r="U39" s="306"/>
      <c r="V39" s="901"/>
      <c r="W39" s="333"/>
      <c r="X39" s="895"/>
      <c r="Y39" s="895"/>
      <c r="Z39" s="887"/>
      <c r="AA39" s="885"/>
      <c r="AB39" s="885"/>
      <c r="AC39" s="885"/>
      <c r="AD39" s="885"/>
      <c r="AE39" s="885"/>
      <c r="AF39" s="885"/>
      <c r="AG39" s="333"/>
      <c r="AH39" s="333"/>
      <c r="AI39" s="333"/>
      <c r="AJ39" s="333"/>
      <c r="AL39" s="907" t="s">
        <v>1117</v>
      </c>
    </row>
    <row r="40" spans="1:38" x14ac:dyDescent="0.2">
      <c r="A40" s="1174"/>
      <c r="B40" s="1484" t="s">
        <v>1148</v>
      </c>
      <c r="C40" s="1486"/>
      <c r="D40" s="1486"/>
      <c r="E40" s="1486"/>
      <c r="F40" s="889"/>
      <c r="G40" s="891"/>
      <c r="H40" s="1189"/>
      <c r="I40" s="932"/>
      <c r="J40" s="889"/>
      <c r="K40" s="336"/>
      <c r="L40" s="894"/>
      <c r="M40" s="895"/>
      <c r="N40" s="895"/>
      <c r="O40" s="908">
        <v>39261508</v>
      </c>
      <c r="P40" s="893"/>
      <c r="Q40" s="893"/>
      <c r="R40" s="891"/>
      <c r="S40" s="891"/>
      <c r="T40" s="333"/>
      <c r="U40" s="306"/>
      <c r="V40" s="901"/>
      <c r="W40" s="333"/>
      <c r="X40" s="895"/>
      <c r="Y40" s="895"/>
      <c r="Z40" s="887"/>
      <c r="AA40" s="885"/>
      <c r="AB40" s="885"/>
      <c r="AC40" s="885"/>
      <c r="AD40" s="885"/>
      <c r="AE40" s="885"/>
      <c r="AF40" s="885"/>
      <c r="AG40" s="333"/>
      <c r="AH40" s="333"/>
      <c r="AI40" s="333"/>
      <c r="AJ40" s="333"/>
      <c r="AL40" s="907" t="s">
        <v>1115</v>
      </c>
    </row>
    <row r="41" spans="1:38" ht="20.25" customHeight="1" x14ac:dyDescent="0.2">
      <c r="A41" s="1174"/>
      <c r="B41" s="1484" t="s">
        <v>1149</v>
      </c>
      <c r="C41" s="1485"/>
      <c r="D41" s="1485"/>
      <c r="E41" s="1485"/>
      <c r="F41" s="889"/>
      <c r="G41" s="891"/>
      <c r="H41" s="1189"/>
      <c r="I41" s="932"/>
      <c r="J41" s="889"/>
      <c r="K41" s="336"/>
      <c r="L41" s="894"/>
      <c r="M41" s="895"/>
      <c r="N41" s="895"/>
      <c r="O41" s="908">
        <v>36936567</v>
      </c>
      <c r="P41" s="893"/>
      <c r="Q41" s="893"/>
      <c r="R41" s="891"/>
      <c r="S41" s="891"/>
      <c r="T41" s="333"/>
      <c r="U41" s="306"/>
      <c r="V41" s="901"/>
      <c r="W41" s="333"/>
      <c r="X41" s="895"/>
      <c r="Y41" s="895"/>
      <c r="Z41" s="887"/>
      <c r="AA41" s="885"/>
      <c r="AB41" s="885"/>
      <c r="AC41" s="885"/>
      <c r="AD41" s="885"/>
      <c r="AE41" s="885"/>
      <c r="AF41" s="885"/>
      <c r="AG41" s="333"/>
      <c r="AH41" s="333"/>
      <c r="AI41" s="333"/>
      <c r="AJ41" s="333"/>
      <c r="AL41" s="907" t="s">
        <v>1115</v>
      </c>
    </row>
    <row r="42" spans="1:38" ht="22.5" customHeight="1" x14ac:dyDescent="0.2">
      <c r="A42" s="1174"/>
      <c r="B42" s="1484" t="s">
        <v>1150</v>
      </c>
      <c r="C42" s="1485"/>
      <c r="D42" s="1485"/>
      <c r="E42" s="1485"/>
      <c r="F42" s="889"/>
      <c r="G42" s="891"/>
      <c r="H42" s="1189"/>
      <c r="I42" s="932"/>
      <c r="J42" s="889"/>
      <c r="K42" s="336"/>
      <c r="L42" s="894"/>
      <c r="M42" s="895"/>
      <c r="N42" s="895"/>
      <c r="O42" s="908">
        <v>13790881</v>
      </c>
      <c r="P42" s="893"/>
      <c r="Q42" s="893"/>
      <c r="R42" s="891"/>
      <c r="S42" s="891"/>
      <c r="T42" s="333"/>
      <c r="U42" s="306"/>
      <c r="V42" s="901"/>
      <c r="W42" s="333"/>
      <c r="X42" s="895"/>
      <c r="Y42" s="895"/>
      <c r="Z42" s="887"/>
      <c r="AA42" s="885"/>
      <c r="AB42" s="885"/>
      <c r="AC42" s="885"/>
      <c r="AD42" s="885"/>
      <c r="AE42" s="885"/>
      <c r="AF42" s="885"/>
      <c r="AG42" s="333"/>
      <c r="AH42" s="333"/>
      <c r="AI42" s="333"/>
      <c r="AJ42" s="333"/>
      <c r="AL42" s="907" t="s">
        <v>1113</v>
      </c>
    </row>
    <row r="43" spans="1:38" x14ac:dyDescent="0.2">
      <c r="A43" s="1174"/>
      <c r="B43" s="1487" t="s">
        <v>1151</v>
      </c>
      <c r="C43" s="1488"/>
      <c r="D43" s="1488"/>
      <c r="E43" s="1489"/>
      <c r="F43" s="889"/>
      <c r="G43" s="891"/>
      <c r="H43" s="1189"/>
      <c r="I43" s="932"/>
      <c r="J43" s="889"/>
      <c r="K43" s="336"/>
      <c r="L43" s="894"/>
      <c r="M43" s="895"/>
      <c r="N43" s="895"/>
      <c r="O43" s="908">
        <v>46541658</v>
      </c>
      <c r="P43" s="893"/>
      <c r="Q43" s="893"/>
      <c r="R43" s="891"/>
      <c r="S43" s="891"/>
      <c r="T43" s="333"/>
      <c r="U43" s="306"/>
      <c r="V43" s="901"/>
      <c r="W43" s="333"/>
      <c r="X43" s="895"/>
      <c r="Y43" s="895"/>
      <c r="Z43" s="887"/>
      <c r="AA43" s="885"/>
      <c r="AB43" s="885"/>
      <c r="AC43" s="885"/>
      <c r="AD43" s="885"/>
      <c r="AE43" s="885"/>
      <c r="AF43" s="885"/>
      <c r="AG43" s="333"/>
      <c r="AH43" s="333"/>
      <c r="AI43" s="333"/>
      <c r="AJ43" s="333"/>
      <c r="AL43" s="907" t="s">
        <v>1113</v>
      </c>
    </row>
    <row r="44" spans="1:38" ht="22.5" customHeight="1" x14ac:dyDescent="0.2">
      <c r="A44" s="1174"/>
      <c r="B44" s="1484" t="s">
        <v>1152</v>
      </c>
      <c r="C44" s="1485"/>
      <c r="D44" s="1485"/>
      <c r="E44" s="1485"/>
      <c r="F44" s="889"/>
      <c r="G44" s="891"/>
      <c r="H44" s="1189"/>
      <c r="I44" s="932"/>
      <c r="J44" s="889"/>
      <c r="K44" s="336"/>
      <c r="L44" s="894"/>
      <c r="M44" s="895"/>
      <c r="N44" s="895"/>
      <c r="O44" s="908">
        <v>18180854</v>
      </c>
      <c r="P44" s="893"/>
      <c r="Q44" s="893"/>
      <c r="R44" s="891"/>
      <c r="S44" s="891"/>
      <c r="T44" s="333"/>
      <c r="U44" s="306"/>
      <c r="V44" s="901"/>
      <c r="W44" s="333"/>
      <c r="X44" s="895"/>
      <c r="Y44" s="895"/>
      <c r="Z44" s="887"/>
      <c r="AA44" s="885"/>
      <c r="AB44" s="885"/>
      <c r="AC44" s="885"/>
      <c r="AD44" s="885"/>
      <c r="AE44" s="885"/>
      <c r="AF44" s="885"/>
      <c r="AG44" s="333"/>
      <c r="AH44" s="333"/>
      <c r="AI44" s="333"/>
      <c r="AJ44" s="333"/>
      <c r="AL44" s="907" t="s">
        <v>1113</v>
      </c>
    </row>
    <row r="45" spans="1:38" ht="23.25" customHeight="1" x14ac:dyDescent="0.2">
      <c r="A45" s="1174"/>
      <c r="B45" s="1484" t="s">
        <v>1167</v>
      </c>
      <c r="C45" s="1485"/>
      <c r="D45" s="1485"/>
      <c r="E45" s="1485"/>
      <c r="F45" s="889"/>
      <c r="G45" s="891"/>
      <c r="H45" s="1189"/>
      <c r="I45" s="932"/>
      <c r="J45" s="889"/>
      <c r="K45" s="336"/>
      <c r="L45" s="894"/>
      <c r="M45" s="895"/>
      <c r="N45" s="895"/>
      <c r="O45" s="908">
        <v>139873557</v>
      </c>
      <c r="P45" s="893"/>
      <c r="Q45" s="893"/>
      <c r="R45" s="891"/>
      <c r="S45" s="891"/>
      <c r="T45" s="333"/>
      <c r="U45" s="306"/>
      <c r="V45" s="901"/>
      <c r="W45" s="333"/>
      <c r="X45" s="895"/>
      <c r="Y45" s="895"/>
      <c r="Z45" s="887"/>
      <c r="AA45" s="885"/>
      <c r="AB45" s="885"/>
      <c r="AC45" s="885"/>
      <c r="AD45" s="885"/>
      <c r="AE45" s="885"/>
      <c r="AF45" s="885"/>
      <c r="AG45" s="333"/>
      <c r="AH45" s="333"/>
      <c r="AI45" s="333"/>
      <c r="AJ45" s="333"/>
      <c r="AL45" s="907" t="s">
        <v>1113</v>
      </c>
    </row>
    <row r="46" spans="1:38" ht="37.5" customHeight="1" x14ac:dyDescent="0.2">
      <c r="A46" s="1174"/>
      <c r="B46" s="1484" t="s">
        <v>1153</v>
      </c>
      <c r="C46" s="1485"/>
      <c r="D46" s="1485"/>
      <c r="E46" s="1485"/>
      <c r="F46" s="889"/>
      <c r="G46" s="891"/>
      <c r="H46" s="1189"/>
      <c r="I46" s="932"/>
      <c r="J46" s="889"/>
      <c r="K46" s="336"/>
      <c r="L46" s="894"/>
      <c r="M46" s="895"/>
      <c r="N46" s="895"/>
      <c r="O46" s="908">
        <v>140865622</v>
      </c>
      <c r="P46" s="893"/>
      <c r="Q46" s="893"/>
      <c r="R46" s="891"/>
      <c r="S46" s="891"/>
      <c r="T46" s="333"/>
      <c r="U46" s="306"/>
      <c r="V46" s="901"/>
      <c r="W46" s="333"/>
      <c r="X46" s="895"/>
      <c r="Y46" s="895"/>
      <c r="Z46" s="887"/>
      <c r="AA46" s="885"/>
      <c r="AB46" s="885"/>
      <c r="AC46" s="885"/>
      <c r="AD46" s="885"/>
      <c r="AE46" s="885"/>
      <c r="AF46" s="885"/>
      <c r="AG46" s="333"/>
      <c r="AH46" s="333"/>
      <c r="AI46" s="333"/>
      <c r="AJ46" s="333"/>
      <c r="AL46" s="907" t="s">
        <v>1113</v>
      </c>
    </row>
    <row r="47" spans="1:38" x14ac:dyDescent="0.2">
      <c r="A47" s="1174"/>
      <c r="B47" s="1487" t="s">
        <v>1154</v>
      </c>
      <c r="C47" s="1488"/>
      <c r="D47" s="1488"/>
      <c r="E47" s="1488"/>
      <c r="F47" s="889"/>
      <c r="G47" s="891"/>
      <c r="H47" s="1189"/>
      <c r="I47" s="932"/>
      <c r="J47" s="889"/>
      <c r="K47" s="336"/>
      <c r="L47" s="894"/>
      <c r="M47" s="895"/>
      <c r="N47" s="895"/>
      <c r="O47" s="908">
        <v>26579114</v>
      </c>
      <c r="P47" s="893"/>
      <c r="Q47" s="893"/>
      <c r="R47" s="891"/>
      <c r="S47" s="891"/>
      <c r="T47" s="333"/>
      <c r="U47" s="306"/>
      <c r="V47" s="901"/>
      <c r="W47" s="333"/>
      <c r="X47" s="895"/>
      <c r="Y47" s="895"/>
      <c r="Z47" s="887"/>
      <c r="AA47" s="885"/>
      <c r="AB47" s="885"/>
      <c r="AC47" s="885"/>
      <c r="AD47" s="885"/>
      <c r="AE47" s="885"/>
      <c r="AF47" s="885"/>
      <c r="AG47" s="333"/>
      <c r="AH47" s="333"/>
      <c r="AI47" s="333"/>
      <c r="AJ47" s="333"/>
      <c r="AL47" s="907" t="s">
        <v>1113</v>
      </c>
    </row>
    <row r="48" spans="1:38" x14ac:dyDescent="0.2">
      <c r="A48" s="1174"/>
      <c r="B48" s="1491" t="s">
        <v>1155</v>
      </c>
      <c r="C48" s="1491"/>
      <c r="D48" s="1491"/>
      <c r="E48" s="1491"/>
      <c r="F48" s="889"/>
      <c r="G48" s="891"/>
      <c r="H48" s="1189"/>
      <c r="I48" s="932"/>
      <c r="J48" s="889"/>
      <c r="K48" s="336"/>
      <c r="L48" s="894"/>
      <c r="M48" s="895"/>
      <c r="N48" s="895"/>
      <c r="O48" s="908">
        <v>10197123</v>
      </c>
      <c r="P48" s="893"/>
      <c r="Q48" s="893"/>
      <c r="R48" s="891"/>
      <c r="S48" s="891"/>
      <c r="T48" s="333"/>
      <c r="U48" s="306"/>
      <c r="V48" s="901"/>
      <c r="W48" s="333"/>
      <c r="X48" s="895"/>
      <c r="Y48" s="895"/>
      <c r="Z48" s="887"/>
      <c r="AA48" s="885"/>
      <c r="AB48" s="885"/>
      <c r="AC48" s="885"/>
      <c r="AD48" s="885"/>
      <c r="AE48" s="885"/>
      <c r="AF48" s="885"/>
      <c r="AG48" s="333"/>
      <c r="AH48" s="333"/>
      <c r="AI48" s="333"/>
      <c r="AJ48" s="333"/>
      <c r="AL48" s="907" t="s">
        <v>1113</v>
      </c>
    </row>
    <row r="49" spans="1:38" x14ac:dyDescent="0.2">
      <c r="A49" s="1174"/>
      <c r="B49" s="1487" t="s">
        <v>1156</v>
      </c>
      <c r="C49" s="1488"/>
      <c r="D49" s="1488"/>
      <c r="E49" s="1489"/>
      <c r="F49" s="889"/>
      <c r="G49" s="891"/>
      <c r="H49" s="1189"/>
      <c r="I49" s="932"/>
      <c r="J49" s="889"/>
      <c r="K49" s="336"/>
      <c r="L49" s="894"/>
      <c r="M49" s="895"/>
      <c r="N49" s="895"/>
      <c r="O49" s="908">
        <v>48276019</v>
      </c>
      <c r="P49" s="893"/>
      <c r="Q49" s="893"/>
      <c r="R49" s="891"/>
      <c r="S49" s="891"/>
      <c r="T49" s="333"/>
      <c r="U49" s="306"/>
      <c r="V49" s="901"/>
      <c r="W49" s="333"/>
      <c r="X49" s="895"/>
      <c r="Y49" s="895"/>
      <c r="Z49" s="887"/>
      <c r="AA49" s="885"/>
      <c r="AB49" s="885"/>
      <c r="AC49" s="885"/>
      <c r="AD49" s="885"/>
      <c r="AE49" s="885"/>
      <c r="AF49" s="885"/>
      <c r="AG49" s="333"/>
      <c r="AH49" s="333"/>
      <c r="AI49" s="333"/>
      <c r="AJ49" s="333"/>
      <c r="AL49" s="907" t="s">
        <v>1117</v>
      </c>
    </row>
    <row r="50" spans="1:38" ht="22.5" customHeight="1" x14ac:dyDescent="0.2">
      <c r="A50" s="1174"/>
      <c r="B50" s="1490" t="s">
        <v>1157</v>
      </c>
      <c r="C50" s="1490"/>
      <c r="D50" s="1490"/>
      <c r="E50" s="1490"/>
      <c r="F50" s="889"/>
      <c r="G50" s="891"/>
      <c r="H50" s="1189"/>
      <c r="I50" s="932"/>
      <c r="J50" s="889"/>
      <c r="K50" s="336"/>
      <c r="L50" s="894"/>
      <c r="M50" s="895"/>
      <c r="N50" s="895"/>
      <c r="O50" s="908">
        <v>46776035</v>
      </c>
      <c r="P50" s="893"/>
      <c r="Q50" s="893"/>
      <c r="R50" s="891"/>
      <c r="S50" s="891"/>
      <c r="T50" s="333"/>
      <c r="U50" s="306"/>
      <c r="V50" s="901"/>
      <c r="W50" s="333"/>
      <c r="X50" s="895"/>
      <c r="Y50" s="895"/>
      <c r="Z50" s="887"/>
      <c r="AA50" s="885"/>
      <c r="AB50" s="885"/>
      <c r="AC50" s="885"/>
      <c r="AD50" s="885"/>
      <c r="AE50" s="885"/>
      <c r="AF50" s="885"/>
      <c r="AG50" s="333"/>
      <c r="AH50" s="333"/>
      <c r="AI50" s="333"/>
      <c r="AJ50" s="333"/>
      <c r="AL50" s="907" t="s">
        <v>1168</v>
      </c>
    </row>
    <row r="51" spans="1:38" ht="13.5" customHeight="1" x14ac:dyDescent="0.2">
      <c r="A51" s="1174"/>
      <c r="B51" s="1487" t="s">
        <v>1158</v>
      </c>
      <c r="C51" s="1488"/>
      <c r="D51" s="1488"/>
      <c r="E51" s="1489"/>
      <c r="F51" s="889"/>
      <c r="G51" s="891"/>
      <c r="H51" s="1189"/>
      <c r="I51" s="932"/>
      <c r="J51" s="889"/>
      <c r="K51" s="336"/>
      <c r="L51" s="894"/>
      <c r="M51" s="895"/>
      <c r="N51" s="895"/>
      <c r="O51" s="908">
        <v>36117908</v>
      </c>
      <c r="P51" s="893"/>
      <c r="Q51" s="893"/>
      <c r="R51" s="891"/>
      <c r="S51" s="891"/>
      <c r="T51" s="333"/>
      <c r="U51" s="306"/>
      <c r="V51" s="901"/>
      <c r="W51" s="333"/>
      <c r="X51" s="895"/>
      <c r="Y51" s="895"/>
      <c r="Z51" s="887"/>
      <c r="AA51" s="885"/>
      <c r="AB51" s="885"/>
      <c r="AC51" s="885"/>
      <c r="AD51" s="885"/>
      <c r="AE51" s="885"/>
      <c r="AF51" s="885"/>
      <c r="AG51" s="333"/>
      <c r="AH51" s="333"/>
      <c r="AI51" s="333"/>
      <c r="AJ51" s="333"/>
      <c r="AL51" s="907" t="s">
        <v>1118</v>
      </c>
    </row>
    <row r="52" spans="1:38" ht="11.25" customHeight="1" x14ac:dyDescent="0.2">
      <c r="A52" s="1174"/>
      <c r="B52" s="1490" t="s">
        <v>1159</v>
      </c>
      <c r="C52" s="1490"/>
      <c r="D52" s="1490"/>
      <c r="E52" s="1490"/>
      <c r="F52" s="889"/>
      <c r="G52" s="891"/>
      <c r="H52" s="1189"/>
      <c r="I52" s="932"/>
      <c r="J52" s="889"/>
      <c r="K52" s="336"/>
      <c r="L52" s="894"/>
      <c r="M52" s="895"/>
      <c r="N52" s="895"/>
      <c r="O52" s="908">
        <v>16628776</v>
      </c>
      <c r="P52" s="893"/>
      <c r="Q52" s="893"/>
      <c r="R52" s="891"/>
      <c r="S52" s="891"/>
      <c r="T52" s="333"/>
      <c r="U52" s="306"/>
      <c r="V52" s="901"/>
      <c r="W52" s="333"/>
      <c r="X52" s="895"/>
      <c r="Y52" s="895"/>
      <c r="Z52" s="887"/>
      <c r="AA52" s="885"/>
      <c r="AB52" s="885"/>
      <c r="AC52" s="885"/>
      <c r="AD52" s="885"/>
      <c r="AE52" s="885"/>
      <c r="AF52" s="885"/>
      <c r="AG52" s="333"/>
      <c r="AH52" s="333"/>
      <c r="AI52" s="333"/>
      <c r="AJ52" s="333"/>
      <c r="AL52" s="907" t="s">
        <v>1135</v>
      </c>
    </row>
    <row r="53" spans="1:38" ht="11.25" customHeight="1" x14ac:dyDescent="0.2">
      <c r="A53" s="1174"/>
      <c r="B53" s="1491" t="s">
        <v>1160</v>
      </c>
      <c r="C53" s="1491"/>
      <c r="D53" s="1491"/>
      <c r="E53" s="1491"/>
      <c r="F53" s="889"/>
      <c r="G53" s="891"/>
      <c r="H53" s="1189"/>
      <c r="I53" s="932"/>
      <c r="J53" s="889"/>
      <c r="K53" s="336"/>
      <c r="L53" s="894"/>
      <c r="M53" s="895"/>
      <c r="N53" s="895"/>
      <c r="O53" s="908">
        <v>12350588</v>
      </c>
      <c r="P53" s="893"/>
      <c r="Q53" s="893"/>
      <c r="R53" s="891"/>
      <c r="S53" s="891"/>
      <c r="T53" s="333"/>
      <c r="U53" s="306"/>
      <c r="V53" s="901"/>
      <c r="W53" s="333"/>
      <c r="X53" s="895"/>
      <c r="Y53" s="895"/>
      <c r="Z53" s="887"/>
      <c r="AA53" s="885"/>
      <c r="AB53" s="885"/>
      <c r="AC53" s="885"/>
      <c r="AD53" s="885"/>
      <c r="AE53" s="885"/>
      <c r="AF53" s="885"/>
      <c r="AG53" s="333"/>
      <c r="AH53" s="333"/>
      <c r="AI53" s="333"/>
      <c r="AJ53" s="333"/>
      <c r="AL53" s="907" t="s">
        <v>1113</v>
      </c>
    </row>
    <row r="54" spans="1:38" ht="22.5" customHeight="1" x14ac:dyDescent="0.2">
      <c r="A54" s="1174"/>
      <c r="B54" s="1490" t="s">
        <v>1161</v>
      </c>
      <c r="C54" s="1490"/>
      <c r="D54" s="1490"/>
      <c r="E54" s="1490"/>
      <c r="F54" s="889"/>
      <c r="G54" s="891"/>
      <c r="H54" s="1189"/>
      <c r="I54" s="932"/>
      <c r="J54" s="889"/>
      <c r="K54" s="336"/>
      <c r="L54" s="894"/>
      <c r="M54" s="895"/>
      <c r="N54" s="895"/>
      <c r="O54" s="908">
        <v>31090062</v>
      </c>
      <c r="P54" s="893"/>
      <c r="Q54" s="893"/>
      <c r="R54" s="891"/>
      <c r="S54" s="891"/>
      <c r="T54" s="333"/>
      <c r="U54" s="306"/>
      <c r="V54" s="901"/>
      <c r="W54" s="333"/>
      <c r="X54" s="895"/>
      <c r="Y54" s="895"/>
      <c r="Z54" s="887"/>
      <c r="AA54" s="885"/>
      <c r="AB54" s="885"/>
      <c r="AC54" s="885"/>
      <c r="AD54" s="885"/>
      <c r="AE54" s="885"/>
      <c r="AF54" s="885"/>
      <c r="AG54" s="333"/>
      <c r="AH54" s="333"/>
      <c r="AI54" s="333"/>
      <c r="AJ54" s="333"/>
      <c r="AL54" s="907" t="s">
        <v>1113</v>
      </c>
    </row>
    <row r="55" spans="1:38" ht="10.5" customHeight="1" x14ac:dyDescent="0.2">
      <c r="A55" s="1174"/>
      <c r="B55" s="1490" t="s">
        <v>1162</v>
      </c>
      <c r="C55" s="1490"/>
      <c r="D55" s="1490"/>
      <c r="E55" s="1490"/>
      <c r="F55" s="889"/>
      <c r="G55" s="891"/>
      <c r="H55" s="1189"/>
      <c r="I55" s="932"/>
      <c r="J55" s="889"/>
      <c r="K55" s="336"/>
      <c r="L55" s="894"/>
      <c r="M55" s="895"/>
      <c r="N55" s="895"/>
      <c r="O55" s="908">
        <v>13999579</v>
      </c>
      <c r="P55" s="893"/>
      <c r="Q55" s="893"/>
      <c r="R55" s="891"/>
      <c r="S55" s="891"/>
      <c r="T55" s="333"/>
      <c r="U55" s="306"/>
      <c r="V55" s="901"/>
      <c r="W55" s="333"/>
      <c r="X55" s="895"/>
      <c r="Y55" s="895"/>
      <c r="Z55" s="887"/>
      <c r="AA55" s="885"/>
      <c r="AB55" s="885"/>
      <c r="AC55" s="885"/>
      <c r="AD55" s="885"/>
      <c r="AE55" s="885"/>
      <c r="AF55" s="885"/>
      <c r="AG55" s="333"/>
      <c r="AH55" s="333"/>
      <c r="AI55" s="333"/>
      <c r="AJ55" s="333"/>
      <c r="AL55" s="907" t="s">
        <v>1113</v>
      </c>
    </row>
    <row r="56" spans="1:38" ht="15" customHeight="1" x14ac:dyDescent="0.2">
      <c r="A56" s="1174"/>
      <c r="B56" s="1490" t="s">
        <v>1163</v>
      </c>
      <c r="C56" s="1490"/>
      <c r="D56" s="1490"/>
      <c r="E56" s="1490"/>
      <c r="F56" s="889"/>
      <c r="G56" s="891"/>
      <c r="H56" s="1189"/>
      <c r="I56" s="932"/>
      <c r="J56" s="889"/>
      <c r="K56" s="336"/>
      <c r="L56" s="894"/>
      <c r="M56" s="895"/>
      <c r="N56" s="895"/>
      <c r="O56" s="908">
        <v>18485238</v>
      </c>
      <c r="P56" s="893"/>
      <c r="Q56" s="893"/>
      <c r="R56" s="891"/>
      <c r="S56" s="891"/>
      <c r="T56" s="333"/>
      <c r="U56" s="306"/>
      <c r="V56" s="901"/>
      <c r="W56" s="333"/>
      <c r="X56" s="895"/>
      <c r="Y56" s="895"/>
      <c r="Z56" s="887"/>
      <c r="AA56" s="885"/>
      <c r="AB56" s="885"/>
      <c r="AC56" s="885"/>
      <c r="AD56" s="885"/>
      <c r="AE56" s="885"/>
      <c r="AF56" s="885"/>
      <c r="AG56" s="333"/>
      <c r="AH56" s="333"/>
      <c r="AI56" s="333"/>
      <c r="AJ56" s="333"/>
      <c r="AL56" s="907" t="s">
        <v>1113</v>
      </c>
    </row>
    <row r="57" spans="1:38" x14ac:dyDescent="0.2">
      <c r="A57" s="1174"/>
      <c r="B57" s="1484" t="s">
        <v>1164</v>
      </c>
      <c r="C57" s="1485"/>
      <c r="D57" s="1485"/>
      <c r="E57" s="1485"/>
      <c r="F57" s="889"/>
      <c r="G57" s="891"/>
      <c r="H57" s="1189"/>
      <c r="I57" s="932"/>
      <c r="J57" s="889"/>
      <c r="K57" s="336"/>
      <c r="L57" s="894"/>
      <c r="M57" s="895"/>
      <c r="N57" s="895"/>
      <c r="O57" s="908">
        <v>17228938</v>
      </c>
      <c r="P57" s="893"/>
      <c r="Q57" s="893"/>
      <c r="R57" s="891"/>
      <c r="S57" s="891"/>
      <c r="T57" s="333"/>
      <c r="U57" s="306"/>
      <c r="V57" s="901"/>
      <c r="W57" s="333"/>
      <c r="X57" s="895"/>
      <c r="Y57" s="895"/>
      <c r="Z57" s="887"/>
      <c r="AA57" s="885"/>
      <c r="AB57" s="885"/>
      <c r="AC57" s="885"/>
      <c r="AD57" s="885"/>
      <c r="AE57" s="885"/>
      <c r="AF57" s="885"/>
      <c r="AG57" s="333"/>
      <c r="AH57" s="333"/>
      <c r="AI57" s="333"/>
      <c r="AJ57" s="333"/>
      <c r="AL57" s="907" t="s">
        <v>1169</v>
      </c>
    </row>
    <row r="58" spans="1:38" x14ac:dyDescent="0.2">
      <c r="A58" s="1174"/>
      <c r="B58" s="1491" t="s">
        <v>1165</v>
      </c>
      <c r="C58" s="1491"/>
      <c r="D58" s="1491"/>
      <c r="E58" s="1491"/>
      <c r="F58" s="889"/>
      <c r="G58" s="891"/>
      <c r="H58" s="1189"/>
      <c r="I58" s="932"/>
      <c r="J58" s="889"/>
      <c r="K58" s="336"/>
      <c r="L58" s="894"/>
      <c r="M58" s="895"/>
      <c r="N58" s="895"/>
      <c r="O58" s="908">
        <v>7598414</v>
      </c>
      <c r="P58" s="893"/>
      <c r="Q58" s="893"/>
      <c r="R58" s="891"/>
      <c r="S58" s="891"/>
      <c r="T58" s="333"/>
      <c r="U58" s="306"/>
      <c r="V58" s="901"/>
      <c r="W58" s="333"/>
      <c r="X58" s="895"/>
      <c r="Y58" s="895"/>
      <c r="Z58" s="887"/>
      <c r="AA58" s="885"/>
      <c r="AB58" s="885"/>
      <c r="AC58" s="885"/>
      <c r="AD58" s="885"/>
      <c r="AE58" s="885"/>
      <c r="AF58" s="885"/>
      <c r="AG58" s="333"/>
      <c r="AH58" s="333"/>
      <c r="AI58" s="333"/>
      <c r="AJ58" s="333"/>
      <c r="AL58" s="907" t="s">
        <v>1136</v>
      </c>
    </row>
    <row r="59" spans="1:38" ht="24.75" customHeight="1" x14ac:dyDescent="0.2">
      <c r="A59" s="1179"/>
      <c r="B59" s="1484" t="s">
        <v>1166</v>
      </c>
      <c r="C59" s="1485"/>
      <c r="D59" s="1485"/>
      <c r="E59" s="1492"/>
      <c r="F59" s="889"/>
      <c r="G59" s="891"/>
      <c r="H59" s="1189"/>
      <c r="I59" s="932"/>
      <c r="J59" s="889"/>
      <c r="K59" s="336"/>
      <c r="L59" s="894"/>
      <c r="M59" s="895"/>
      <c r="N59" s="895"/>
      <c r="O59" s="908">
        <v>49517822</v>
      </c>
      <c r="P59" s="893"/>
      <c r="Q59" s="893"/>
      <c r="R59" s="891"/>
      <c r="S59" s="891"/>
      <c r="T59" s="333"/>
      <c r="U59" s="306"/>
      <c r="V59" s="901"/>
      <c r="W59" s="333"/>
      <c r="X59" s="895"/>
      <c r="Y59" s="895"/>
      <c r="Z59" s="887"/>
      <c r="AA59" s="885"/>
      <c r="AB59" s="885"/>
      <c r="AC59" s="885"/>
      <c r="AD59" s="885"/>
      <c r="AE59" s="885"/>
      <c r="AF59" s="885"/>
      <c r="AG59" s="333"/>
      <c r="AH59" s="333"/>
      <c r="AI59" s="333"/>
      <c r="AJ59" s="333"/>
      <c r="AL59" s="907" t="s">
        <v>1113</v>
      </c>
    </row>
    <row r="60" spans="1:38" ht="30.75" customHeight="1" x14ac:dyDescent="0.2">
      <c r="A60" s="325" t="s">
        <v>871</v>
      </c>
      <c r="B60" s="306" t="s">
        <v>150</v>
      </c>
      <c r="C60" s="837" t="s">
        <v>151</v>
      </c>
      <c r="D60" s="832" t="s">
        <v>262</v>
      </c>
      <c r="E60" s="860" t="s">
        <v>152</v>
      </c>
      <c r="F60" s="833">
        <v>41073</v>
      </c>
      <c r="G60" s="835">
        <v>350000000</v>
      </c>
      <c r="H60" s="888">
        <v>41169</v>
      </c>
      <c r="I60" s="860" t="s">
        <v>281</v>
      </c>
      <c r="J60" s="833">
        <v>41169</v>
      </c>
      <c r="K60" s="336">
        <v>350000000</v>
      </c>
      <c r="L60" s="888">
        <v>41183</v>
      </c>
      <c r="M60" s="888">
        <v>41183</v>
      </c>
      <c r="N60" s="886">
        <v>120</v>
      </c>
      <c r="O60" s="890">
        <v>399985788</v>
      </c>
      <c r="P60" s="892" t="s">
        <v>1008</v>
      </c>
      <c r="Q60" s="892" t="s">
        <v>1009</v>
      </c>
      <c r="R60" s="835">
        <f>O60*5%</f>
        <v>19999289.400000002</v>
      </c>
      <c r="S60" s="896">
        <v>41400</v>
      </c>
      <c r="T60" s="896">
        <v>41470</v>
      </c>
      <c r="U60" s="306" t="s">
        <v>154</v>
      </c>
      <c r="V60" s="884" t="s">
        <v>240</v>
      </c>
      <c r="W60" s="340">
        <f>K60/2</f>
        <v>175000000</v>
      </c>
      <c r="X60" s="888">
        <v>41226</v>
      </c>
      <c r="Y60" s="900" t="s">
        <v>924</v>
      </c>
      <c r="Z60" s="862">
        <v>101604434</v>
      </c>
      <c r="AA60" s="882">
        <v>41351</v>
      </c>
      <c r="AB60" s="883" t="s">
        <v>984</v>
      </c>
      <c r="AC60" s="837">
        <v>0</v>
      </c>
      <c r="AD60" s="837">
        <v>0</v>
      </c>
      <c r="AE60" s="837">
        <v>0</v>
      </c>
      <c r="AF60" s="857">
        <v>73395566</v>
      </c>
      <c r="AG60" s="888">
        <v>41479</v>
      </c>
      <c r="AH60" s="897" t="s">
        <v>1101</v>
      </c>
      <c r="AI60" s="364" t="s">
        <v>925</v>
      </c>
      <c r="AJ60" s="333"/>
      <c r="AL60" s="886" t="s">
        <v>1113</v>
      </c>
    </row>
    <row r="61" spans="1:38" hidden="1" x14ac:dyDescent="0.2">
      <c r="A61" s="934"/>
      <c r="B61" s="568"/>
      <c r="C61" s="727"/>
      <c r="D61" s="728"/>
      <c r="E61" s="729"/>
      <c r="F61" s="730"/>
      <c r="G61" s="731"/>
      <c r="H61" s="732"/>
      <c r="I61" s="729"/>
      <c r="J61" s="730"/>
      <c r="K61" s="733"/>
      <c r="L61" s="732"/>
      <c r="M61" s="734"/>
      <c r="N61" s="734"/>
      <c r="O61" s="735"/>
      <c r="P61" s="736"/>
      <c r="Q61" s="736"/>
      <c r="R61" s="731"/>
      <c r="S61" s="731"/>
      <c r="T61" s="576"/>
      <c r="U61" s="568"/>
      <c r="V61" s="737"/>
      <c r="W61" s="573"/>
      <c r="X61" s="728"/>
      <c r="Y61" s="738"/>
      <c r="Z61" s="728"/>
      <c r="AA61" s="727"/>
      <c r="AB61" s="727"/>
      <c r="AC61" s="727"/>
      <c r="AD61" s="727"/>
      <c r="AE61" s="727"/>
      <c r="AF61" s="727"/>
      <c r="AG61" s="576"/>
      <c r="AH61" s="576"/>
      <c r="AI61" s="739"/>
      <c r="AJ61" s="576"/>
      <c r="AL61" s="851"/>
    </row>
    <row r="62" spans="1:38" ht="27.75" customHeight="1" x14ac:dyDescent="0.2">
      <c r="A62" s="325" t="s">
        <v>872</v>
      </c>
      <c r="B62" s="306" t="s">
        <v>144</v>
      </c>
      <c r="C62" s="837" t="s">
        <v>145</v>
      </c>
      <c r="D62" s="832" t="s">
        <v>756</v>
      </c>
      <c r="E62" s="860" t="s">
        <v>146</v>
      </c>
      <c r="F62" s="833">
        <v>41102</v>
      </c>
      <c r="G62" s="835">
        <v>38360600</v>
      </c>
      <c r="H62" s="906">
        <v>41169</v>
      </c>
      <c r="I62" s="860" t="s">
        <v>173</v>
      </c>
      <c r="J62" s="833">
        <v>41169</v>
      </c>
      <c r="K62" s="336">
        <v>38360600</v>
      </c>
      <c r="L62" s="888">
        <v>41171</v>
      </c>
      <c r="M62" s="888">
        <v>41172</v>
      </c>
      <c r="N62" s="886">
        <v>60</v>
      </c>
      <c r="O62" s="908">
        <v>99569300</v>
      </c>
      <c r="P62" s="1186" t="s">
        <v>1029</v>
      </c>
      <c r="Q62" s="1186" t="s">
        <v>1030</v>
      </c>
      <c r="R62" s="835"/>
      <c r="S62" s="835"/>
      <c r="T62" s="333"/>
      <c r="U62" s="306" t="s">
        <v>148</v>
      </c>
      <c r="V62" s="884" t="s">
        <v>167</v>
      </c>
      <c r="W62" s="340">
        <f>K62/2</f>
        <v>19180300</v>
      </c>
      <c r="X62" s="833">
        <v>41180</v>
      </c>
      <c r="Y62" s="897" t="s">
        <v>921</v>
      </c>
      <c r="Z62" s="832"/>
      <c r="AA62" s="837"/>
      <c r="AB62" s="837"/>
      <c r="AC62" s="837"/>
      <c r="AD62" s="837"/>
      <c r="AE62" s="837"/>
      <c r="AF62" s="837"/>
      <c r="AG62" s="333"/>
      <c r="AH62" s="333"/>
      <c r="AI62" s="333"/>
      <c r="AJ62" s="333"/>
      <c r="AL62" s="907" t="s">
        <v>1115</v>
      </c>
    </row>
    <row r="63" spans="1:38" ht="27" customHeight="1" x14ac:dyDescent="0.2">
      <c r="A63" s="325" t="s">
        <v>873</v>
      </c>
      <c r="B63" s="306" t="s">
        <v>892</v>
      </c>
      <c r="C63" s="837" t="s">
        <v>145</v>
      </c>
      <c r="D63" s="832" t="s">
        <v>756</v>
      </c>
      <c r="E63" s="860" t="s">
        <v>803</v>
      </c>
      <c r="F63" s="833">
        <v>41246</v>
      </c>
      <c r="G63" s="835">
        <v>39897343</v>
      </c>
      <c r="H63" s="906">
        <v>41255</v>
      </c>
      <c r="I63" s="860" t="s">
        <v>804</v>
      </c>
      <c r="J63" s="833">
        <v>41255</v>
      </c>
      <c r="K63" s="336">
        <v>39897343</v>
      </c>
      <c r="L63" s="833">
        <v>41264</v>
      </c>
      <c r="M63" s="833">
        <v>41172</v>
      </c>
      <c r="N63" s="832">
        <v>60</v>
      </c>
      <c r="O63" s="908">
        <v>39897343</v>
      </c>
      <c r="P63" s="1188"/>
      <c r="Q63" s="1188"/>
      <c r="R63" s="835"/>
      <c r="S63" s="835"/>
      <c r="T63" s="333"/>
      <c r="U63" s="306" t="s">
        <v>143</v>
      </c>
      <c r="V63" s="837" t="s">
        <v>167</v>
      </c>
      <c r="W63" s="340">
        <f>O63/2</f>
        <v>19948671.5</v>
      </c>
      <c r="X63" s="833">
        <v>41269</v>
      </c>
      <c r="Y63" s="860" t="s">
        <v>922</v>
      </c>
      <c r="Z63" s="832"/>
      <c r="AA63" s="837"/>
      <c r="AB63" s="837"/>
      <c r="AC63" s="837"/>
      <c r="AD63" s="837"/>
      <c r="AE63" s="837"/>
      <c r="AF63" s="837"/>
      <c r="AG63" s="333"/>
      <c r="AH63" s="333"/>
      <c r="AI63" s="333"/>
      <c r="AJ63" s="333"/>
      <c r="AL63" s="907" t="s">
        <v>1113</v>
      </c>
    </row>
    <row r="64" spans="1:38" ht="6" hidden="1" customHeight="1" x14ac:dyDescent="0.2">
      <c r="A64" s="945"/>
      <c r="B64" s="946"/>
      <c r="C64" s="947"/>
      <c r="D64" s="948"/>
      <c r="E64" s="949"/>
      <c r="F64" s="950"/>
      <c r="G64" s="951"/>
      <c r="H64" s="950"/>
      <c r="I64" s="949"/>
      <c r="J64" s="950"/>
      <c r="K64" s="952"/>
      <c r="L64" s="950"/>
      <c r="M64" s="950"/>
      <c r="N64" s="948"/>
      <c r="O64" s="951"/>
      <c r="P64" s="953"/>
      <c r="Q64" s="953"/>
      <c r="R64" s="951"/>
      <c r="S64" s="951"/>
      <c r="T64" s="954"/>
      <c r="U64" s="946"/>
      <c r="V64" s="947"/>
      <c r="W64" s="955"/>
      <c r="X64" s="950"/>
      <c r="Y64" s="949"/>
      <c r="Z64" s="948"/>
      <c r="AA64" s="947"/>
      <c r="AB64" s="947"/>
      <c r="AC64" s="947"/>
      <c r="AD64" s="947"/>
      <c r="AE64" s="947"/>
      <c r="AF64" s="947"/>
      <c r="AG64" s="954"/>
      <c r="AH64" s="954"/>
      <c r="AI64" s="954"/>
      <c r="AJ64" s="954"/>
      <c r="AK64" s="956"/>
      <c r="AL64" s="948"/>
    </row>
    <row r="65" spans="1:38" ht="51" customHeight="1" x14ac:dyDescent="0.2">
      <c r="A65" s="325" t="s">
        <v>874</v>
      </c>
      <c r="B65" s="306" t="s">
        <v>163</v>
      </c>
      <c r="C65" s="837" t="s">
        <v>171</v>
      </c>
      <c r="D65" s="832">
        <v>18145226</v>
      </c>
      <c r="E65" s="860" t="s">
        <v>165</v>
      </c>
      <c r="F65" s="833">
        <v>41151</v>
      </c>
      <c r="G65" s="835">
        <v>75000000</v>
      </c>
      <c r="H65" s="833">
        <v>41169</v>
      </c>
      <c r="I65" s="860" t="s">
        <v>172</v>
      </c>
      <c r="J65" s="833">
        <v>41169</v>
      </c>
      <c r="K65" s="336">
        <v>75000000</v>
      </c>
      <c r="L65" s="833">
        <v>41172</v>
      </c>
      <c r="M65" s="833">
        <v>41172</v>
      </c>
      <c r="N65" s="832">
        <v>30</v>
      </c>
      <c r="O65" s="835">
        <v>75000000</v>
      </c>
      <c r="P65" s="843">
        <v>0</v>
      </c>
      <c r="Q65" s="843">
        <v>0</v>
      </c>
      <c r="R65" s="835"/>
      <c r="S65" s="868">
        <v>41200</v>
      </c>
      <c r="T65" s="338">
        <v>41233</v>
      </c>
      <c r="U65" s="306" t="s">
        <v>166</v>
      </c>
      <c r="V65" s="306" t="s">
        <v>52</v>
      </c>
      <c r="W65" s="340">
        <f>O65/2</f>
        <v>37500000</v>
      </c>
      <c r="X65" s="833">
        <v>41180</v>
      </c>
      <c r="Y65" s="860" t="s">
        <v>715</v>
      </c>
      <c r="Z65" s="832">
        <v>0</v>
      </c>
      <c r="AA65" s="837">
        <v>0</v>
      </c>
      <c r="AB65" s="837">
        <v>0</v>
      </c>
      <c r="AC65" s="837">
        <v>0</v>
      </c>
      <c r="AD65" s="837">
        <v>0</v>
      </c>
      <c r="AE65" s="837">
        <v>0</v>
      </c>
      <c r="AF65" s="857">
        <v>37500000</v>
      </c>
      <c r="AG65" s="338">
        <v>41239</v>
      </c>
      <c r="AH65" s="378" t="s">
        <v>721</v>
      </c>
      <c r="AI65" s="339" t="s">
        <v>722</v>
      </c>
      <c r="AJ65" s="333"/>
      <c r="AL65" s="849" t="s">
        <v>1118</v>
      </c>
    </row>
    <row r="66" spans="1:38" ht="177.75" hidden="1" customHeight="1" x14ac:dyDescent="0.2">
      <c r="A66" s="1230" t="s">
        <v>875</v>
      </c>
      <c r="B66" s="1230" t="s">
        <v>876</v>
      </c>
      <c r="C66" s="1173" t="s">
        <v>240</v>
      </c>
      <c r="D66" s="1175" t="s">
        <v>241</v>
      </c>
      <c r="E66" s="860" t="s">
        <v>261</v>
      </c>
      <c r="F66" s="833">
        <v>41073</v>
      </c>
      <c r="G66" s="835">
        <v>148000000</v>
      </c>
      <c r="H66" s="1181">
        <v>41178</v>
      </c>
      <c r="I66" s="860" t="s">
        <v>270</v>
      </c>
      <c r="J66" s="1181">
        <v>41178</v>
      </c>
      <c r="K66" s="336">
        <v>7400000</v>
      </c>
      <c r="L66" s="1181">
        <v>41179</v>
      </c>
      <c r="M66" s="1181">
        <v>41179</v>
      </c>
      <c r="N66" s="1175">
        <v>4</v>
      </c>
      <c r="O66" s="1183">
        <f>K66+K67+K68+K69+K70+K71+K72+K73+K74</f>
        <v>149485000</v>
      </c>
      <c r="P66" s="1186" t="s">
        <v>1006</v>
      </c>
      <c r="Q66" s="1186" t="s">
        <v>1007</v>
      </c>
      <c r="R66" s="835"/>
      <c r="S66" s="835"/>
      <c r="T66" s="333"/>
      <c r="U66" s="306" t="s">
        <v>254</v>
      </c>
      <c r="V66" s="1173" t="s">
        <v>52</v>
      </c>
      <c r="W66" s="333"/>
      <c r="X66" s="832"/>
      <c r="Y66" s="832"/>
      <c r="Z66" s="832"/>
      <c r="AA66" s="837"/>
      <c r="AB66" s="837"/>
      <c r="AC66" s="837"/>
      <c r="AD66" s="837"/>
      <c r="AE66" s="837"/>
      <c r="AF66" s="837"/>
      <c r="AG66" s="333"/>
      <c r="AH66" s="333"/>
      <c r="AI66" s="333"/>
      <c r="AJ66" s="333"/>
      <c r="AL66" s="851"/>
    </row>
    <row r="67" spans="1:38" ht="199.5" hidden="1" customHeight="1" x14ac:dyDescent="0.2">
      <c r="A67" s="1226"/>
      <c r="B67" s="1226"/>
      <c r="C67" s="1174"/>
      <c r="D67" s="1176"/>
      <c r="E67" s="860" t="s">
        <v>242</v>
      </c>
      <c r="F67" s="833">
        <v>41079</v>
      </c>
      <c r="G67" s="835">
        <v>645000000</v>
      </c>
      <c r="H67" s="1189"/>
      <c r="I67" s="860" t="s">
        <v>271</v>
      </c>
      <c r="J67" s="1189"/>
      <c r="K67" s="336">
        <v>32169055</v>
      </c>
      <c r="L67" s="1189"/>
      <c r="M67" s="1189"/>
      <c r="N67" s="1176"/>
      <c r="O67" s="1184"/>
      <c r="P67" s="1187"/>
      <c r="Q67" s="1187"/>
      <c r="R67" s="835"/>
      <c r="S67" s="835"/>
      <c r="T67" s="333"/>
      <c r="U67" s="306" t="s">
        <v>149</v>
      </c>
      <c r="V67" s="1174"/>
      <c r="W67" s="333"/>
      <c r="X67" s="832"/>
      <c r="Y67" s="832"/>
      <c r="Z67" s="832"/>
      <c r="AA67" s="837"/>
      <c r="AB67" s="837"/>
      <c r="AC67" s="837"/>
      <c r="AD67" s="837"/>
      <c r="AE67" s="837"/>
      <c r="AF67" s="837"/>
      <c r="AG67" s="333"/>
      <c r="AH67" s="333"/>
      <c r="AI67" s="333"/>
      <c r="AJ67" s="333"/>
      <c r="AL67" s="851"/>
    </row>
    <row r="68" spans="1:38" ht="235.5" hidden="1" customHeight="1" x14ac:dyDescent="0.2">
      <c r="A68" s="1226"/>
      <c r="B68" s="1227"/>
      <c r="C68" s="1174"/>
      <c r="D68" s="1176"/>
      <c r="E68" s="860" t="s">
        <v>157</v>
      </c>
      <c r="F68" s="833">
        <v>41079</v>
      </c>
      <c r="G68" s="835">
        <v>110087935</v>
      </c>
      <c r="H68" s="1189"/>
      <c r="I68" s="860" t="s">
        <v>269</v>
      </c>
      <c r="J68" s="1189"/>
      <c r="K68" s="336">
        <v>3430945</v>
      </c>
      <c r="L68" s="1189"/>
      <c r="M68" s="1189"/>
      <c r="N68" s="1176"/>
      <c r="O68" s="1184"/>
      <c r="P68" s="1187"/>
      <c r="Q68" s="1187"/>
      <c r="R68" s="835"/>
      <c r="S68" s="835"/>
      <c r="T68" s="333"/>
      <c r="U68" s="306" t="s">
        <v>149</v>
      </c>
      <c r="V68" s="1174"/>
      <c r="W68" s="333"/>
      <c r="X68" s="832"/>
      <c r="Y68" s="832"/>
      <c r="Z68" s="832"/>
      <c r="AA68" s="837"/>
      <c r="AB68" s="837"/>
      <c r="AC68" s="837"/>
      <c r="AD68" s="837"/>
      <c r="AE68" s="837"/>
      <c r="AF68" s="837"/>
      <c r="AG68" s="333"/>
      <c r="AH68" s="333"/>
      <c r="AI68" s="333"/>
      <c r="AJ68" s="333"/>
      <c r="AL68" s="851"/>
    </row>
    <row r="69" spans="1:38" ht="33.75" hidden="1" x14ac:dyDescent="0.2">
      <c r="A69" s="1226"/>
      <c r="B69" s="364" t="s">
        <v>244</v>
      </c>
      <c r="C69" s="1174"/>
      <c r="D69" s="1176"/>
      <c r="E69" s="860" t="s">
        <v>243</v>
      </c>
      <c r="F69" s="833">
        <v>41101</v>
      </c>
      <c r="G69" s="835">
        <v>13275322</v>
      </c>
      <c r="H69" s="1189"/>
      <c r="I69" s="860" t="s">
        <v>272</v>
      </c>
      <c r="J69" s="1189"/>
      <c r="K69" s="336">
        <v>13200000</v>
      </c>
      <c r="L69" s="1189"/>
      <c r="M69" s="1189"/>
      <c r="N69" s="1176"/>
      <c r="O69" s="1184"/>
      <c r="P69" s="1187"/>
      <c r="Q69" s="1187"/>
      <c r="R69" s="835"/>
      <c r="S69" s="835"/>
      <c r="T69" s="333"/>
      <c r="U69" s="306" t="s">
        <v>154</v>
      </c>
      <c r="V69" s="1174"/>
      <c r="W69" s="333"/>
      <c r="X69" s="832"/>
      <c r="Y69" s="832"/>
      <c r="Z69" s="832"/>
      <c r="AA69" s="837"/>
      <c r="AB69" s="837"/>
      <c r="AC69" s="837"/>
      <c r="AD69" s="837"/>
      <c r="AE69" s="837"/>
      <c r="AF69" s="837"/>
      <c r="AG69" s="333"/>
      <c r="AH69" s="333"/>
      <c r="AI69" s="333"/>
      <c r="AJ69" s="333"/>
      <c r="AL69" s="851"/>
    </row>
    <row r="70" spans="1:38" ht="57" hidden="1" customHeight="1" x14ac:dyDescent="0.2">
      <c r="A70" s="1226"/>
      <c r="B70" s="306" t="s">
        <v>250</v>
      </c>
      <c r="C70" s="1174"/>
      <c r="D70" s="1176"/>
      <c r="E70" s="860" t="s">
        <v>245</v>
      </c>
      <c r="F70" s="833">
        <v>41059</v>
      </c>
      <c r="G70" s="835">
        <v>20948038</v>
      </c>
      <c r="H70" s="1189"/>
      <c r="I70" s="860" t="s">
        <v>273</v>
      </c>
      <c r="J70" s="1189"/>
      <c r="K70" s="336">
        <v>20900000</v>
      </c>
      <c r="L70" s="1189"/>
      <c r="M70" s="1189"/>
      <c r="N70" s="1176"/>
      <c r="O70" s="1184"/>
      <c r="P70" s="1187"/>
      <c r="Q70" s="1187"/>
      <c r="R70" s="835"/>
      <c r="S70" s="835"/>
      <c r="T70" s="333"/>
      <c r="U70" s="306" t="s">
        <v>149</v>
      </c>
      <c r="V70" s="1174"/>
      <c r="W70" s="333"/>
      <c r="X70" s="832"/>
      <c r="Y70" s="832"/>
      <c r="Z70" s="832"/>
      <c r="AA70" s="837"/>
      <c r="AB70" s="837"/>
      <c r="AC70" s="837"/>
      <c r="AD70" s="837"/>
      <c r="AE70" s="837"/>
      <c r="AF70" s="837"/>
      <c r="AG70" s="333"/>
      <c r="AH70" s="333"/>
      <c r="AI70" s="333"/>
      <c r="AJ70" s="333"/>
      <c r="AL70" s="851"/>
    </row>
    <row r="71" spans="1:38" ht="21" hidden="1" customHeight="1" x14ac:dyDescent="0.2">
      <c r="A71" s="1226"/>
      <c r="B71" s="1230" t="s">
        <v>251</v>
      </c>
      <c r="C71" s="1174"/>
      <c r="D71" s="1176"/>
      <c r="E71" s="860" t="s">
        <v>246</v>
      </c>
      <c r="F71" s="833">
        <v>41073</v>
      </c>
      <c r="G71" s="835">
        <v>17500000</v>
      </c>
      <c r="H71" s="1189"/>
      <c r="I71" s="860" t="s">
        <v>274</v>
      </c>
      <c r="J71" s="1189"/>
      <c r="K71" s="336">
        <v>17500000</v>
      </c>
      <c r="L71" s="1189"/>
      <c r="M71" s="1189"/>
      <c r="N71" s="1176"/>
      <c r="O71" s="1184"/>
      <c r="P71" s="1187"/>
      <c r="Q71" s="1187"/>
      <c r="R71" s="835"/>
      <c r="S71" s="835"/>
      <c r="T71" s="333"/>
      <c r="U71" s="1173" t="s">
        <v>154</v>
      </c>
      <c r="V71" s="1174"/>
      <c r="W71" s="333"/>
      <c r="X71" s="832"/>
      <c r="Y71" s="832"/>
      <c r="Z71" s="832"/>
      <c r="AA71" s="837"/>
      <c r="AB71" s="837"/>
      <c r="AC71" s="837"/>
      <c r="AD71" s="837"/>
      <c r="AE71" s="837"/>
      <c r="AF71" s="837"/>
      <c r="AG71" s="333"/>
      <c r="AH71" s="333"/>
      <c r="AI71" s="333"/>
      <c r="AJ71" s="333"/>
      <c r="AL71" s="851"/>
    </row>
    <row r="72" spans="1:38" ht="33" hidden="1" customHeight="1" x14ac:dyDescent="0.2">
      <c r="A72" s="1226"/>
      <c r="B72" s="1227"/>
      <c r="C72" s="1174"/>
      <c r="D72" s="1176"/>
      <c r="E72" s="860" t="s">
        <v>247</v>
      </c>
      <c r="F72" s="833">
        <v>41102</v>
      </c>
      <c r="G72" s="835">
        <v>2500000</v>
      </c>
      <c r="H72" s="1189"/>
      <c r="I72" s="860" t="s">
        <v>275</v>
      </c>
      <c r="J72" s="1189"/>
      <c r="K72" s="336">
        <v>2400000</v>
      </c>
      <c r="L72" s="1189"/>
      <c r="M72" s="1189"/>
      <c r="N72" s="1176"/>
      <c r="O72" s="1184"/>
      <c r="P72" s="1187"/>
      <c r="Q72" s="1187"/>
      <c r="R72" s="835"/>
      <c r="S72" s="835"/>
      <c r="T72" s="333"/>
      <c r="U72" s="1179"/>
      <c r="V72" s="1174"/>
      <c r="W72" s="333"/>
      <c r="X72" s="832"/>
      <c r="Y72" s="832"/>
      <c r="Z72" s="832"/>
      <c r="AA72" s="837"/>
      <c r="AB72" s="837"/>
      <c r="AC72" s="837"/>
      <c r="AD72" s="837"/>
      <c r="AE72" s="837"/>
      <c r="AF72" s="837"/>
      <c r="AG72" s="333"/>
      <c r="AH72" s="333"/>
      <c r="AI72" s="333"/>
      <c r="AJ72" s="333"/>
      <c r="AL72" s="851"/>
    </row>
    <row r="73" spans="1:38" ht="93" hidden="1" customHeight="1" x14ac:dyDescent="0.2">
      <c r="A73" s="1226"/>
      <c r="B73" s="306" t="s">
        <v>252</v>
      </c>
      <c r="C73" s="1174"/>
      <c r="D73" s="1176"/>
      <c r="E73" s="860" t="s">
        <v>248</v>
      </c>
      <c r="F73" s="833">
        <v>41073</v>
      </c>
      <c r="G73" s="835">
        <v>35000000</v>
      </c>
      <c r="H73" s="1189"/>
      <c r="I73" s="860" t="s">
        <v>276</v>
      </c>
      <c r="J73" s="1189"/>
      <c r="K73" s="336">
        <v>34990000</v>
      </c>
      <c r="L73" s="1189"/>
      <c r="M73" s="1189"/>
      <c r="N73" s="1176"/>
      <c r="O73" s="1184"/>
      <c r="P73" s="1187"/>
      <c r="Q73" s="1187"/>
      <c r="R73" s="835"/>
      <c r="S73" s="835"/>
      <c r="T73" s="333"/>
      <c r="U73" s="306" t="s">
        <v>154</v>
      </c>
      <c r="V73" s="1174"/>
      <c r="W73" s="333"/>
      <c r="X73" s="832"/>
      <c r="Y73" s="832"/>
      <c r="Z73" s="832"/>
      <c r="AA73" s="837"/>
      <c r="AB73" s="837"/>
      <c r="AC73" s="837"/>
      <c r="AD73" s="837"/>
      <c r="AE73" s="837"/>
      <c r="AF73" s="837"/>
      <c r="AG73" s="333"/>
      <c r="AH73" s="333"/>
      <c r="AI73" s="333"/>
      <c r="AJ73" s="333"/>
      <c r="AL73" s="851"/>
    </row>
    <row r="74" spans="1:38" ht="22.5" hidden="1" x14ac:dyDescent="0.2">
      <c r="A74" s="1227"/>
      <c r="B74" s="306" t="s">
        <v>253</v>
      </c>
      <c r="C74" s="1174"/>
      <c r="D74" s="1176"/>
      <c r="E74" s="860" t="s">
        <v>249</v>
      </c>
      <c r="F74" s="833">
        <v>41127</v>
      </c>
      <c r="G74" s="835">
        <v>17495714</v>
      </c>
      <c r="H74" s="1182"/>
      <c r="I74" s="860" t="s">
        <v>277</v>
      </c>
      <c r="J74" s="1182"/>
      <c r="K74" s="336">
        <v>17495000</v>
      </c>
      <c r="L74" s="1182"/>
      <c r="M74" s="1189"/>
      <c r="N74" s="1180"/>
      <c r="O74" s="1185"/>
      <c r="P74" s="1187"/>
      <c r="Q74" s="1187"/>
      <c r="R74" s="835"/>
      <c r="S74" s="835"/>
      <c r="T74" s="333"/>
      <c r="U74" s="306" t="s">
        <v>149</v>
      </c>
      <c r="V74" s="1174"/>
      <c r="W74" s="333"/>
      <c r="X74" s="832"/>
      <c r="Y74" s="832"/>
      <c r="Z74" s="832"/>
      <c r="AA74" s="837"/>
      <c r="AB74" s="837"/>
      <c r="AC74" s="837"/>
      <c r="AD74" s="837"/>
      <c r="AE74" s="837"/>
      <c r="AF74" s="837"/>
      <c r="AG74" s="333"/>
      <c r="AH74" s="333"/>
      <c r="AI74" s="333"/>
      <c r="AJ74" s="333"/>
      <c r="AK74" s="909"/>
      <c r="AL74" s="851"/>
    </row>
    <row r="75" spans="1:38" ht="22.5" hidden="1" x14ac:dyDescent="0.2">
      <c r="A75" s="1496" t="s">
        <v>292</v>
      </c>
      <c r="B75" s="364" t="s">
        <v>313</v>
      </c>
      <c r="C75" s="1174"/>
      <c r="D75" s="1176"/>
      <c r="E75" s="860" t="s">
        <v>293</v>
      </c>
      <c r="F75" s="833">
        <v>41089</v>
      </c>
      <c r="G75" s="835">
        <v>11105630</v>
      </c>
      <c r="H75" s="1181">
        <v>41190</v>
      </c>
      <c r="I75" s="860" t="s">
        <v>294</v>
      </c>
      <c r="J75" s="850">
        <v>41190</v>
      </c>
      <c r="K75" s="336">
        <v>11105630</v>
      </c>
      <c r="L75" s="1181">
        <v>41198</v>
      </c>
      <c r="M75" s="1189"/>
      <c r="N75" s="1175">
        <v>2</v>
      </c>
      <c r="O75" s="1183">
        <f>K75+K76+K77+K78</f>
        <v>57902903</v>
      </c>
      <c r="P75" s="1187"/>
      <c r="Q75" s="1187"/>
      <c r="R75" s="852"/>
      <c r="S75" s="852"/>
      <c r="T75" s="379"/>
      <c r="U75" s="306" t="s">
        <v>149</v>
      </c>
      <c r="V75" s="1174"/>
      <c r="W75" s="341">
        <f>K75/2</f>
        <v>5552815</v>
      </c>
      <c r="X75" s="832"/>
      <c r="Y75" s="832"/>
      <c r="Z75" s="832"/>
      <c r="AA75" s="837"/>
      <c r="AB75" s="837"/>
      <c r="AC75" s="837"/>
      <c r="AD75" s="837"/>
      <c r="AE75" s="837"/>
      <c r="AF75" s="837"/>
      <c r="AG75" s="333"/>
      <c r="AH75" s="333"/>
      <c r="AI75" s="333"/>
      <c r="AJ75" s="333"/>
      <c r="AK75" s="909"/>
      <c r="AL75" s="851"/>
    </row>
    <row r="76" spans="1:38" ht="33.75" hidden="1" x14ac:dyDescent="0.2">
      <c r="A76" s="1226"/>
      <c r="B76" s="306" t="s">
        <v>314</v>
      </c>
      <c r="C76" s="1174"/>
      <c r="D76" s="1176"/>
      <c r="E76" s="860" t="s">
        <v>295</v>
      </c>
      <c r="F76" s="833">
        <v>41089</v>
      </c>
      <c r="G76" s="835">
        <v>27291623</v>
      </c>
      <c r="H76" s="1189"/>
      <c r="I76" s="860" t="s">
        <v>296</v>
      </c>
      <c r="J76" s="850">
        <v>41190</v>
      </c>
      <c r="K76" s="336">
        <v>27291623</v>
      </c>
      <c r="L76" s="1189"/>
      <c r="M76" s="1189"/>
      <c r="N76" s="1176"/>
      <c r="O76" s="1184"/>
      <c r="P76" s="1187"/>
      <c r="Q76" s="1187"/>
      <c r="R76" s="852"/>
      <c r="S76" s="852"/>
      <c r="T76" s="379"/>
      <c r="U76" s="306" t="s">
        <v>149</v>
      </c>
      <c r="V76" s="1174"/>
      <c r="W76" s="341">
        <f t="shared" ref="W76:W79" si="0">K76/2</f>
        <v>13645811.5</v>
      </c>
      <c r="X76" s="832"/>
      <c r="Y76" s="832"/>
      <c r="Z76" s="832"/>
      <c r="AA76" s="837"/>
      <c r="AB76" s="837"/>
      <c r="AC76" s="837"/>
      <c r="AD76" s="837"/>
      <c r="AE76" s="837"/>
      <c r="AF76" s="837"/>
      <c r="AG76" s="333"/>
      <c r="AH76" s="333"/>
      <c r="AI76" s="333"/>
      <c r="AJ76" s="333"/>
      <c r="AK76" s="909"/>
      <c r="AL76" s="851"/>
    </row>
    <row r="77" spans="1:38" ht="83.25" hidden="1" customHeight="1" x14ac:dyDescent="0.2">
      <c r="A77" s="1226"/>
      <c r="B77" s="306" t="s">
        <v>315</v>
      </c>
      <c r="C77" s="1174"/>
      <c r="D77" s="1176"/>
      <c r="E77" s="860" t="s">
        <v>297</v>
      </c>
      <c r="F77" s="833">
        <v>41113</v>
      </c>
      <c r="G77" s="835">
        <v>16625000</v>
      </c>
      <c r="H77" s="1189"/>
      <c r="I77" s="860" t="s">
        <v>298</v>
      </c>
      <c r="J77" s="850">
        <v>41190</v>
      </c>
      <c r="K77" s="336">
        <v>16625000</v>
      </c>
      <c r="L77" s="1189"/>
      <c r="M77" s="1189"/>
      <c r="N77" s="1176"/>
      <c r="O77" s="1184"/>
      <c r="P77" s="1187"/>
      <c r="Q77" s="1187"/>
      <c r="R77" s="852"/>
      <c r="S77" s="852"/>
      <c r="T77" s="379"/>
      <c r="U77" s="306" t="s">
        <v>149</v>
      </c>
      <c r="V77" s="1174"/>
      <c r="W77" s="341">
        <f t="shared" si="0"/>
        <v>8312500</v>
      </c>
      <c r="X77" s="832"/>
      <c r="Y77" s="832"/>
      <c r="Z77" s="832"/>
      <c r="AA77" s="837"/>
      <c r="AB77" s="837"/>
      <c r="AC77" s="837"/>
      <c r="AD77" s="837"/>
      <c r="AE77" s="837"/>
      <c r="AF77" s="837"/>
      <c r="AG77" s="333"/>
      <c r="AH77" s="333"/>
      <c r="AI77" s="333"/>
      <c r="AJ77" s="333"/>
      <c r="AK77" s="909"/>
      <c r="AL77" s="851"/>
    </row>
    <row r="78" spans="1:38" ht="33.75" hidden="1" x14ac:dyDescent="0.2">
      <c r="A78" s="1227"/>
      <c r="B78" s="306" t="s">
        <v>316</v>
      </c>
      <c r="C78" s="1174"/>
      <c r="D78" s="1176"/>
      <c r="E78" s="860" t="s">
        <v>299</v>
      </c>
      <c r="F78" s="833">
        <v>41113</v>
      </c>
      <c r="G78" s="835">
        <v>2880650</v>
      </c>
      <c r="H78" s="1189"/>
      <c r="I78" s="860" t="s">
        <v>300</v>
      </c>
      <c r="J78" s="850">
        <v>41190</v>
      </c>
      <c r="K78" s="336">
        <v>2880650</v>
      </c>
      <c r="L78" s="1182"/>
      <c r="M78" s="1182"/>
      <c r="N78" s="1180"/>
      <c r="O78" s="1185"/>
      <c r="P78" s="1187"/>
      <c r="Q78" s="1187"/>
      <c r="R78" s="852"/>
      <c r="S78" s="852"/>
      <c r="T78" s="379"/>
      <c r="U78" s="306" t="s">
        <v>312</v>
      </c>
      <c r="V78" s="1179"/>
      <c r="W78" s="341">
        <f t="shared" si="0"/>
        <v>1440325</v>
      </c>
      <c r="X78" s="832"/>
      <c r="Y78" s="832"/>
      <c r="Z78" s="832"/>
      <c r="AA78" s="837"/>
      <c r="AB78" s="837"/>
      <c r="AC78" s="837"/>
      <c r="AD78" s="837"/>
      <c r="AE78" s="837"/>
      <c r="AF78" s="837"/>
      <c r="AG78" s="333"/>
      <c r="AH78" s="333"/>
      <c r="AI78" s="333"/>
      <c r="AJ78" s="333"/>
      <c r="AK78" s="909"/>
      <c r="AL78" s="851"/>
    </row>
    <row r="79" spans="1:38" ht="22.5" hidden="1" x14ac:dyDescent="0.2">
      <c r="A79" s="904" t="s">
        <v>877</v>
      </c>
      <c r="B79" s="306" t="s">
        <v>813</v>
      </c>
      <c r="C79" s="1179"/>
      <c r="D79" s="1180"/>
      <c r="E79" s="860" t="s">
        <v>814</v>
      </c>
      <c r="F79" s="833">
        <v>41219</v>
      </c>
      <c r="G79" s="835">
        <v>1904762</v>
      </c>
      <c r="H79" s="338">
        <v>41263</v>
      </c>
      <c r="I79" s="860" t="s">
        <v>824</v>
      </c>
      <c r="J79" s="831">
        <v>41263</v>
      </c>
      <c r="K79" s="336">
        <v>1904762</v>
      </c>
      <c r="L79" s="838">
        <v>41267</v>
      </c>
      <c r="M79" s="838"/>
      <c r="N79" s="840"/>
      <c r="O79" s="854">
        <v>1904762</v>
      </c>
      <c r="P79" s="1188"/>
      <c r="Q79" s="1188"/>
      <c r="R79" s="835"/>
      <c r="S79" s="834"/>
      <c r="T79" s="379"/>
      <c r="U79" s="306" t="s">
        <v>116</v>
      </c>
      <c r="V79" s="837"/>
      <c r="W79" s="341">
        <f t="shared" si="0"/>
        <v>952381</v>
      </c>
      <c r="X79" s="832"/>
      <c r="Y79" s="832"/>
      <c r="Z79" s="832"/>
      <c r="AA79" s="837"/>
      <c r="AB79" s="837"/>
      <c r="AC79" s="837"/>
      <c r="AD79" s="837"/>
      <c r="AE79" s="837"/>
      <c r="AF79" s="837"/>
      <c r="AG79" s="333"/>
      <c r="AH79" s="333"/>
      <c r="AI79" s="333"/>
      <c r="AJ79" s="333"/>
      <c r="AK79" s="909"/>
      <c r="AL79" s="851"/>
    </row>
    <row r="80" spans="1:38" hidden="1" x14ac:dyDescent="0.2">
      <c r="A80" s="935"/>
      <c r="B80" s="519"/>
      <c r="C80" s="711"/>
      <c r="D80" s="712"/>
      <c r="E80" s="522"/>
      <c r="F80" s="870"/>
      <c r="G80" s="873"/>
      <c r="H80" s="713"/>
      <c r="I80" s="522"/>
      <c r="J80" s="869"/>
      <c r="K80" s="525"/>
      <c r="L80" s="714"/>
      <c r="M80" s="714"/>
      <c r="N80" s="712"/>
      <c r="O80" s="715"/>
      <c r="P80" s="716"/>
      <c r="Q80" s="716"/>
      <c r="R80" s="873"/>
      <c r="S80" s="872"/>
      <c r="T80" s="717"/>
      <c r="U80" s="519"/>
      <c r="V80" s="711"/>
      <c r="W80" s="718"/>
      <c r="X80" s="712"/>
      <c r="Y80" s="712"/>
      <c r="Z80" s="871"/>
      <c r="AA80" s="874"/>
      <c r="AB80" s="874"/>
      <c r="AC80" s="711"/>
      <c r="AD80" s="711"/>
      <c r="AE80" s="711"/>
      <c r="AF80" s="711"/>
      <c r="AG80" s="717"/>
      <c r="AH80" s="717"/>
      <c r="AI80" s="717"/>
      <c r="AJ80" s="526"/>
      <c r="AK80" s="910"/>
      <c r="AL80" s="851"/>
    </row>
    <row r="81" spans="1:38" ht="33.75" x14ac:dyDescent="0.2">
      <c r="A81" s="1230" t="s">
        <v>878</v>
      </c>
      <c r="B81" s="306" t="s">
        <v>268</v>
      </c>
      <c r="C81" s="1173" t="s">
        <v>263</v>
      </c>
      <c r="D81" s="1175" t="s">
        <v>264</v>
      </c>
      <c r="E81" s="860" t="s">
        <v>265</v>
      </c>
      <c r="F81" s="833">
        <v>41059</v>
      </c>
      <c r="G81" s="835">
        <v>418960760</v>
      </c>
      <c r="H81" s="1181">
        <v>41180</v>
      </c>
      <c r="I81" s="860" t="s">
        <v>317</v>
      </c>
      <c r="J81" s="1181">
        <v>41180</v>
      </c>
      <c r="K81" s="336">
        <v>418423800</v>
      </c>
      <c r="L81" s="1181">
        <v>41183</v>
      </c>
      <c r="M81" s="1181">
        <v>41183</v>
      </c>
      <c r="N81" s="1175">
        <v>3</v>
      </c>
      <c r="O81" s="1183">
        <v>683834392</v>
      </c>
      <c r="P81" s="1186" t="s">
        <v>1010</v>
      </c>
      <c r="Q81" s="1186" t="s">
        <v>1011</v>
      </c>
      <c r="R81" s="835"/>
      <c r="S81" s="1190">
        <v>41396</v>
      </c>
      <c r="T81" s="1181">
        <v>41410</v>
      </c>
      <c r="U81" s="306" t="s">
        <v>149</v>
      </c>
      <c r="V81" s="1173" t="s">
        <v>827</v>
      </c>
      <c r="W81" s="340">
        <v>125527140</v>
      </c>
      <c r="X81" s="1181">
        <v>41239</v>
      </c>
      <c r="Y81" s="1209" t="s">
        <v>1074</v>
      </c>
      <c r="Z81" s="862">
        <v>147877530</v>
      </c>
      <c r="AA81" s="863">
        <v>41264</v>
      </c>
      <c r="AB81" s="865" t="s">
        <v>322</v>
      </c>
      <c r="AC81" s="1204">
        <v>230830387</v>
      </c>
      <c r="AD81" s="1199">
        <v>41345</v>
      </c>
      <c r="AE81" s="1206" t="s">
        <v>1075</v>
      </c>
      <c r="AF81" s="1204">
        <v>99976157.400000006</v>
      </c>
      <c r="AG81" s="1181">
        <v>41421</v>
      </c>
      <c r="AH81" s="1209" t="s">
        <v>1098</v>
      </c>
      <c r="AI81" s="1175">
        <v>79</v>
      </c>
      <c r="AJ81" s="333"/>
      <c r="AK81" s="909" t="s">
        <v>967</v>
      </c>
      <c r="AL81" s="1175" t="s">
        <v>1113</v>
      </c>
    </row>
    <row r="82" spans="1:38" ht="33.75" x14ac:dyDescent="0.2">
      <c r="A82" s="1227"/>
      <c r="B82" s="325" t="s">
        <v>267</v>
      </c>
      <c r="C82" s="1174"/>
      <c r="D82" s="1176"/>
      <c r="E82" s="860" t="s">
        <v>266</v>
      </c>
      <c r="F82" s="833">
        <v>41101</v>
      </c>
      <c r="G82" s="835">
        <v>265506446</v>
      </c>
      <c r="H82" s="1182"/>
      <c r="I82" s="860" t="s">
        <v>318</v>
      </c>
      <c r="J82" s="1182"/>
      <c r="K82" s="336">
        <v>265410592</v>
      </c>
      <c r="L82" s="1182"/>
      <c r="M82" s="1189"/>
      <c r="N82" s="1180"/>
      <c r="O82" s="1185"/>
      <c r="P82" s="1188"/>
      <c r="Q82" s="1188"/>
      <c r="R82" s="835"/>
      <c r="S82" s="1191"/>
      <c r="T82" s="1189"/>
      <c r="U82" s="849" t="s">
        <v>149</v>
      </c>
      <c r="V82" s="1174"/>
      <c r="W82" s="340">
        <v>79623177.599999994</v>
      </c>
      <c r="X82" s="1180"/>
      <c r="Y82" s="1180"/>
      <c r="Z82" s="862"/>
      <c r="AA82" s="837"/>
      <c r="AB82" s="837"/>
      <c r="AC82" s="1205"/>
      <c r="AD82" s="1179"/>
      <c r="AE82" s="1179"/>
      <c r="AF82" s="1205"/>
      <c r="AG82" s="1189"/>
      <c r="AH82" s="1180"/>
      <c r="AI82" s="1176"/>
      <c r="AJ82" s="333"/>
      <c r="AK82" s="909"/>
      <c r="AL82" s="1176"/>
    </row>
    <row r="83" spans="1:38" ht="33.75" x14ac:dyDescent="0.2">
      <c r="A83" s="903" t="s">
        <v>1059</v>
      </c>
      <c r="B83" s="325" t="s">
        <v>267</v>
      </c>
      <c r="C83" s="1179"/>
      <c r="D83" s="1180"/>
      <c r="E83" s="860" t="s">
        <v>1060</v>
      </c>
      <c r="F83" s="833">
        <v>41365</v>
      </c>
      <c r="G83" s="835">
        <v>47617810</v>
      </c>
      <c r="H83" s="833">
        <v>41367</v>
      </c>
      <c r="I83" s="860" t="s">
        <v>1061</v>
      </c>
      <c r="J83" s="833">
        <v>41367</v>
      </c>
      <c r="K83" s="336">
        <v>47617810</v>
      </c>
      <c r="L83" s="833">
        <v>41382</v>
      </c>
      <c r="M83" s="1182"/>
      <c r="N83" s="832">
        <v>30</v>
      </c>
      <c r="O83" s="835">
        <v>47617810</v>
      </c>
      <c r="P83" s="843"/>
      <c r="Q83" s="843"/>
      <c r="R83" s="835"/>
      <c r="S83" s="1192"/>
      <c r="T83" s="1182"/>
      <c r="U83" s="849" t="s">
        <v>1062</v>
      </c>
      <c r="V83" s="1179"/>
      <c r="W83" s="333"/>
      <c r="X83" s="859"/>
      <c r="Y83" s="832"/>
      <c r="Z83" s="832"/>
      <c r="AA83" s="837"/>
      <c r="AB83" s="837"/>
      <c r="AC83" s="719"/>
      <c r="AD83" s="837"/>
      <c r="AE83" s="837"/>
      <c r="AF83" s="344">
        <v>47617731</v>
      </c>
      <c r="AG83" s="1182"/>
      <c r="AH83" s="378" t="s">
        <v>1097</v>
      </c>
      <c r="AI83" s="1180"/>
      <c r="AJ83" s="333"/>
      <c r="AK83" s="909"/>
      <c r="AL83" s="1180"/>
    </row>
    <row r="84" spans="1:38" ht="13.5" hidden="1" customHeight="1" x14ac:dyDescent="0.2">
      <c r="A84" s="936"/>
      <c r="B84" s="705"/>
      <c r="C84" s="874"/>
      <c r="D84" s="871"/>
      <c r="E84" s="522"/>
      <c r="F84" s="870"/>
      <c r="G84" s="873"/>
      <c r="H84" s="870"/>
      <c r="I84" s="522"/>
      <c r="J84" s="870"/>
      <c r="K84" s="525"/>
      <c r="L84" s="870"/>
      <c r="M84" s="870"/>
      <c r="N84" s="871"/>
      <c r="O84" s="873"/>
      <c r="P84" s="706"/>
      <c r="Q84" s="706"/>
      <c r="R84" s="873"/>
      <c r="S84" s="707"/>
      <c r="T84" s="870"/>
      <c r="U84" s="708"/>
      <c r="V84" s="874"/>
      <c r="W84" s="526"/>
      <c r="X84" s="709"/>
      <c r="Y84" s="871"/>
      <c r="Z84" s="871"/>
      <c r="AA84" s="874"/>
      <c r="AB84" s="874"/>
      <c r="AC84" s="874"/>
      <c r="AD84" s="874"/>
      <c r="AE84" s="874"/>
      <c r="AF84" s="710"/>
      <c r="AG84" s="871"/>
      <c r="AH84" s="871"/>
      <c r="AI84" s="871"/>
      <c r="AJ84" s="526"/>
      <c r="AK84" s="910"/>
      <c r="AL84" s="851"/>
    </row>
    <row r="85" spans="1:38" ht="237" hidden="1" customHeight="1" x14ac:dyDescent="0.2">
      <c r="A85" s="325" t="s">
        <v>879</v>
      </c>
      <c r="B85" s="306" t="s">
        <v>303</v>
      </c>
      <c r="C85" s="837" t="s">
        <v>304</v>
      </c>
      <c r="D85" s="832" t="s">
        <v>305</v>
      </c>
      <c r="E85" s="860" t="s">
        <v>306</v>
      </c>
      <c r="F85" s="833">
        <v>41001</v>
      </c>
      <c r="G85" s="835">
        <v>32463244</v>
      </c>
      <c r="H85" s="833">
        <v>41201</v>
      </c>
      <c r="I85" s="860" t="s">
        <v>307</v>
      </c>
      <c r="J85" s="833">
        <v>41201</v>
      </c>
      <c r="K85" s="336">
        <v>32439244</v>
      </c>
      <c r="L85" s="833">
        <v>41205</v>
      </c>
      <c r="M85" s="833">
        <v>41205</v>
      </c>
      <c r="N85" s="832">
        <v>5</v>
      </c>
      <c r="O85" s="835">
        <v>32439400</v>
      </c>
      <c r="P85" s="845" t="s">
        <v>1027</v>
      </c>
      <c r="Q85" s="845" t="s">
        <v>1028</v>
      </c>
      <c r="R85" s="835"/>
      <c r="S85" s="835"/>
      <c r="T85" s="333"/>
      <c r="U85" s="306" t="s">
        <v>149</v>
      </c>
      <c r="V85" s="364"/>
      <c r="W85" s="333"/>
      <c r="X85" s="832"/>
      <c r="Y85" s="832"/>
      <c r="Z85" s="832"/>
      <c r="AA85" s="837"/>
      <c r="AB85" s="837"/>
      <c r="AC85" s="837"/>
      <c r="AD85" s="837"/>
      <c r="AE85" s="837"/>
      <c r="AF85" s="837"/>
      <c r="AG85" s="333"/>
      <c r="AH85" s="333"/>
      <c r="AI85" s="333"/>
      <c r="AJ85" s="333"/>
      <c r="AK85" s="909"/>
      <c r="AL85" s="851"/>
    </row>
    <row r="86" spans="1:38" ht="14.25" hidden="1" customHeight="1" x14ac:dyDescent="0.2">
      <c r="A86" s="937"/>
      <c r="B86" s="781"/>
      <c r="C86" s="875"/>
      <c r="D86" s="877"/>
      <c r="E86" s="508"/>
      <c r="F86" s="880"/>
      <c r="G86" s="881"/>
      <c r="H86" s="880"/>
      <c r="I86" s="508"/>
      <c r="J86" s="880"/>
      <c r="K86" s="513"/>
      <c r="L86" s="880"/>
      <c r="M86" s="879"/>
      <c r="N86" s="878"/>
      <c r="O86" s="881"/>
      <c r="P86" s="782"/>
      <c r="Q86" s="782"/>
      <c r="R86" s="881"/>
      <c r="S86" s="881"/>
      <c r="T86" s="514"/>
      <c r="U86" s="515"/>
      <c r="V86" s="783"/>
      <c r="W86" s="514"/>
      <c r="X86" s="878"/>
      <c r="Y86" s="878"/>
      <c r="Z86" s="878"/>
      <c r="AA86" s="876"/>
      <c r="AB86" s="876"/>
      <c r="AC86" s="876"/>
      <c r="AD86" s="876"/>
      <c r="AE86" s="876"/>
      <c r="AF86" s="876"/>
      <c r="AG86" s="514"/>
      <c r="AH86" s="514"/>
      <c r="AI86" s="514"/>
      <c r="AJ86" s="514"/>
      <c r="AK86" s="784"/>
      <c r="AL86" s="851"/>
    </row>
    <row r="87" spans="1:38" ht="33.75" x14ac:dyDescent="0.2">
      <c r="A87" s="902" t="s">
        <v>880</v>
      </c>
      <c r="B87" s="314" t="s">
        <v>336</v>
      </c>
      <c r="C87" s="1173" t="s">
        <v>337</v>
      </c>
      <c r="D87" s="1175" t="s">
        <v>338</v>
      </c>
      <c r="E87" s="860" t="s">
        <v>339</v>
      </c>
      <c r="F87" s="833">
        <v>41148</v>
      </c>
      <c r="G87" s="835">
        <v>552590013</v>
      </c>
      <c r="H87" s="850">
        <v>41213</v>
      </c>
      <c r="I87" s="860" t="s">
        <v>340</v>
      </c>
      <c r="J87" s="833">
        <v>41213</v>
      </c>
      <c r="K87" s="336">
        <v>526270614</v>
      </c>
      <c r="L87" s="850">
        <v>41219</v>
      </c>
      <c r="M87" s="1181">
        <v>41234</v>
      </c>
      <c r="N87" s="851">
        <v>3</v>
      </c>
      <c r="O87" s="852">
        <v>526270614</v>
      </c>
      <c r="P87" s="584" t="s">
        <v>1025</v>
      </c>
      <c r="Q87" s="584" t="s">
        <v>1026</v>
      </c>
      <c r="R87" s="835"/>
      <c r="S87" s="835"/>
      <c r="T87" s="333"/>
      <c r="U87" s="306" t="s">
        <v>154</v>
      </c>
      <c r="V87" s="306" t="s">
        <v>708</v>
      </c>
      <c r="W87" s="340">
        <v>157881184</v>
      </c>
      <c r="X87" s="868">
        <v>41257</v>
      </c>
      <c r="Y87" s="377" t="s">
        <v>546</v>
      </c>
      <c r="Z87" s="862">
        <v>208547415.69999999</v>
      </c>
      <c r="AA87" s="785">
        <v>41373</v>
      </c>
      <c r="AB87" s="376" t="s">
        <v>1100</v>
      </c>
      <c r="AC87" s="837"/>
      <c r="AD87" s="837"/>
      <c r="AE87" s="837"/>
      <c r="AF87" s="837"/>
      <c r="AG87" s="333"/>
      <c r="AH87" s="333"/>
      <c r="AI87" s="333"/>
      <c r="AJ87" s="333"/>
      <c r="AL87" s="1175" t="s">
        <v>1113</v>
      </c>
    </row>
    <row r="88" spans="1:38" ht="33.75" x14ac:dyDescent="0.2">
      <c r="A88" s="902" t="s">
        <v>1099</v>
      </c>
      <c r="B88" s="314" t="s">
        <v>336</v>
      </c>
      <c r="C88" s="1179"/>
      <c r="D88" s="1180"/>
      <c r="E88" s="860" t="s">
        <v>1064</v>
      </c>
      <c r="F88" s="833">
        <v>41365</v>
      </c>
      <c r="G88" s="835">
        <v>47619048</v>
      </c>
      <c r="H88" s="838">
        <v>41381</v>
      </c>
      <c r="I88" s="860" t="s">
        <v>1065</v>
      </c>
      <c r="J88" s="833">
        <v>41381</v>
      </c>
      <c r="K88" s="336">
        <v>47619048</v>
      </c>
      <c r="L88" s="838"/>
      <c r="M88" s="1182"/>
      <c r="N88" s="840">
        <v>45</v>
      </c>
      <c r="O88" s="854">
        <v>47619048</v>
      </c>
      <c r="P88" s="842"/>
      <c r="Q88" s="842"/>
      <c r="R88" s="835"/>
      <c r="S88" s="835"/>
      <c r="T88" s="333"/>
      <c r="U88" s="306" t="s">
        <v>149</v>
      </c>
      <c r="V88" s="306" t="s">
        <v>708</v>
      </c>
      <c r="W88" s="340"/>
      <c r="X88" s="862"/>
      <c r="Y88" s="862"/>
      <c r="Z88" s="862"/>
      <c r="AA88" s="857"/>
      <c r="AB88" s="857"/>
      <c r="AC88" s="837"/>
      <c r="AD88" s="837"/>
      <c r="AE88" s="837"/>
      <c r="AF88" s="837"/>
      <c r="AG88" s="333"/>
      <c r="AH88" s="333"/>
      <c r="AI88" s="333"/>
      <c r="AJ88" s="333"/>
      <c r="AL88" s="1180"/>
    </row>
    <row r="89" spans="1:38" ht="6" hidden="1" customHeight="1" x14ac:dyDescent="0.2">
      <c r="A89" s="938"/>
      <c r="B89" s="694"/>
      <c r="C89" s="678"/>
      <c r="D89" s="680"/>
      <c r="E89" s="681"/>
      <c r="F89" s="685"/>
      <c r="G89" s="683"/>
      <c r="H89" s="684"/>
      <c r="I89" s="681"/>
      <c r="J89" s="685"/>
      <c r="K89" s="686"/>
      <c r="L89" s="684"/>
      <c r="M89" s="684"/>
      <c r="N89" s="680"/>
      <c r="O89" s="695"/>
      <c r="P89" s="696"/>
      <c r="Q89" s="696"/>
      <c r="R89" s="683"/>
      <c r="S89" s="683"/>
      <c r="T89" s="690"/>
      <c r="U89" s="697"/>
      <c r="V89" s="694"/>
      <c r="W89" s="690"/>
      <c r="X89" s="693"/>
      <c r="Y89" s="693"/>
      <c r="Z89" s="693"/>
      <c r="AA89" s="692"/>
      <c r="AB89" s="692"/>
      <c r="AC89" s="692"/>
      <c r="AD89" s="692"/>
      <c r="AE89" s="692"/>
      <c r="AF89" s="692"/>
      <c r="AG89" s="690"/>
      <c r="AH89" s="690"/>
      <c r="AI89" s="690"/>
      <c r="AJ89" s="690"/>
      <c r="AL89" s="851"/>
    </row>
    <row r="90" spans="1:38" ht="18.75" customHeight="1" x14ac:dyDescent="0.2">
      <c r="A90" s="1230" t="s">
        <v>881</v>
      </c>
      <c r="B90" s="1230" t="s">
        <v>319</v>
      </c>
      <c r="C90" s="1173" t="s">
        <v>320</v>
      </c>
      <c r="D90" s="1175" t="s">
        <v>321</v>
      </c>
      <c r="E90" s="860" t="s">
        <v>322</v>
      </c>
      <c r="F90" s="833">
        <v>41131</v>
      </c>
      <c r="G90" s="835">
        <v>554208627</v>
      </c>
      <c r="H90" s="1181">
        <v>41213</v>
      </c>
      <c r="I90" s="860" t="s">
        <v>333</v>
      </c>
      <c r="J90" s="833">
        <v>41213</v>
      </c>
      <c r="K90" s="336">
        <v>554208627</v>
      </c>
      <c r="L90" s="1181">
        <v>41220</v>
      </c>
      <c r="M90" s="1181">
        <v>41220</v>
      </c>
      <c r="N90" s="1175">
        <v>8</v>
      </c>
      <c r="O90" s="1183">
        <v>1929669741</v>
      </c>
      <c r="P90" s="1186" t="s">
        <v>1044</v>
      </c>
      <c r="Q90" s="1186" t="s">
        <v>1043</v>
      </c>
      <c r="R90" s="835"/>
      <c r="S90" s="835"/>
      <c r="T90" s="333"/>
      <c r="U90" s="306" t="s">
        <v>764</v>
      </c>
      <c r="V90" s="1173" t="s">
        <v>708</v>
      </c>
      <c r="W90" s="341">
        <v>277104313.5</v>
      </c>
      <c r="X90" s="1181">
        <v>41264</v>
      </c>
      <c r="Y90" s="860" t="s">
        <v>1090</v>
      </c>
      <c r="Z90" s="862">
        <v>180000000</v>
      </c>
      <c r="AA90" s="1199">
        <v>41394</v>
      </c>
      <c r="AB90" s="865" t="s">
        <v>1050</v>
      </c>
      <c r="AC90" s="857"/>
      <c r="AD90" s="837"/>
      <c r="AE90" s="837"/>
      <c r="AF90" s="837"/>
      <c r="AG90" s="333"/>
      <c r="AH90" s="333"/>
      <c r="AI90" s="333"/>
      <c r="AJ90" s="333"/>
      <c r="AL90" s="1175" t="s">
        <v>1113</v>
      </c>
    </row>
    <row r="91" spans="1:38" ht="9" customHeight="1" x14ac:dyDescent="0.2">
      <c r="A91" s="1227"/>
      <c r="B91" s="1227"/>
      <c r="C91" s="1174"/>
      <c r="D91" s="1176"/>
      <c r="E91" s="860" t="s">
        <v>323</v>
      </c>
      <c r="F91" s="833">
        <v>41121</v>
      </c>
      <c r="G91" s="835">
        <v>1400000000</v>
      </c>
      <c r="H91" s="1182"/>
      <c r="I91" s="860" t="s">
        <v>334</v>
      </c>
      <c r="J91" s="833">
        <v>41213</v>
      </c>
      <c r="K91" s="336">
        <v>1375461114</v>
      </c>
      <c r="L91" s="1182"/>
      <c r="M91" s="1189"/>
      <c r="N91" s="1180"/>
      <c r="O91" s="1185"/>
      <c r="P91" s="1188"/>
      <c r="Q91" s="1188"/>
      <c r="R91" s="835"/>
      <c r="S91" s="835"/>
      <c r="T91" s="333"/>
      <c r="U91" s="306" t="s">
        <v>773</v>
      </c>
      <c r="V91" s="1174"/>
      <c r="W91" s="341">
        <v>687730557</v>
      </c>
      <c r="X91" s="1180"/>
      <c r="Y91" s="860" t="s">
        <v>1091</v>
      </c>
      <c r="Z91" s="862">
        <v>400577436</v>
      </c>
      <c r="AA91" s="1179"/>
      <c r="AB91" s="865" t="s">
        <v>1051</v>
      </c>
      <c r="AC91" s="857">
        <v>113985236</v>
      </c>
      <c r="AD91" s="375">
        <v>41452</v>
      </c>
      <c r="AE91" s="865" t="s">
        <v>1092</v>
      </c>
      <c r="AF91" s="837"/>
      <c r="AG91" s="333"/>
      <c r="AH91" s="333"/>
      <c r="AI91" s="333"/>
      <c r="AJ91" s="333"/>
      <c r="AL91" s="1176"/>
    </row>
    <row r="92" spans="1:38" ht="12" customHeight="1" x14ac:dyDescent="0.2">
      <c r="A92" s="1230" t="s">
        <v>1077</v>
      </c>
      <c r="B92" s="1230" t="s">
        <v>319</v>
      </c>
      <c r="C92" s="1174"/>
      <c r="D92" s="1176"/>
      <c r="E92" s="326" t="s">
        <v>1078</v>
      </c>
      <c r="F92" s="659">
        <v>41365</v>
      </c>
      <c r="G92" s="852">
        <v>40000000</v>
      </c>
      <c r="H92" s="1181">
        <v>41459</v>
      </c>
      <c r="I92" s="326" t="s">
        <v>1093</v>
      </c>
      <c r="J92" s="1181">
        <v>41457</v>
      </c>
      <c r="K92" s="336">
        <v>40000000</v>
      </c>
      <c r="L92" s="1181">
        <v>41459</v>
      </c>
      <c r="M92" s="1189"/>
      <c r="N92" s="1257"/>
      <c r="O92" s="852">
        <v>40000000</v>
      </c>
      <c r="P92" s="658"/>
      <c r="Q92" s="844"/>
      <c r="R92" s="835"/>
      <c r="S92" s="835"/>
      <c r="T92" s="333"/>
      <c r="U92" s="675" t="s">
        <v>764</v>
      </c>
      <c r="V92" s="1174"/>
      <c r="W92" s="341">
        <v>20000000</v>
      </c>
      <c r="X92" s="1181">
        <v>41470</v>
      </c>
      <c r="Y92" s="860" t="s">
        <v>1095</v>
      </c>
      <c r="Z92" s="862"/>
      <c r="AA92" s="837"/>
      <c r="AB92" s="837"/>
      <c r="AC92" s="857"/>
      <c r="AD92" s="837"/>
      <c r="AE92" s="837"/>
      <c r="AF92" s="837"/>
      <c r="AG92" s="333"/>
      <c r="AH92" s="333"/>
      <c r="AI92" s="333"/>
      <c r="AJ92" s="333"/>
      <c r="AL92" s="1176"/>
    </row>
    <row r="93" spans="1:38" ht="9" customHeight="1" x14ac:dyDescent="0.2">
      <c r="A93" s="1226"/>
      <c r="B93" s="1226"/>
      <c r="C93" s="1179"/>
      <c r="D93" s="1180"/>
      <c r="E93" s="326" t="s">
        <v>1079</v>
      </c>
      <c r="F93" s="659">
        <v>41451</v>
      </c>
      <c r="G93" s="852">
        <v>174000000</v>
      </c>
      <c r="H93" s="1189"/>
      <c r="I93" s="326" t="s">
        <v>1094</v>
      </c>
      <c r="J93" s="1189"/>
      <c r="K93" s="336">
        <v>174000000</v>
      </c>
      <c r="L93" s="1189"/>
      <c r="M93" s="1189"/>
      <c r="N93" s="1258"/>
      <c r="O93" s="852">
        <v>174000000</v>
      </c>
      <c r="P93" s="658"/>
      <c r="Q93" s="844"/>
      <c r="R93" s="835"/>
      <c r="S93" s="835"/>
      <c r="T93" s="333"/>
      <c r="U93" s="675" t="s">
        <v>1080</v>
      </c>
      <c r="V93" s="1174"/>
      <c r="W93" s="341">
        <v>87000000</v>
      </c>
      <c r="X93" s="1176"/>
      <c r="Y93" s="860" t="s">
        <v>1096</v>
      </c>
      <c r="Z93" s="862"/>
      <c r="AA93" s="837"/>
      <c r="AB93" s="837"/>
      <c r="AC93" s="857"/>
      <c r="AD93" s="837"/>
      <c r="AE93" s="837"/>
      <c r="AF93" s="837"/>
      <c r="AG93" s="333"/>
      <c r="AH93" s="333"/>
      <c r="AI93" s="333"/>
      <c r="AJ93" s="333"/>
      <c r="AL93" s="1176"/>
    </row>
    <row r="94" spans="1:38" ht="7.5" customHeight="1" x14ac:dyDescent="0.2">
      <c r="A94" s="1227"/>
      <c r="B94" s="1227"/>
      <c r="C94" s="836"/>
      <c r="D94" s="840"/>
      <c r="E94" s="860" t="s">
        <v>1079</v>
      </c>
      <c r="F94" s="660">
        <v>41451</v>
      </c>
      <c r="G94" s="835">
        <v>2000000</v>
      </c>
      <c r="H94" s="1182"/>
      <c r="I94" s="860" t="s">
        <v>1094</v>
      </c>
      <c r="J94" s="1182"/>
      <c r="K94" s="336">
        <v>1995445.3</v>
      </c>
      <c r="L94" s="1182"/>
      <c r="M94" s="1182"/>
      <c r="N94" s="1259"/>
      <c r="O94" s="835">
        <v>1995445.3</v>
      </c>
      <c r="P94" s="864"/>
      <c r="Q94" s="844"/>
      <c r="R94" s="835"/>
      <c r="S94" s="835"/>
      <c r="T94" s="333"/>
      <c r="U94" s="129" t="s">
        <v>1081</v>
      </c>
      <c r="V94" s="1179"/>
      <c r="W94" s="341">
        <v>997723</v>
      </c>
      <c r="X94" s="1180"/>
      <c r="Y94" s="832"/>
      <c r="Z94" s="862"/>
      <c r="AA94" s="837"/>
      <c r="AB94" s="837"/>
      <c r="AC94" s="857"/>
      <c r="AD94" s="837"/>
      <c r="AE94" s="837"/>
      <c r="AF94" s="837"/>
      <c r="AG94" s="333"/>
      <c r="AH94" s="333"/>
      <c r="AI94" s="333"/>
      <c r="AJ94" s="333"/>
      <c r="AL94" s="1180"/>
    </row>
    <row r="95" spans="1:38" ht="7.5" hidden="1" customHeight="1" x14ac:dyDescent="0.2">
      <c r="A95" s="939"/>
      <c r="B95" s="679"/>
      <c r="C95" s="678"/>
      <c r="D95" s="680"/>
      <c r="E95" s="681"/>
      <c r="F95" s="682"/>
      <c r="G95" s="683"/>
      <c r="H95" s="684"/>
      <c r="I95" s="681"/>
      <c r="J95" s="685"/>
      <c r="K95" s="686"/>
      <c r="L95" s="684"/>
      <c r="M95" s="687"/>
      <c r="N95" s="680"/>
      <c r="O95" s="683"/>
      <c r="P95" s="688"/>
      <c r="Q95" s="689"/>
      <c r="R95" s="683"/>
      <c r="S95" s="683"/>
      <c r="T95" s="690"/>
      <c r="U95" s="691"/>
      <c r="V95" s="692"/>
      <c r="W95" s="690"/>
      <c r="X95" s="693"/>
      <c r="Y95" s="693"/>
      <c r="Z95" s="693"/>
      <c r="AA95" s="692"/>
      <c r="AB95" s="692"/>
      <c r="AC95" s="692"/>
      <c r="AD95" s="692"/>
      <c r="AE95" s="692"/>
      <c r="AF95" s="692"/>
      <c r="AG95" s="690"/>
      <c r="AH95" s="690"/>
      <c r="AI95" s="690"/>
      <c r="AJ95" s="690"/>
      <c r="AL95" s="851"/>
    </row>
    <row r="96" spans="1:38" ht="11.25" hidden="1" customHeight="1" x14ac:dyDescent="0.2">
      <c r="A96" s="1230" t="s">
        <v>882</v>
      </c>
      <c r="B96" s="1230" t="s">
        <v>883</v>
      </c>
      <c r="C96" s="1173" t="s">
        <v>708</v>
      </c>
      <c r="D96" s="1175">
        <v>12975714</v>
      </c>
      <c r="E96" s="860" t="s">
        <v>709</v>
      </c>
      <c r="F96" s="833">
        <v>41131</v>
      </c>
      <c r="G96" s="835">
        <v>97710431</v>
      </c>
      <c r="H96" s="1181">
        <v>41233</v>
      </c>
      <c r="I96" s="860" t="s">
        <v>753</v>
      </c>
      <c r="J96" s="833">
        <v>41233</v>
      </c>
      <c r="K96" s="336">
        <v>97710431</v>
      </c>
      <c r="L96" s="1181">
        <v>41234</v>
      </c>
      <c r="M96" s="1181">
        <v>41234</v>
      </c>
      <c r="N96" s="1175">
        <v>8</v>
      </c>
      <c r="O96" s="835">
        <v>97710431</v>
      </c>
      <c r="P96" s="1186" t="s">
        <v>1035</v>
      </c>
      <c r="Q96" s="1186" t="s">
        <v>1036</v>
      </c>
      <c r="R96" s="835"/>
      <c r="S96" s="835"/>
      <c r="T96" s="333"/>
      <c r="U96" s="352"/>
      <c r="V96" s="333"/>
      <c r="W96" s="333"/>
      <c r="X96" s="832"/>
      <c r="Y96" s="832"/>
      <c r="Z96" s="832"/>
      <c r="AA96" s="837"/>
      <c r="AB96" s="837"/>
      <c r="AC96" s="837"/>
      <c r="AD96" s="837"/>
      <c r="AE96" s="837"/>
      <c r="AF96" s="837"/>
      <c r="AG96" s="333"/>
      <c r="AH96" s="333"/>
      <c r="AI96" s="333"/>
      <c r="AJ96" s="333"/>
      <c r="AL96" s="851"/>
    </row>
    <row r="97" spans="1:42" hidden="1" x14ac:dyDescent="0.2">
      <c r="A97" s="1227"/>
      <c r="B97" s="1227"/>
      <c r="C97" s="1179"/>
      <c r="D97" s="1180"/>
      <c r="E97" s="860" t="s">
        <v>339</v>
      </c>
      <c r="F97" s="833">
        <v>41148</v>
      </c>
      <c r="G97" s="835">
        <v>25086587</v>
      </c>
      <c r="H97" s="1182"/>
      <c r="I97" s="860" t="s">
        <v>754</v>
      </c>
      <c r="J97" s="833">
        <v>41233</v>
      </c>
      <c r="K97" s="336">
        <v>25086587</v>
      </c>
      <c r="L97" s="1182"/>
      <c r="M97" s="1180"/>
      <c r="N97" s="1180"/>
      <c r="O97" s="835">
        <v>25086587</v>
      </c>
      <c r="P97" s="1188"/>
      <c r="Q97" s="1188"/>
      <c r="R97" s="835"/>
      <c r="S97" s="835"/>
      <c r="T97" s="333"/>
      <c r="U97" s="352"/>
      <c r="V97" s="333"/>
      <c r="W97" s="333"/>
      <c r="X97" s="832"/>
      <c r="Y97" s="832"/>
      <c r="Z97" s="832"/>
      <c r="AA97" s="837"/>
      <c r="AB97" s="837"/>
      <c r="AC97" s="837"/>
      <c r="AD97" s="837"/>
      <c r="AE97" s="837"/>
      <c r="AF97" s="837"/>
      <c r="AG97" s="333"/>
      <c r="AH97" s="333"/>
      <c r="AI97" s="333"/>
      <c r="AJ97" s="333"/>
      <c r="AL97" s="851"/>
    </row>
    <row r="98" spans="1:42" hidden="1" x14ac:dyDescent="0.2">
      <c r="A98" s="810"/>
      <c r="B98" s="810"/>
      <c r="C98" s="809"/>
      <c r="D98" s="811"/>
      <c r="E98" s="812"/>
      <c r="F98" s="813"/>
      <c r="G98" s="814"/>
      <c r="H98" s="815"/>
      <c r="I98" s="812"/>
      <c r="J98" s="813"/>
      <c r="K98" s="816"/>
      <c r="L98" s="815"/>
      <c r="M98" s="811"/>
      <c r="N98" s="811"/>
      <c r="O98" s="814"/>
      <c r="P98" s="817"/>
      <c r="Q98" s="817"/>
      <c r="R98" s="818"/>
      <c r="S98" s="818"/>
      <c r="T98" s="819"/>
      <c r="U98" s="820"/>
      <c r="V98" s="819"/>
      <c r="W98" s="820"/>
      <c r="X98" s="811"/>
      <c r="Y98" s="821"/>
      <c r="Z98" s="821"/>
      <c r="AA98" s="822"/>
      <c r="AB98" s="822"/>
      <c r="AC98" s="822"/>
      <c r="AD98" s="822"/>
      <c r="AE98" s="822"/>
      <c r="AF98" s="822"/>
      <c r="AG98" s="819"/>
      <c r="AH98" s="820"/>
      <c r="AI98" s="823"/>
      <c r="AJ98" s="824"/>
      <c r="AL98" s="851"/>
    </row>
    <row r="99" spans="1:42" ht="25.5" customHeight="1" x14ac:dyDescent="0.2">
      <c r="A99" s="902" t="s">
        <v>884</v>
      </c>
      <c r="B99" s="902" t="s">
        <v>710</v>
      </c>
      <c r="C99" s="884" t="s">
        <v>711</v>
      </c>
      <c r="D99" s="886" t="s">
        <v>712</v>
      </c>
      <c r="E99" s="860" t="s">
        <v>713</v>
      </c>
      <c r="F99" s="833">
        <v>41073</v>
      </c>
      <c r="G99" s="835">
        <v>150000000</v>
      </c>
      <c r="H99" s="888">
        <v>41233</v>
      </c>
      <c r="I99" s="860" t="s">
        <v>749</v>
      </c>
      <c r="J99" s="833">
        <v>41233</v>
      </c>
      <c r="K99" s="336">
        <v>150000000</v>
      </c>
      <c r="L99" s="888">
        <v>41235</v>
      </c>
      <c r="M99" s="888">
        <v>41248</v>
      </c>
      <c r="N99" s="886">
        <v>2</v>
      </c>
      <c r="O99" s="835">
        <v>228143700</v>
      </c>
      <c r="P99" s="584" t="s">
        <v>1049</v>
      </c>
      <c r="Q99" s="584" t="s">
        <v>1050</v>
      </c>
      <c r="R99" s="890"/>
      <c r="S99" s="888">
        <v>41334</v>
      </c>
      <c r="T99" s="888">
        <v>41459</v>
      </c>
      <c r="U99" s="364" t="s">
        <v>154</v>
      </c>
      <c r="V99" s="899" t="s">
        <v>783</v>
      </c>
      <c r="W99" s="340">
        <f>O99*30%</f>
        <v>68443110</v>
      </c>
      <c r="X99" s="886" t="s">
        <v>963</v>
      </c>
      <c r="Y99" s="860" t="s">
        <v>1106</v>
      </c>
      <c r="Z99" s="832"/>
      <c r="AA99" s="837"/>
      <c r="AB99" s="837"/>
      <c r="AC99" s="837"/>
      <c r="AD99" s="837"/>
      <c r="AE99" s="837"/>
      <c r="AF99" s="857">
        <v>103337170</v>
      </c>
      <c r="AG99" s="888">
        <v>41481</v>
      </c>
      <c r="AH99" s="326" t="s">
        <v>1108</v>
      </c>
      <c r="AI99" s="786" t="s">
        <v>964</v>
      </c>
      <c r="AJ99" s="787"/>
      <c r="AL99" s="886" t="s">
        <v>1115</v>
      </c>
    </row>
    <row r="100" spans="1:42" hidden="1" x14ac:dyDescent="0.2">
      <c r="A100" s="825"/>
      <c r="B100" s="825"/>
      <c r="C100" s="875"/>
      <c r="D100" s="877"/>
      <c r="E100" s="508"/>
      <c r="F100" s="880"/>
      <c r="G100" s="881"/>
      <c r="H100" s="879"/>
      <c r="I100" s="508"/>
      <c r="J100" s="879"/>
      <c r="K100" s="513"/>
      <c r="L100" s="879"/>
      <c r="M100" s="877"/>
      <c r="N100" s="877"/>
      <c r="O100" s="881"/>
      <c r="P100" s="826"/>
      <c r="Q100" s="826"/>
      <c r="R100" s="881"/>
      <c r="S100" s="880"/>
      <c r="T100" s="880"/>
      <c r="U100" s="783"/>
      <c r="V100" s="827"/>
      <c r="W100" s="742"/>
      <c r="X100" s="878"/>
      <c r="Y100" s="508"/>
      <c r="Z100" s="878"/>
      <c r="AA100" s="876"/>
      <c r="AB100" s="876"/>
      <c r="AC100" s="876"/>
      <c r="AD100" s="876"/>
      <c r="AE100" s="876"/>
      <c r="AF100" s="828"/>
      <c r="AG100" s="878"/>
      <c r="AH100" s="511"/>
      <c r="AI100" s="829"/>
      <c r="AJ100" s="830"/>
      <c r="AL100" s="851"/>
    </row>
    <row r="101" spans="1:42" ht="22.5" x14ac:dyDescent="0.2">
      <c r="A101" s="1226" t="s">
        <v>1145</v>
      </c>
      <c r="B101" s="841" t="s">
        <v>1125</v>
      </c>
      <c r="C101" s="837"/>
      <c r="D101" s="832"/>
      <c r="E101" s="914"/>
      <c r="F101" s="833"/>
      <c r="G101" s="835"/>
      <c r="H101" s="833"/>
      <c r="I101" s="860"/>
      <c r="J101" s="833"/>
      <c r="K101" s="336"/>
      <c r="L101" s="833"/>
      <c r="M101" s="832"/>
      <c r="N101" s="832"/>
      <c r="O101" s="835">
        <v>42616566.600000001</v>
      </c>
      <c r="P101" s="843"/>
      <c r="Q101" s="843"/>
      <c r="R101" s="835"/>
      <c r="S101" s="835"/>
      <c r="T101" s="333"/>
      <c r="U101" s="333"/>
      <c r="V101" s="837"/>
      <c r="W101" s="333"/>
      <c r="X101" s="832"/>
      <c r="Y101" s="832"/>
      <c r="Z101" s="862"/>
      <c r="AA101" s="863"/>
      <c r="AB101" s="865"/>
      <c r="AC101" s="837"/>
      <c r="AD101" s="837"/>
      <c r="AE101" s="837"/>
      <c r="AF101" s="837"/>
      <c r="AG101" s="333"/>
      <c r="AH101" s="333"/>
      <c r="AI101" s="333"/>
      <c r="AJ101" s="333"/>
      <c r="AL101" s="887" t="s">
        <v>1135</v>
      </c>
      <c r="AN101" s="933"/>
      <c r="AO101" s="387"/>
      <c r="AP101" s="387"/>
    </row>
    <row r="102" spans="1:42" ht="22.5" x14ac:dyDescent="0.2">
      <c r="A102" s="1226"/>
      <c r="B102" s="841" t="s">
        <v>1126</v>
      </c>
      <c r="C102" s="837"/>
      <c r="D102" s="832"/>
      <c r="E102" s="914"/>
      <c r="F102" s="833"/>
      <c r="G102" s="835"/>
      <c r="H102" s="833"/>
      <c r="I102" s="860"/>
      <c r="J102" s="833"/>
      <c r="K102" s="336"/>
      <c r="L102" s="833"/>
      <c r="M102" s="832"/>
      <c r="N102" s="832"/>
      <c r="O102" s="835">
        <v>30222368.800000001</v>
      </c>
      <c r="P102" s="843"/>
      <c r="Q102" s="843"/>
      <c r="R102" s="835"/>
      <c r="S102" s="835"/>
      <c r="T102" s="333"/>
      <c r="U102" s="333"/>
      <c r="V102" s="837"/>
      <c r="W102" s="333"/>
      <c r="X102" s="832"/>
      <c r="Y102" s="832"/>
      <c r="Z102" s="862"/>
      <c r="AA102" s="863"/>
      <c r="AB102" s="865"/>
      <c r="AC102" s="837"/>
      <c r="AD102" s="837"/>
      <c r="AE102" s="837"/>
      <c r="AF102" s="837"/>
      <c r="AG102" s="333"/>
      <c r="AH102" s="333"/>
      <c r="AI102" s="333"/>
      <c r="AJ102" s="333"/>
      <c r="AL102" s="887" t="s">
        <v>1113</v>
      </c>
      <c r="AN102" s="933"/>
      <c r="AO102" s="933"/>
      <c r="AP102" s="387"/>
    </row>
    <row r="103" spans="1:42" ht="22.5" x14ac:dyDescent="0.2">
      <c r="A103" s="1226"/>
      <c r="B103" s="841" t="s">
        <v>1127</v>
      </c>
      <c r="C103" s="837"/>
      <c r="D103" s="832"/>
      <c r="E103" s="914"/>
      <c r="F103" s="833"/>
      <c r="G103" s="835"/>
      <c r="H103" s="833"/>
      <c r="I103" s="860"/>
      <c r="J103" s="833"/>
      <c r="K103" s="336"/>
      <c r="L103" s="833"/>
      <c r="M103" s="832"/>
      <c r="N103" s="832"/>
      <c r="O103" s="835">
        <v>30651383.100000001</v>
      </c>
      <c r="P103" s="843"/>
      <c r="Q103" s="843"/>
      <c r="R103" s="835"/>
      <c r="S103" s="835"/>
      <c r="T103" s="333"/>
      <c r="U103" s="333"/>
      <c r="V103" s="837"/>
      <c r="W103" s="333"/>
      <c r="X103" s="832"/>
      <c r="Y103" s="832"/>
      <c r="Z103" s="862"/>
      <c r="AA103" s="863"/>
      <c r="AB103" s="865"/>
      <c r="AC103" s="837"/>
      <c r="AD103" s="837"/>
      <c r="AE103" s="837"/>
      <c r="AF103" s="837"/>
      <c r="AG103" s="333"/>
      <c r="AH103" s="333"/>
      <c r="AI103" s="333"/>
      <c r="AJ103" s="333"/>
      <c r="AL103" s="887" t="s">
        <v>1113</v>
      </c>
      <c r="AN103" s="933"/>
      <c r="AP103" s="387"/>
    </row>
    <row r="104" spans="1:42" ht="22.5" x14ac:dyDescent="0.2">
      <c r="A104" s="1226"/>
      <c r="B104" s="841" t="s">
        <v>1128</v>
      </c>
      <c r="C104" s="837"/>
      <c r="D104" s="832"/>
      <c r="E104" s="914"/>
      <c r="F104" s="833"/>
      <c r="G104" s="835"/>
      <c r="H104" s="833"/>
      <c r="I104" s="860"/>
      <c r="J104" s="833"/>
      <c r="K104" s="336"/>
      <c r="L104" s="833"/>
      <c r="M104" s="832"/>
      <c r="N104" s="832"/>
      <c r="O104" s="835">
        <v>48775974</v>
      </c>
      <c r="P104" s="843"/>
      <c r="Q104" s="843"/>
      <c r="R104" s="835"/>
      <c r="S104" s="835"/>
      <c r="T104" s="333"/>
      <c r="U104" s="333"/>
      <c r="V104" s="837"/>
      <c r="W104" s="333"/>
      <c r="X104" s="832"/>
      <c r="Y104" s="832"/>
      <c r="Z104" s="862"/>
      <c r="AA104" s="863"/>
      <c r="AB104" s="865"/>
      <c r="AC104" s="837"/>
      <c r="AD104" s="837"/>
      <c r="AE104" s="837"/>
      <c r="AF104" s="837"/>
      <c r="AG104" s="333"/>
      <c r="AH104" s="333"/>
      <c r="AI104" s="333"/>
      <c r="AJ104" s="333"/>
      <c r="AL104" s="887" t="s">
        <v>1123</v>
      </c>
      <c r="AN104" s="933"/>
      <c r="AP104" s="387"/>
    </row>
    <row r="105" spans="1:42" ht="22.5" x14ac:dyDescent="0.2">
      <c r="A105" s="1226"/>
      <c r="B105" s="841" t="s">
        <v>1129</v>
      </c>
      <c r="C105" s="837"/>
      <c r="D105" s="832"/>
      <c r="E105" s="914"/>
      <c r="F105" s="833"/>
      <c r="G105" s="835"/>
      <c r="H105" s="833"/>
      <c r="I105" s="860"/>
      <c r="J105" s="833"/>
      <c r="K105" s="336"/>
      <c r="L105" s="833"/>
      <c r="M105" s="832"/>
      <c r="N105" s="832"/>
      <c r="O105" s="835">
        <v>56427913.100000001</v>
      </c>
      <c r="P105" s="843"/>
      <c r="Q105" s="843"/>
      <c r="R105" s="835"/>
      <c r="S105" s="835"/>
      <c r="T105" s="333"/>
      <c r="U105" s="333"/>
      <c r="V105" s="837"/>
      <c r="W105" s="333"/>
      <c r="X105" s="832"/>
      <c r="Y105" s="832"/>
      <c r="Z105" s="862"/>
      <c r="AA105" s="863"/>
      <c r="AB105" s="865"/>
      <c r="AC105" s="837"/>
      <c r="AD105" s="837"/>
      <c r="AE105" s="837"/>
      <c r="AF105" s="837"/>
      <c r="AG105" s="333"/>
      <c r="AH105" s="333"/>
      <c r="AI105" s="333"/>
      <c r="AJ105" s="333"/>
      <c r="AL105" s="887" t="s">
        <v>1135</v>
      </c>
      <c r="AN105" s="933"/>
      <c r="AP105" s="387"/>
    </row>
    <row r="106" spans="1:42" ht="22.5" x14ac:dyDescent="0.2">
      <c r="A106" s="1226"/>
      <c r="B106" s="841" t="s">
        <v>1130</v>
      </c>
      <c r="C106" s="837"/>
      <c r="D106" s="832"/>
      <c r="E106" s="914"/>
      <c r="F106" s="833"/>
      <c r="G106" s="835"/>
      <c r="H106" s="833"/>
      <c r="I106" s="860"/>
      <c r="J106" s="833"/>
      <c r="K106" s="336"/>
      <c r="L106" s="833"/>
      <c r="M106" s="832"/>
      <c r="N106" s="832"/>
      <c r="O106" s="835">
        <v>65692876.600000001</v>
      </c>
      <c r="P106" s="843"/>
      <c r="Q106" s="843"/>
      <c r="R106" s="835"/>
      <c r="S106" s="835"/>
      <c r="T106" s="333"/>
      <c r="U106" s="333"/>
      <c r="V106" s="837"/>
      <c r="W106" s="333"/>
      <c r="X106" s="832"/>
      <c r="Y106" s="832"/>
      <c r="Z106" s="862"/>
      <c r="AA106" s="863"/>
      <c r="AB106" s="865"/>
      <c r="AC106" s="837"/>
      <c r="AD106" s="837"/>
      <c r="AE106" s="837"/>
      <c r="AF106" s="837"/>
      <c r="AG106" s="333"/>
      <c r="AH106" s="333"/>
      <c r="AI106" s="333"/>
      <c r="AJ106" s="333"/>
      <c r="AL106" s="885" t="s">
        <v>1118</v>
      </c>
      <c r="AN106" s="933"/>
      <c r="AP106" s="387"/>
    </row>
    <row r="107" spans="1:42" ht="22.5" x14ac:dyDescent="0.2">
      <c r="A107" s="1226"/>
      <c r="B107" s="841" t="s">
        <v>1131</v>
      </c>
      <c r="C107" s="837"/>
      <c r="D107" s="832"/>
      <c r="E107" s="914"/>
      <c r="F107" s="833"/>
      <c r="G107" s="835"/>
      <c r="H107" s="833"/>
      <c r="I107" s="860"/>
      <c r="J107" s="833"/>
      <c r="K107" s="336"/>
      <c r="L107" s="833"/>
      <c r="M107" s="832"/>
      <c r="N107" s="832"/>
      <c r="O107" s="835">
        <v>39335348</v>
      </c>
      <c r="P107" s="843"/>
      <c r="Q107" s="843"/>
      <c r="R107" s="835"/>
      <c r="S107" s="835"/>
      <c r="T107" s="333"/>
      <c r="U107" s="333"/>
      <c r="V107" s="837"/>
      <c r="W107" s="333"/>
      <c r="X107" s="832"/>
      <c r="Y107" s="832"/>
      <c r="Z107" s="862"/>
      <c r="AA107" s="863"/>
      <c r="AB107" s="865"/>
      <c r="AC107" s="837"/>
      <c r="AD107" s="837"/>
      <c r="AE107" s="837"/>
      <c r="AF107" s="837"/>
      <c r="AG107" s="333"/>
      <c r="AH107" s="333"/>
      <c r="AI107" s="333"/>
      <c r="AJ107" s="333"/>
      <c r="AL107" s="887" t="s">
        <v>1113</v>
      </c>
      <c r="AN107" s="933"/>
      <c r="AP107" s="387"/>
    </row>
    <row r="108" spans="1:42" ht="22.5" x14ac:dyDescent="0.2">
      <c r="A108" s="1226"/>
      <c r="B108" s="841" t="s">
        <v>1132</v>
      </c>
      <c r="C108" s="837"/>
      <c r="D108" s="832"/>
      <c r="E108" s="914"/>
      <c r="F108" s="833"/>
      <c r="G108" s="835"/>
      <c r="H108" s="833"/>
      <c r="I108" s="860"/>
      <c r="J108" s="833"/>
      <c r="K108" s="336"/>
      <c r="L108" s="833"/>
      <c r="M108" s="832"/>
      <c r="N108" s="832"/>
      <c r="O108" s="835">
        <v>18004998.699999999</v>
      </c>
      <c r="P108" s="843"/>
      <c r="Q108" s="843"/>
      <c r="R108" s="835"/>
      <c r="S108" s="835"/>
      <c r="T108" s="333"/>
      <c r="U108" s="333"/>
      <c r="V108" s="837"/>
      <c r="W108" s="333"/>
      <c r="X108" s="832"/>
      <c r="Y108" s="832"/>
      <c r="Z108" s="862"/>
      <c r="AA108" s="863"/>
      <c r="AB108" s="865"/>
      <c r="AC108" s="837"/>
      <c r="AD108" s="837"/>
      <c r="AE108" s="837"/>
      <c r="AF108" s="837"/>
      <c r="AG108" s="333"/>
      <c r="AH108" s="333"/>
      <c r="AI108" s="333"/>
      <c r="AJ108" s="333"/>
      <c r="AL108" s="887" t="s">
        <v>1136</v>
      </c>
      <c r="AN108" s="933"/>
      <c r="AP108" s="387"/>
    </row>
    <row r="109" spans="1:42" ht="15" customHeight="1" x14ac:dyDescent="0.2">
      <c r="A109" s="1226"/>
      <c r="B109" s="841" t="s">
        <v>1133</v>
      </c>
      <c r="C109" s="837"/>
      <c r="D109" s="832"/>
      <c r="E109" s="914"/>
      <c r="F109" s="833"/>
      <c r="G109" s="835"/>
      <c r="H109" s="833"/>
      <c r="I109" s="860"/>
      <c r="J109" s="833"/>
      <c r="K109" s="336"/>
      <c r="L109" s="833"/>
      <c r="M109" s="832"/>
      <c r="N109" s="832"/>
      <c r="O109" s="835">
        <v>32541584.399999999</v>
      </c>
      <c r="P109" s="843"/>
      <c r="Q109" s="843"/>
      <c r="R109" s="835"/>
      <c r="S109" s="835"/>
      <c r="T109" s="333"/>
      <c r="U109" s="333"/>
      <c r="V109" s="837"/>
      <c r="W109" s="333"/>
      <c r="X109" s="832"/>
      <c r="Y109" s="832"/>
      <c r="Z109" s="862"/>
      <c r="AA109" s="863"/>
      <c r="AB109" s="865"/>
      <c r="AC109" s="837"/>
      <c r="AD109" s="837"/>
      <c r="AE109" s="837"/>
      <c r="AF109" s="837"/>
      <c r="AG109" s="333"/>
      <c r="AH109" s="333"/>
      <c r="AI109" s="333"/>
      <c r="AJ109" s="333"/>
      <c r="AL109" s="887" t="s">
        <v>1115</v>
      </c>
      <c r="AN109" s="933"/>
      <c r="AP109" s="387"/>
    </row>
    <row r="110" spans="1:42" ht="22.5" x14ac:dyDescent="0.2">
      <c r="A110" s="1227"/>
      <c r="B110" s="841" t="s">
        <v>1134</v>
      </c>
      <c r="C110" s="837"/>
      <c r="D110" s="832"/>
      <c r="E110" s="914"/>
      <c r="F110" s="833"/>
      <c r="G110" s="835"/>
      <c r="H110" s="833"/>
      <c r="I110" s="860"/>
      <c r="J110" s="833"/>
      <c r="K110" s="336"/>
      <c r="L110" s="833"/>
      <c r="M110" s="832"/>
      <c r="N110" s="832"/>
      <c r="O110" s="835">
        <v>25843985.699999999</v>
      </c>
      <c r="P110" s="843"/>
      <c r="Q110" s="843"/>
      <c r="R110" s="835"/>
      <c r="S110" s="835"/>
      <c r="T110" s="333"/>
      <c r="U110" s="333"/>
      <c r="V110" s="837"/>
      <c r="W110" s="333"/>
      <c r="X110" s="832"/>
      <c r="Y110" s="832"/>
      <c r="Z110" s="862"/>
      <c r="AA110" s="863"/>
      <c r="AB110" s="865"/>
      <c r="AC110" s="837"/>
      <c r="AD110" s="837"/>
      <c r="AE110" s="837"/>
      <c r="AF110" s="837"/>
      <c r="AG110" s="333"/>
      <c r="AH110" s="333"/>
      <c r="AI110" s="333"/>
      <c r="AJ110" s="333"/>
      <c r="AL110" s="887" t="s">
        <v>1135</v>
      </c>
      <c r="AN110" s="933"/>
      <c r="AP110" s="387"/>
    </row>
    <row r="111" spans="1:42" hidden="1" x14ac:dyDescent="0.2">
      <c r="A111" s="915"/>
      <c r="B111" s="915"/>
      <c r="C111" s="491"/>
      <c r="D111" s="462"/>
      <c r="E111" s="916"/>
      <c r="F111" s="371"/>
      <c r="G111" s="492"/>
      <c r="H111" s="371"/>
      <c r="I111" s="372"/>
      <c r="J111" s="371"/>
      <c r="K111" s="493"/>
      <c r="L111" s="371"/>
      <c r="M111" s="462"/>
      <c r="N111" s="462"/>
      <c r="O111" s="492"/>
      <c r="P111" s="808"/>
      <c r="Q111" s="808"/>
      <c r="R111" s="492"/>
      <c r="S111" s="492"/>
      <c r="T111" s="352"/>
      <c r="U111" s="352"/>
      <c r="V111" s="491"/>
      <c r="W111" s="352"/>
      <c r="X111" s="462"/>
      <c r="Y111" s="462"/>
      <c r="Z111" s="494"/>
      <c r="AA111" s="495"/>
      <c r="AB111" s="917"/>
      <c r="AC111" s="491"/>
      <c r="AD111" s="491"/>
      <c r="AE111" s="491"/>
      <c r="AF111" s="491"/>
      <c r="AG111" s="352"/>
      <c r="AH111" s="352"/>
      <c r="AI111" s="352"/>
      <c r="AJ111" s="352"/>
      <c r="AK111" s="918"/>
      <c r="AL111" s="913"/>
      <c r="AN111" s="933"/>
      <c r="AP111" s="387"/>
    </row>
    <row r="112" spans="1:42" ht="27" customHeight="1" x14ac:dyDescent="0.2">
      <c r="A112" s="325" t="s">
        <v>886</v>
      </c>
      <c r="B112" s="306" t="s">
        <v>759</v>
      </c>
      <c r="C112" s="364" t="s">
        <v>760</v>
      </c>
      <c r="D112" s="339">
        <v>18195186</v>
      </c>
      <c r="E112" s="381" t="s">
        <v>768</v>
      </c>
      <c r="F112" s="850">
        <v>41127</v>
      </c>
      <c r="G112" s="340">
        <v>349914273</v>
      </c>
      <c r="H112" s="850">
        <v>41253</v>
      </c>
      <c r="I112" s="326" t="s">
        <v>815</v>
      </c>
      <c r="J112" s="338">
        <v>41253</v>
      </c>
      <c r="K112" s="340">
        <v>349228865</v>
      </c>
      <c r="L112" s="338">
        <v>41256</v>
      </c>
      <c r="M112" s="850">
        <v>41256</v>
      </c>
      <c r="N112" s="851">
        <v>3</v>
      </c>
      <c r="O112" s="328">
        <v>349228865</v>
      </c>
      <c r="P112" s="585" t="s">
        <v>1016</v>
      </c>
      <c r="Q112" s="585" t="s">
        <v>1017</v>
      </c>
      <c r="R112" s="489"/>
      <c r="S112" s="850">
        <v>41446</v>
      </c>
      <c r="T112" s="850">
        <v>41453</v>
      </c>
      <c r="U112" s="849" t="s">
        <v>149</v>
      </c>
      <c r="V112" s="849" t="s">
        <v>817</v>
      </c>
      <c r="W112" s="851">
        <v>104768660</v>
      </c>
      <c r="X112" s="850">
        <v>37621</v>
      </c>
      <c r="Y112" s="326" t="s">
        <v>1076</v>
      </c>
      <c r="Z112" s="340">
        <v>81544549</v>
      </c>
      <c r="AA112" s="338">
        <v>41383</v>
      </c>
      <c r="AB112" s="326" t="s">
        <v>1063</v>
      </c>
      <c r="AC112" s="340">
        <v>81544549</v>
      </c>
      <c r="AD112" s="338">
        <v>41383</v>
      </c>
      <c r="AE112" s="326" t="s">
        <v>1063</v>
      </c>
      <c r="AF112" s="340">
        <v>162907980</v>
      </c>
      <c r="AG112" s="780">
        <v>41479</v>
      </c>
      <c r="AH112" s="409"/>
      <c r="AI112" s="341">
        <v>7676</v>
      </c>
      <c r="AJ112" s="333"/>
      <c r="AL112" s="851" t="s">
        <v>1113</v>
      </c>
    </row>
    <row r="113" spans="1:38" hidden="1" x14ac:dyDescent="0.2">
      <c r="A113" s="940"/>
      <c r="B113" s="697"/>
      <c r="C113" s="919"/>
      <c r="D113" s="752"/>
      <c r="E113" s="920"/>
      <c r="F113" s="754"/>
      <c r="G113" s="755"/>
      <c r="H113" s="754"/>
      <c r="I113" s="753"/>
      <c r="J113" s="756"/>
      <c r="K113" s="755"/>
      <c r="L113" s="756"/>
      <c r="M113" s="754"/>
      <c r="N113" s="757"/>
      <c r="O113" s="921"/>
      <c r="P113" s="758"/>
      <c r="Q113" s="758"/>
      <c r="R113" s="922"/>
      <c r="S113" s="754"/>
      <c r="T113" s="754"/>
      <c r="U113" s="923"/>
      <c r="V113" s="923"/>
      <c r="W113" s="757"/>
      <c r="X113" s="754"/>
      <c r="Y113" s="753"/>
      <c r="Z113" s="755"/>
      <c r="AA113" s="756"/>
      <c r="AB113" s="753"/>
      <c r="AC113" s="755"/>
      <c r="AD113" s="756"/>
      <c r="AE113" s="753"/>
      <c r="AF113" s="755"/>
      <c r="AG113" s="756"/>
      <c r="AH113" s="752"/>
      <c r="AI113" s="924"/>
      <c r="AJ113" s="690"/>
      <c r="AK113" s="925"/>
      <c r="AL113" s="757"/>
    </row>
    <row r="114" spans="1:38" ht="36.75" customHeight="1" x14ac:dyDescent="0.2">
      <c r="A114" s="325" t="s">
        <v>887</v>
      </c>
      <c r="B114" s="306" t="s">
        <v>774</v>
      </c>
      <c r="C114" s="306" t="s">
        <v>775</v>
      </c>
      <c r="D114" s="339">
        <v>8431244</v>
      </c>
      <c r="E114" s="326" t="s">
        <v>776</v>
      </c>
      <c r="F114" s="850">
        <v>41190</v>
      </c>
      <c r="G114" s="340">
        <v>90944181</v>
      </c>
      <c r="H114" s="850">
        <v>41260</v>
      </c>
      <c r="I114" s="326" t="s">
        <v>802</v>
      </c>
      <c r="J114" s="338">
        <v>41260</v>
      </c>
      <c r="K114" s="328">
        <v>23991520</v>
      </c>
      <c r="L114" s="850">
        <v>41262</v>
      </c>
      <c r="M114" s="850">
        <v>41262</v>
      </c>
      <c r="N114" s="851">
        <v>2</v>
      </c>
      <c r="O114" s="328">
        <v>23991520</v>
      </c>
      <c r="P114" s="585" t="s">
        <v>1012</v>
      </c>
      <c r="Q114" s="585" t="s">
        <v>1013</v>
      </c>
      <c r="R114" s="407">
        <f>R112/2</f>
        <v>0</v>
      </c>
      <c r="S114" s="338">
        <v>41316</v>
      </c>
      <c r="T114" s="338">
        <v>41376</v>
      </c>
      <c r="U114" s="306" t="s">
        <v>777</v>
      </c>
      <c r="V114" s="306" t="s">
        <v>782</v>
      </c>
      <c r="W114" s="368">
        <f>O114/2</f>
        <v>11995760</v>
      </c>
      <c r="X114" s="338">
        <v>41274</v>
      </c>
      <c r="Y114" s="633" t="s">
        <v>1067</v>
      </c>
      <c r="Z114" s="333">
        <v>0</v>
      </c>
      <c r="AA114" s="333">
        <v>0</v>
      </c>
      <c r="AB114" s="333">
        <v>0</v>
      </c>
      <c r="AC114" s="333">
        <v>0</v>
      </c>
      <c r="AD114" s="333">
        <v>0</v>
      </c>
      <c r="AE114" s="333">
        <v>0</v>
      </c>
      <c r="AF114" s="340">
        <v>11995760</v>
      </c>
      <c r="AG114" s="338">
        <v>41390</v>
      </c>
      <c r="AH114" s="326" t="s">
        <v>1068</v>
      </c>
      <c r="AI114" s="341"/>
      <c r="AJ114" s="333"/>
      <c r="AL114" s="907" t="s">
        <v>1113</v>
      </c>
    </row>
    <row r="115" spans="1:38" hidden="1" x14ac:dyDescent="0.2">
      <c r="A115" s="941"/>
      <c r="B115" s="515"/>
      <c r="C115" s="515"/>
      <c r="D115" s="741"/>
      <c r="E115" s="511"/>
      <c r="F115" s="512"/>
      <c r="G115" s="742"/>
      <c r="H115" s="512"/>
      <c r="I115" s="511"/>
      <c r="J115" s="743"/>
      <c r="K115" s="748"/>
      <c r="L115" s="512"/>
      <c r="M115" s="512"/>
      <c r="N115" s="744"/>
      <c r="O115" s="748"/>
      <c r="P115" s="745"/>
      <c r="Q115" s="745"/>
      <c r="R115" s="749"/>
      <c r="S115" s="743"/>
      <c r="T115" s="743"/>
      <c r="U115" s="515"/>
      <c r="V115" s="515"/>
      <c r="W115" s="746"/>
      <c r="X115" s="743"/>
      <c r="Y115" s="750"/>
      <c r="Z115" s="514"/>
      <c r="AA115" s="514"/>
      <c r="AB115" s="514"/>
      <c r="AC115" s="514"/>
      <c r="AD115" s="514"/>
      <c r="AE115" s="514"/>
      <c r="AF115" s="742"/>
      <c r="AG115" s="743"/>
      <c r="AH115" s="511"/>
      <c r="AI115" s="751"/>
      <c r="AJ115" s="514"/>
      <c r="AL115" s="748"/>
    </row>
    <row r="116" spans="1:38" ht="37.5" customHeight="1" x14ac:dyDescent="0.2">
      <c r="A116" s="325" t="s">
        <v>888</v>
      </c>
      <c r="B116" s="306" t="s">
        <v>1137</v>
      </c>
      <c r="C116" s="306" t="s">
        <v>779</v>
      </c>
      <c r="D116" s="339" t="s">
        <v>780</v>
      </c>
      <c r="E116" s="326" t="s">
        <v>776</v>
      </c>
      <c r="F116" s="850">
        <v>41190</v>
      </c>
      <c r="G116" s="340">
        <v>90944181</v>
      </c>
      <c r="H116" s="1181">
        <v>41260</v>
      </c>
      <c r="I116" s="326" t="s">
        <v>801</v>
      </c>
      <c r="J116" s="338">
        <v>41260</v>
      </c>
      <c r="K116" s="340">
        <v>90894422.329999998</v>
      </c>
      <c r="L116" s="338">
        <v>41262</v>
      </c>
      <c r="M116" s="850">
        <v>41262</v>
      </c>
      <c r="N116" s="851">
        <v>2</v>
      </c>
      <c r="O116" s="340">
        <v>55973541</v>
      </c>
      <c r="P116" s="585" t="s">
        <v>1037</v>
      </c>
      <c r="Q116" s="585" t="s">
        <v>1038</v>
      </c>
      <c r="R116" s="333"/>
      <c r="S116" s="338">
        <v>41320</v>
      </c>
      <c r="T116" s="338">
        <v>41437</v>
      </c>
      <c r="U116" s="306" t="s">
        <v>149</v>
      </c>
      <c r="V116" s="306" t="s">
        <v>781</v>
      </c>
      <c r="W116" s="368">
        <f>O116/2</f>
        <v>27986770.5</v>
      </c>
      <c r="X116" s="338">
        <v>41270</v>
      </c>
      <c r="Y116" s="326" t="s">
        <v>923</v>
      </c>
      <c r="Z116" s="656">
        <v>0</v>
      </c>
      <c r="AA116" s="333"/>
      <c r="AB116" s="333"/>
      <c r="AC116" s="333"/>
      <c r="AD116" s="333"/>
      <c r="AE116" s="333"/>
      <c r="AF116" s="340">
        <v>44555246.829999998</v>
      </c>
      <c r="AG116" s="352"/>
      <c r="AH116" s="352"/>
      <c r="AI116" s="333"/>
      <c r="AJ116" s="333"/>
      <c r="AL116" s="905" t="s">
        <v>1143</v>
      </c>
    </row>
    <row r="117" spans="1:38" ht="23.25" customHeight="1" x14ac:dyDescent="0.2">
      <c r="A117" s="325"/>
      <c r="B117" s="306" t="s">
        <v>1138</v>
      </c>
      <c r="C117" s="306"/>
      <c r="D117" s="339"/>
      <c r="E117" s="326"/>
      <c r="F117" s="906"/>
      <c r="G117" s="340"/>
      <c r="H117" s="1182"/>
      <c r="I117" s="326"/>
      <c r="J117" s="338"/>
      <c r="K117" s="340"/>
      <c r="L117" s="338"/>
      <c r="M117" s="906"/>
      <c r="N117" s="907"/>
      <c r="O117" s="340">
        <v>34028917</v>
      </c>
      <c r="P117" s="585"/>
      <c r="Q117" s="585"/>
      <c r="R117" s="333"/>
      <c r="S117" s="338"/>
      <c r="T117" s="338"/>
      <c r="U117" s="306"/>
      <c r="V117" s="306"/>
      <c r="W117" s="368"/>
      <c r="X117" s="338"/>
      <c r="Y117" s="326"/>
      <c r="Z117" s="656"/>
      <c r="AA117" s="333"/>
      <c r="AB117" s="333"/>
      <c r="AC117" s="333"/>
      <c r="AD117" s="333"/>
      <c r="AE117" s="333"/>
      <c r="AF117" s="340"/>
      <c r="AG117" s="352"/>
      <c r="AH117" s="352"/>
      <c r="AI117" s="333"/>
      <c r="AJ117" s="333"/>
      <c r="AL117" s="905" t="s">
        <v>1144</v>
      </c>
    </row>
    <row r="118" spans="1:38" hidden="1" x14ac:dyDescent="0.2">
      <c r="A118" s="941"/>
      <c r="B118" s="515"/>
      <c r="C118" s="515"/>
      <c r="D118" s="741"/>
      <c r="E118" s="511"/>
      <c r="F118" s="512"/>
      <c r="G118" s="742"/>
      <c r="H118" s="743"/>
      <c r="I118" s="511"/>
      <c r="J118" s="743"/>
      <c r="K118" s="742"/>
      <c r="L118" s="743"/>
      <c r="M118" s="512"/>
      <c r="N118" s="744"/>
      <c r="O118" s="742"/>
      <c r="P118" s="745"/>
      <c r="Q118" s="745"/>
      <c r="R118" s="514"/>
      <c r="S118" s="743"/>
      <c r="T118" s="743"/>
      <c r="U118" s="515"/>
      <c r="V118" s="515"/>
      <c r="W118" s="746"/>
      <c r="X118" s="743"/>
      <c r="Y118" s="511"/>
      <c r="Z118" s="747"/>
      <c r="AA118" s="514"/>
      <c r="AB118" s="514"/>
      <c r="AC118" s="514"/>
      <c r="AD118" s="514"/>
      <c r="AE118" s="514"/>
      <c r="AF118" s="742"/>
      <c r="AG118" s="514"/>
      <c r="AH118" s="514"/>
      <c r="AI118" s="514"/>
      <c r="AJ118" s="514"/>
      <c r="AL118" s="742"/>
    </row>
    <row r="119" spans="1:38" ht="31.5" customHeight="1" x14ac:dyDescent="0.2">
      <c r="A119" s="325" t="s">
        <v>889</v>
      </c>
      <c r="B119" s="306" t="s">
        <v>792</v>
      </c>
      <c r="C119" s="306" t="s">
        <v>793</v>
      </c>
      <c r="D119" s="339" t="s">
        <v>794</v>
      </c>
      <c r="E119" s="326" t="s">
        <v>800</v>
      </c>
      <c r="F119" s="850">
        <v>41219</v>
      </c>
      <c r="G119" s="340">
        <v>38095238</v>
      </c>
      <c r="H119" s="338">
        <v>41263</v>
      </c>
      <c r="I119" s="326" t="s">
        <v>825</v>
      </c>
      <c r="J119" s="338">
        <v>41263</v>
      </c>
      <c r="K119" s="340">
        <v>38094202</v>
      </c>
      <c r="L119" s="338">
        <v>41264</v>
      </c>
      <c r="M119" s="338">
        <v>41267</v>
      </c>
      <c r="N119" s="851">
        <v>2</v>
      </c>
      <c r="O119" s="340">
        <v>38094202</v>
      </c>
      <c r="P119" s="585" t="s">
        <v>1047</v>
      </c>
      <c r="Q119" s="585" t="s">
        <v>1048</v>
      </c>
      <c r="R119" s="368"/>
      <c r="S119" s="338">
        <v>41327</v>
      </c>
      <c r="T119" s="338">
        <v>41373</v>
      </c>
      <c r="U119" s="306" t="s">
        <v>149</v>
      </c>
      <c r="V119" s="306" t="s">
        <v>816</v>
      </c>
      <c r="W119" s="340">
        <v>19047101</v>
      </c>
      <c r="X119" s="338">
        <v>41270</v>
      </c>
      <c r="Y119" s="326" t="s">
        <v>1053</v>
      </c>
      <c r="Z119" s="339">
        <v>0</v>
      </c>
      <c r="AA119" s="339">
        <v>0</v>
      </c>
      <c r="AB119" s="339">
        <v>0</v>
      </c>
      <c r="AC119" s="339">
        <v>0</v>
      </c>
      <c r="AD119" s="339">
        <v>0</v>
      </c>
      <c r="AE119" s="339">
        <v>0</v>
      </c>
      <c r="AF119" s="340">
        <v>19028044.68</v>
      </c>
      <c r="AG119" s="338">
        <v>41381</v>
      </c>
      <c r="AH119" s="326" t="s">
        <v>1024</v>
      </c>
      <c r="AI119" s="340">
        <v>19056.32</v>
      </c>
      <c r="AJ119" s="333"/>
      <c r="AL119" s="851" t="s">
        <v>1113</v>
      </c>
    </row>
    <row r="120" spans="1:38" hidden="1" x14ac:dyDescent="0.2">
      <c r="A120" s="940"/>
      <c r="B120" s="697"/>
      <c r="C120" s="697"/>
      <c r="D120" s="752"/>
      <c r="E120" s="753"/>
      <c r="F120" s="754"/>
      <c r="G120" s="755"/>
      <c r="H120" s="756"/>
      <c r="I120" s="753"/>
      <c r="J120" s="756"/>
      <c r="K120" s="755"/>
      <c r="L120" s="756"/>
      <c r="M120" s="756"/>
      <c r="N120" s="757"/>
      <c r="O120" s="755"/>
      <c r="P120" s="758"/>
      <c r="Q120" s="758"/>
      <c r="R120" s="759"/>
      <c r="S120" s="756"/>
      <c r="T120" s="756"/>
      <c r="U120" s="697"/>
      <c r="V120" s="697"/>
      <c r="W120" s="755"/>
      <c r="X120" s="756"/>
      <c r="Y120" s="753"/>
      <c r="Z120" s="752"/>
      <c r="AA120" s="752"/>
      <c r="AB120" s="752"/>
      <c r="AC120" s="752"/>
      <c r="AD120" s="752"/>
      <c r="AE120" s="752"/>
      <c r="AF120" s="755"/>
      <c r="AG120" s="756"/>
      <c r="AH120" s="753"/>
      <c r="AI120" s="755"/>
      <c r="AJ120" s="690"/>
      <c r="AL120" s="755"/>
    </row>
    <row r="121" spans="1:38" s="386" customFormat="1" ht="27" customHeight="1" x14ac:dyDescent="0.25">
      <c r="A121" s="942" t="s">
        <v>890</v>
      </c>
      <c r="B121" s="344" t="s">
        <v>819</v>
      </c>
      <c r="C121" s="344" t="s">
        <v>820</v>
      </c>
      <c r="D121" s="340" t="s">
        <v>821</v>
      </c>
      <c r="E121" s="382" t="s">
        <v>823</v>
      </c>
      <c r="F121" s="383">
        <v>41219</v>
      </c>
      <c r="G121" s="328">
        <v>20000000</v>
      </c>
      <c r="H121" s="384">
        <v>41267</v>
      </c>
      <c r="I121" s="382" t="s">
        <v>822</v>
      </c>
      <c r="J121" s="384">
        <v>41267</v>
      </c>
      <c r="K121" s="340">
        <v>19585467</v>
      </c>
      <c r="L121" s="384">
        <v>41267</v>
      </c>
      <c r="M121" s="384">
        <v>41267</v>
      </c>
      <c r="N121" s="385">
        <v>2</v>
      </c>
      <c r="O121" s="340">
        <v>19585467</v>
      </c>
      <c r="P121" s="585" t="s">
        <v>990</v>
      </c>
      <c r="Q121" s="585" t="s">
        <v>991</v>
      </c>
      <c r="R121" s="340"/>
      <c r="S121" s="384">
        <v>41330</v>
      </c>
      <c r="T121" s="384">
        <v>41396</v>
      </c>
      <c r="U121" s="344" t="s">
        <v>312</v>
      </c>
      <c r="V121" s="344" t="s">
        <v>52</v>
      </c>
      <c r="W121" s="340">
        <f>O121/2</f>
        <v>9792733.5</v>
      </c>
      <c r="X121" s="384">
        <v>41274</v>
      </c>
      <c r="Y121" s="632" t="s">
        <v>1066</v>
      </c>
      <c r="Z121" s="340">
        <v>0</v>
      </c>
      <c r="AA121" s="340">
        <v>0</v>
      </c>
      <c r="AB121" s="340">
        <v>0</v>
      </c>
      <c r="AC121" s="340">
        <v>0</v>
      </c>
      <c r="AD121" s="340">
        <v>0</v>
      </c>
      <c r="AE121" s="340">
        <v>0</v>
      </c>
      <c r="AF121" s="340">
        <v>9785093.5</v>
      </c>
      <c r="AG121" s="384">
        <v>41422</v>
      </c>
      <c r="AH121" s="382" t="s">
        <v>1089</v>
      </c>
      <c r="AI121" s="340">
        <v>7640</v>
      </c>
      <c r="AJ121" s="340"/>
      <c r="AL121" s="328" t="s">
        <v>1113</v>
      </c>
    </row>
    <row r="122" spans="1:38" s="386" customFormat="1" hidden="1" x14ac:dyDescent="0.25">
      <c r="A122" s="943"/>
      <c r="B122" s="761"/>
      <c r="C122" s="761"/>
      <c r="D122" s="762"/>
      <c r="E122" s="763"/>
      <c r="F122" s="764"/>
      <c r="G122" s="765"/>
      <c r="H122" s="766"/>
      <c r="I122" s="763"/>
      <c r="J122" s="766"/>
      <c r="K122" s="762"/>
      <c r="L122" s="766"/>
      <c r="M122" s="766"/>
      <c r="N122" s="767"/>
      <c r="O122" s="762"/>
      <c r="P122" s="768"/>
      <c r="Q122" s="768"/>
      <c r="R122" s="762"/>
      <c r="S122" s="766"/>
      <c r="T122" s="766"/>
      <c r="U122" s="761"/>
      <c r="V122" s="761"/>
      <c r="W122" s="762"/>
      <c r="X122" s="766"/>
      <c r="Y122" s="769"/>
      <c r="Z122" s="762"/>
      <c r="AA122" s="762"/>
      <c r="AB122" s="762"/>
      <c r="AC122" s="762"/>
      <c r="AD122" s="762"/>
      <c r="AE122" s="762"/>
      <c r="AF122" s="762"/>
      <c r="AG122" s="766"/>
      <c r="AH122" s="763"/>
      <c r="AI122" s="762"/>
      <c r="AJ122" s="762"/>
      <c r="AL122" s="762"/>
    </row>
    <row r="123" spans="1:38" s="387" customFormat="1" ht="35.25" customHeight="1" x14ac:dyDescent="0.2">
      <c r="A123" s="1497" t="s">
        <v>891</v>
      </c>
      <c r="B123" s="926" t="s">
        <v>1119</v>
      </c>
      <c r="C123" s="926" t="s">
        <v>828</v>
      </c>
      <c r="D123" s="927" t="s">
        <v>829</v>
      </c>
      <c r="E123" s="928" t="s">
        <v>256</v>
      </c>
      <c r="F123" s="866">
        <v>41190</v>
      </c>
      <c r="G123" s="927">
        <v>285707110</v>
      </c>
      <c r="H123" s="1190">
        <v>41253</v>
      </c>
      <c r="I123" s="1500" t="s">
        <v>830</v>
      </c>
      <c r="J123" s="1190">
        <v>41253</v>
      </c>
      <c r="K123" s="1212">
        <v>284757876</v>
      </c>
      <c r="L123" s="866">
        <v>41274</v>
      </c>
      <c r="M123" s="866">
        <v>41274</v>
      </c>
      <c r="N123" s="929">
        <v>3</v>
      </c>
      <c r="O123" s="861">
        <v>91660011</v>
      </c>
      <c r="P123" s="930" t="s">
        <v>1041</v>
      </c>
      <c r="Q123" s="930" t="s">
        <v>1042</v>
      </c>
      <c r="R123" s="931"/>
      <c r="S123" s="931"/>
      <c r="T123" s="931"/>
      <c r="U123" s="926" t="s">
        <v>154</v>
      </c>
      <c r="V123" s="926" t="s">
        <v>827</v>
      </c>
      <c r="W123" s="931"/>
      <c r="X123" s="931"/>
      <c r="Y123" s="931"/>
      <c r="Z123" s="931"/>
      <c r="AA123" s="931"/>
      <c r="AB123" s="931"/>
      <c r="AC123" s="931"/>
      <c r="AD123" s="931"/>
      <c r="AE123" s="931"/>
      <c r="AF123" s="931"/>
      <c r="AG123" s="931"/>
      <c r="AH123" s="931"/>
      <c r="AI123" s="931"/>
      <c r="AJ123" s="931"/>
      <c r="AL123" s="861" t="s">
        <v>1123</v>
      </c>
    </row>
    <row r="124" spans="1:38" ht="39.75" customHeight="1" x14ac:dyDescent="0.2">
      <c r="A124" s="1498"/>
      <c r="B124" s="306" t="s">
        <v>1120</v>
      </c>
      <c r="C124" s="333"/>
      <c r="D124" s="333"/>
      <c r="E124" s="333"/>
      <c r="F124" s="851"/>
      <c r="G124" s="333"/>
      <c r="H124" s="1191"/>
      <c r="I124" s="1501"/>
      <c r="J124" s="1191"/>
      <c r="K124" s="1253"/>
      <c r="L124" s="333"/>
      <c r="M124" s="333"/>
      <c r="N124" s="333"/>
      <c r="O124" s="328">
        <v>73720488</v>
      </c>
      <c r="P124" s="333"/>
      <c r="Q124" s="333"/>
      <c r="R124" s="333"/>
      <c r="S124" s="333"/>
      <c r="T124" s="333"/>
      <c r="U124" s="333"/>
      <c r="V124" s="333"/>
      <c r="W124" s="333"/>
      <c r="X124" s="333"/>
      <c r="Y124" s="333"/>
      <c r="Z124" s="333"/>
      <c r="AA124" s="333"/>
      <c r="AB124" s="333"/>
      <c r="AC124" s="333"/>
      <c r="AD124" s="333"/>
      <c r="AE124" s="333"/>
      <c r="AF124" s="333"/>
      <c r="AG124" s="333"/>
      <c r="AH124" s="333"/>
      <c r="AI124" s="333"/>
      <c r="AJ124" s="333"/>
      <c r="AK124" s="333"/>
      <c r="AL124" s="849" t="s">
        <v>1118</v>
      </c>
    </row>
    <row r="125" spans="1:38" ht="39.75" customHeight="1" x14ac:dyDescent="0.2">
      <c r="A125" s="1498"/>
      <c r="B125" s="306" t="s">
        <v>1121</v>
      </c>
      <c r="C125" s="333"/>
      <c r="D125" s="333"/>
      <c r="E125" s="333"/>
      <c r="F125" s="851"/>
      <c r="G125" s="333"/>
      <c r="H125" s="1191"/>
      <c r="I125" s="1501"/>
      <c r="J125" s="1191"/>
      <c r="K125" s="1253"/>
      <c r="L125" s="333"/>
      <c r="M125" s="333"/>
      <c r="N125" s="333"/>
      <c r="O125" s="328">
        <v>90096796</v>
      </c>
      <c r="P125" s="333"/>
      <c r="Q125" s="333"/>
      <c r="R125" s="333"/>
      <c r="S125" s="333"/>
      <c r="T125" s="333"/>
      <c r="U125" s="333"/>
      <c r="V125" s="333"/>
      <c r="W125" s="333"/>
      <c r="X125" s="333"/>
      <c r="Y125" s="333"/>
      <c r="Z125" s="333"/>
      <c r="AA125" s="333"/>
      <c r="AB125" s="333"/>
      <c r="AC125" s="333"/>
      <c r="AD125" s="333"/>
      <c r="AE125" s="333"/>
      <c r="AF125" s="333"/>
      <c r="AG125" s="333"/>
      <c r="AH125" s="333"/>
      <c r="AI125" s="333"/>
      <c r="AJ125" s="333"/>
      <c r="AK125" s="333"/>
      <c r="AL125" s="851" t="s">
        <v>1124</v>
      </c>
    </row>
    <row r="126" spans="1:38" ht="33.75" customHeight="1" x14ac:dyDescent="0.2">
      <c r="A126" s="1499"/>
      <c r="B126" s="306" t="s">
        <v>1122</v>
      </c>
      <c r="C126" s="333"/>
      <c r="D126" s="333"/>
      <c r="E126" s="333"/>
      <c r="F126" s="851"/>
      <c r="G126" s="333"/>
      <c r="H126" s="1192"/>
      <c r="I126" s="1502"/>
      <c r="J126" s="1192"/>
      <c r="K126" s="1213"/>
      <c r="L126" s="333"/>
      <c r="M126" s="333"/>
      <c r="N126" s="333"/>
      <c r="O126" s="328">
        <v>29280581</v>
      </c>
      <c r="P126" s="333"/>
      <c r="Q126" s="333"/>
      <c r="R126" s="333"/>
      <c r="S126" s="333"/>
      <c r="T126" s="333"/>
      <c r="U126" s="333"/>
      <c r="V126" s="333"/>
      <c r="W126" s="333"/>
      <c r="X126" s="333"/>
      <c r="Y126" s="333"/>
      <c r="Z126" s="333"/>
      <c r="AA126" s="333"/>
      <c r="AB126" s="333"/>
      <c r="AC126" s="333"/>
      <c r="AD126" s="333"/>
      <c r="AE126" s="333"/>
      <c r="AF126" s="333"/>
      <c r="AG126" s="333"/>
      <c r="AH126" s="333"/>
      <c r="AI126" s="333"/>
      <c r="AJ126" s="333"/>
      <c r="AK126" s="333"/>
      <c r="AL126" s="851" t="s">
        <v>1115</v>
      </c>
    </row>
    <row r="127" spans="1:38" x14ac:dyDescent="0.2">
      <c r="O127" s="958">
        <f>SUM(O6:O126)</f>
        <v>8865237010.3300018</v>
      </c>
    </row>
  </sheetData>
  <mergeCells count="237">
    <mergeCell ref="A123:A126"/>
    <mergeCell ref="H123:H126"/>
    <mergeCell ref="I123:I126"/>
    <mergeCell ref="J123:J126"/>
    <mergeCell ref="K123:K126"/>
    <mergeCell ref="AL31:AL32"/>
    <mergeCell ref="AL36:AL37"/>
    <mergeCell ref="AL81:AL83"/>
    <mergeCell ref="AL87:AL88"/>
    <mergeCell ref="X92:X94"/>
    <mergeCell ref="V90:V94"/>
    <mergeCell ref="M87:M88"/>
    <mergeCell ref="A90:A91"/>
    <mergeCell ref="B90:B91"/>
    <mergeCell ref="C90:C93"/>
    <mergeCell ref="D90:D93"/>
    <mergeCell ref="H90:H91"/>
    <mergeCell ref="AD81:AD82"/>
    <mergeCell ref="L81:L82"/>
    <mergeCell ref="M81:M83"/>
    <mergeCell ref="N81:N82"/>
    <mergeCell ref="O81:O82"/>
    <mergeCell ref="P81:P82"/>
    <mergeCell ref="Q81:Q82"/>
    <mergeCell ref="A1:AL1"/>
    <mergeCell ref="A2:AL2"/>
    <mergeCell ref="AL3:AL4"/>
    <mergeCell ref="AL25:AL26"/>
    <mergeCell ref="AL28:AL30"/>
    <mergeCell ref="P96:P97"/>
    <mergeCell ref="Q96:Q97"/>
    <mergeCell ref="AL90:AL94"/>
    <mergeCell ref="L92:L94"/>
    <mergeCell ref="N92:N94"/>
    <mergeCell ref="L90:L91"/>
    <mergeCell ref="M90:M94"/>
    <mergeCell ref="N90:N91"/>
    <mergeCell ref="O90:O91"/>
    <mergeCell ref="P90:P91"/>
    <mergeCell ref="Q90:Q91"/>
    <mergeCell ref="A96:A97"/>
    <mergeCell ref="B96:B97"/>
    <mergeCell ref="C96:C97"/>
    <mergeCell ref="D96:D97"/>
    <mergeCell ref="H96:H97"/>
    <mergeCell ref="L96:L97"/>
    <mergeCell ref="M96:M97"/>
    <mergeCell ref="N96:N97"/>
    <mergeCell ref="D81:D83"/>
    <mergeCell ref="H81:H82"/>
    <mergeCell ref="J81:J82"/>
    <mergeCell ref="X90:X91"/>
    <mergeCell ref="AA90:AA91"/>
    <mergeCell ref="A92:A94"/>
    <mergeCell ref="B92:B94"/>
    <mergeCell ref="H92:H94"/>
    <mergeCell ref="J92:J94"/>
    <mergeCell ref="AE81:AE82"/>
    <mergeCell ref="AF81:AF82"/>
    <mergeCell ref="AG81:AG83"/>
    <mergeCell ref="AH81:AH82"/>
    <mergeCell ref="AI81:AI83"/>
    <mergeCell ref="S81:S83"/>
    <mergeCell ref="T81:T83"/>
    <mergeCell ref="V81:V83"/>
    <mergeCell ref="X81:X82"/>
    <mergeCell ref="Y81:Y82"/>
    <mergeCell ref="AC81:AC82"/>
    <mergeCell ref="P62:P63"/>
    <mergeCell ref="Q62:Q63"/>
    <mergeCell ref="Q66:Q79"/>
    <mergeCell ref="V66:V78"/>
    <mergeCell ref="B71:B72"/>
    <mergeCell ref="U71:U72"/>
    <mergeCell ref="A75:A78"/>
    <mergeCell ref="H75:H78"/>
    <mergeCell ref="L75:L78"/>
    <mergeCell ref="N75:N78"/>
    <mergeCell ref="O75:O78"/>
    <mergeCell ref="J66:J74"/>
    <mergeCell ref="L66:L74"/>
    <mergeCell ref="M66:M78"/>
    <mergeCell ref="N66:N74"/>
    <mergeCell ref="O66:O74"/>
    <mergeCell ref="P66:P79"/>
    <mergeCell ref="A66:A74"/>
    <mergeCell ref="B66:B68"/>
    <mergeCell ref="C66:C79"/>
    <mergeCell ref="D66:D79"/>
    <mergeCell ref="H66:H74"/>
    <mergeCell ref="L36:L37"/>
    <mergeCell ref="M36:M37"/>
    <mergeCell ref="N36:N37"/>
    <mergeCell ref="O36:O37"/>
    <mergeCell ref="P36:P37"/>
    <mergeCell ref="Q36:Q37"/>
    <mergeCell ref="V36:V37"/>
    <mergeCell ref="AB31:AB32"/>
    <mergeCell ref="AC31:AC32"/>
    <mergeCell ref="L25:L26"/>
    <mergeCell ref="M25:M26"/>
    <mergeCell ref="N25:N26"/>
    <mergeCell ref="AI28:AI30"/>
    <mergeCell ref="C31:C32"/>
    <mergeCell ref="D31:D32"/>
    <mergeCell ref="M31:M32"/>
    <mergeCell ref="P31:P32"/>
    <mergeCell ref="Q31:Q32"/>
    <mergeCell ref="S31:S32"/>
    <mergeCell ref="T31:T32"/>
    <mergeCell ref="Z31:Z32"/>
    <mergeCell ref="AA31:AA32"/>
    <mergeCell ref="P28:P30"/>
    <mergeCell ref="Q28:Q30"/>
    <mergeCell ref="R28:R30"/>
    <mergeCell ref="S28:S30"/>
    <mergeCell ref="T28:T30"/>
    <mergeCell ref="AF28:AF30"/>
    <mergeCell ref="AH31:AH32"/>
    <mergeCell ref="AD31:AD32"/>
    <mergeCell ref="AE31:AE32"/>
    <mergeCell ref="AF31:AF32"/>
    <mergeCell ref="AG31:AG32"/>
    <mergeCell ref="AI25:AI26"/>
    <mergeCell ref="AA25:AA26"/>
    <mergeCell ref="AB25:AB26"/>
    <mergeCell ref="AC25:AC26"/>
    <mergeCell ref="AD25:AD26"/>
    <mergeCell ref="AE25:AE26"/>
    <mergeCell ref="AG25:AG26"/>
    <mergeCell ref="S25:S26"/>
    <mergeCell ref="T25:T26"/>
    <mergeCell ref="V25:V26"/>
    <mergeCell ref="X25:X26"/>
    <mergeCell ref="Y25:Y26"/>
    <mergeCell ref="Z25:Z26"/>
    <mergeCell ref="O25:O26"/>
    <mergeCell ref="P25:P26"/>
    <mergeCell ref="Q25:Q26"/>
    <mergeCell ref="Q19:Q20"/>
    <mergeCell ref="V19:V20"/>
    <mergeCell ref="AI24:AJ24"/>
    <mergeCell ref="A25:A26"/>
    <mergeCell ref="B25:B26"/>
    <mergeCell ref="C25:C26"/>
    <mergeCell ref="D25:D26"/>
    <mergeCell ref="H25:H26"/>
    <mergeCell ref="J25:J26"/>
    <mergeCell ref="J19:J20"/>
    <mergeCell ref="L19:L20"/>
    <mergeCell ref="M19:M20"/>
    <mergeCell ref="N19:N20"/>
    <mergeCell ref="O19:O20"/>
    <mergeCell ref="P19:P20"/>
    <mergeCell ref="A19:A20"/>
    <mergeCell ref="B19:B20"/>
    <mergeCell ref="C19:C20"/>
    <mergeCell ref="D19:D20"/>
    <mergeCell ref="H19:H20"/>
    <mergeCell ref="AH25:AH26"/>
    <mergeCell ref="M16:M18"/>
    <mergeCell ref="N16:N18"/>
    <mergeCell ref="O16:O18"/>
    <mergeCell ref="P16:P18"/>
    <mergeCell ref="Q16:Q18"/>
    <mergeCell ref="V16:V18"/>
    <mergeCell ref="T13:T14"/>
    <mergeCell ref="V13:V14"/>
    <mergeCell ref="A16:A18"/>
    <mergeCell ref="B16:B18"/>
    <mergeCell ref="C16:C18"/>
    <mergeCell ref="D16:D18"/>
    <mergeCell ref="H16:H18"/>
    <mergeCell ref="J16:J18"/>
    <mergeCell ref="L16:L18"/>
    <mergeCell ref="N13:N14"/>
    <mergeCell ref="O13:O14"/>
    <mergeCell ref="P13:P15"/>
    <mergeCell ref="Q13:Q15"/>
    <mergeCell ref="R13:R14"/>
    <mergeCell ref="S13:S14"/>
    <mergeCell ref="T3:T4"/>
    <mergeCell ref="W3:AH3"/>
    <mergeCell ref="AI3:AJ3"/>
    <mergeCell ref="A13:A14"/>
    <mergeCell ref="C13:C14"/>
    <mergeCell ref="D13:D15"/>
    <mergeCell ref="H13:H14"/>
    <mergeCell ref="L13:L14"/>
    <mergeCell ref="M13:M14"/>
    <mergeCell ref="N3:N4"/>
    <mergeCell ref="O3:O4"/>
    <mergeCell ref="P3:P4"/>
    <mergeCell ref="Q3:Q4"/>
    <mergeCell ref="R3:R4"/>
    <mergeCell ref="S3:S4"/>
    <mergeCell ref="C3:D3"/>
    <mergeCell ref="E3:G3"/>
    <mergeCell ref="H3:H4"/>
    <mergeCell ref="I3:K3"/>
    <mergeCell ref="L3:L4"/>
    <mergeCell ref="M3:M4"/>
    <mergeCell ref="A3:A4"/>
    <mergeCell ref="B3:B4"/>
    <mergeCell ref="A101:A110"/>
    <mergeCell ref="H116:H117"/>
    <mergeCell ref="B54:E54"/>
    <mergeCell ref="B55:E55"/>
    <mergeCell ref="B56:E56"/>
    <mergeCell ref="B57:E57"/>
    <mergeCell ref="B58:E58"/>
    <mergeCell ref="B59:E59"/>
    <mergeCell ref="A38:A59"/>
    <mergeCell ref="H38:H59"/>
    <mergeCell ref="C87:C88"/>
    <mergeCell ref="D87:D88"/>
    <mergeCell ref="B47:E47"/>
    <mergeCell ref="B48:E48"/>
    <mergeCell ref="B49:E49"/>
    <mergeCell ref="B50:E50"/>
    <mergeCell ref="B51:E51"/>
    <mergeCell ref="B52:E52"/>
    <mergeCell ref="B53:E53"/>
    <mergeCell ref="B44:E44"/>
    <mergeCell ref="B45:E45"/>
    <mergeCell ref="B46:E46"/>
    <mergeCell ref="A81:A82"/>
    <mergeCell ref="C81:C83"/>
    <mergeCell ref="A28:A30"/>
    <mergeCell ref="H28:H30"/>
    <mergeCell ref="H36:H37"/>
    <mergeCell ref="B38:E38"/>
    <mergeCell ref="B39:E39"/>
    <mergeCell ref="B40:E40"/>
    <mergeCell ref="B41:E41"/>
    <mergeCell ref="B42:E42"/>
    <mergeCell ref="B43:E43"/>
  </mergeCells>
  <pageMargins left="0.70866141732283472" right="0.70866141732283472" top="0.74803149606299213" bottom="0.74803149606299213" header="0.31496062992125984" footer="0.31496062992125984"/>
  <pageSetup scale="70"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16</vt:i4>
      </vt:variant>
      <vt:variant>
        <vt:lpstr>Rangos con nombre</vt:lpstr>
      </vt:variant>
      <vt:variant>
        <vt:i4>3</vt:i4>
      </vt:variant>
    </vt:vector>
  </HeadingPairs>
  <TitlesOfParts>
    <vt:vector size="19" baseType="lpstr">
      <vt:lpstr>CONVENIOS 2012</vt:lpstr>
      <vt:lpstr>CONTRAT 2012</vt:lpstr>
      <vt:lpstr>Hoja3</vt:lpstr>
      <vt:lpstr>Hoja1</vt:lpstr>
      <vt:lpstr>concejo</vt:lpstr>
      <vt:lpstr>Hoja2</vt:lpstr>
      <vt:lpstr>nombre contra</vt:lpstr>
      <vt:lpstr>Hoja4</vt:lpstr>
      <vt:lpstr>Hoja5</vt:lpstr>
      <vt:lpstr>Hoja6</vt:lpstr>
      <vt:lpstr>FECHAS </vt:lpstr>
      <vt:lpstr>Hoja7</vt:lpstr>
      <vt:lpstr>CONTR INTER 290</vt:lpstr>
      <vt:lpstr>Hoja8</vt:lpstr>
      <vt:lpstr>Hoja9</vt:lpstr>
      <vt:lpstr>GUIZA 368 </vt:lpstr>
      <vt:lpstr>'CONTRAT 2012'!Títulos_a_imprimir</vt:lpstr>
      <vt:lpstr>'FECHAS '!Títulos_a_imprimir</vt:lpstr>
      <vt:lpstr>'GUIZA 368 '!Títulos_a_imprimir</vt:lpstr>
    </vt:vector>
  </TitlesOfParts>
  <Company>www.intercambiosvirtuales.org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www.intercambiosvirtuales.org</dc:creator>
  <cp:lastModifiedBy>Invitado</cp:lastModifiedBy>
  <cp:lastPrinted>2014-04-08T20:51:45Z</cp:lastPrinted>
  <dcterms:created xsi:type="dcterms:W3CDTF">2012-04-18T12:51:10Z</dcterms:created>
  <dcterms:modified xsi:type="dcterms:W3CDTF">2022-02-11T20:34:02Z</dcterms:modified>
</cp:coreProperties>
</file>