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225"/>
  <workbookPr defaultThemeVersion="124226"/>
  <mc:AlternateContent xmlns:mc="http://schemas.openxmlformats.org/markup-compatibility/2006">
    <mc:Choice Requires="x15">
      <x15ac:absPath xmlns:x15ac="http://schemas.microsoft.com/office/spreadsheetml/2010/11/ac" url="C:\xampp\htdocs\ServerINFRA\CONTRATOS 2007 a 2021\"/>
    </mc:Choice>
  </mc:AlternateContent>
  <xr:revisionPtr revIDLastSave="0" documentId="13_ncr:1_{249AE7D5-D0C7-4E91-B658-4632E527B970}" xr6:coauthVersionLast="47" xr6:coauthVersionMax="47" xr10:uidLastSave="{00000000-0000-0000-0000-000000000000}"/>
  <bookViews>
    <workbookView xWindow="-120" yWindow="-120" windowWidth="20730" windowHeight="11310" activeTab="1" xr2:uid="{00000000-000D-0000-FFFF-FFFF00000000}"/>
  </bookViews>
  <sheets>
    <sheet name="CONVENIOS 2013" sheetId="19" r:id="rId1"/>
    <sheet name="CONTRAT 2013" sheetId="2" r:id="rId2"/>
    <sheet name="Hoja3" sheetId="3" r:id="rId3"/>
    <sheet name="Hoja1" sheetId="4" r:id="rId4"/>
    <sheet name="concejo" sheetId="5" r:id="rId5"/>
    <sheet name="Hoja2" sheetId="6" r:id="rId6"/>
    <sheet name="nombre contra" sheetId="7" r:id="rId7"/>
    <sheet name="Hoja4" sheetId="8" r:id="rId8"/>
    <sheet name="Hoja5" sheetId="9" r:id="rId9"/>
    <sheet name="Hoja6" sheetId="10" r:id="rId10"/>
    <sheet name="FECHAS " sheetId="11" r:id="rId11"/>
    <sheet name="Hoja7" sheetId="12" r:id="rId12"/>
    <sheet name="Hoja8" sheetId="13" r:id="rId13"/>
    <sheet name="Hoja9" sheetId="14" r:id="rId14"/>
    <sheet name="368 concejo" sheetId="15" r:id="rId15"/>
    <sheet name="INTERV 305" sheetId="16" r:id="rId16"/>
    <sheet name="Hoja11" sheetId="17" r:id="rId17"/>
    <sheet name="Hoja10" sheetId="18" r:id="rId18"/>
    <sheet name="405" sheetId="20" r:id="rId19"/>
    <sheet name="DANE" sheetId="21" r:id="rId20"/>
    <sheet name="089" sheetId="22" r:id="rId21"/>
  </sheets>
  <definedNames>
    <definedName name="_xlnm.Print_Titles" localSheetId="14">'368 concejo'!$1:$4</definedName>
    <definedName name="_xlnm.Print_Titles" localSheetId="1">'CONTRAT 2013'!$1:$4</definedName>
    <definedName name="_xlnm.Print_Titles" localSheetId="19">DANE!$1:$4</definedName>
    <definedName name="_xlnm.Print_Titles" localSheetId="10">'FECHAS '!$1:$2</definedName>
  </definedNames>
  <calcPr calcId="191029" refMode="R1C1"/>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G242" i="2" l="1"/>
  <c r="G243" i="2" s="1"/>
  <c r="G237" i="2"/>
  <c r="G236" i="2"/>
  <c r="K272" i="2"/>
  <c r="V252" i="2"/>
  <c r="M263" i="2"/>
  <c r="I273" i="2"/>
  <c r="Z25" i="19"/>
  <c r="Z26" i="19"/>
  <c r="Z27" i="19"/>
  <c r="Z28" i="19"/>
  <c r="Z29" i="19"/>
  <c r="Z30" i="19"/>
  <c r="Z31" i="19"/>
  <c r="Z24" i="19"/>
  <c r="AG222" i="2"/>
  <c r="J233" i="2"/>
  <c r="A12" i="3"/>
  <c r="AA169" i="2"/>
  <c r="AG152" i="2"/>
  <c r="V262" i="2"/>
  <c r="V266" i="2" s="1"/>
  <c r="AG135" i="2"/>
  <c r="AP135" i="2" s="1"/>
  <c r="AD116" i="2"/>
  <c r="AP116" i="2"/>
  <c r="N117" i="19"/>
  <c r="AA4" i="16"/>
  <c r="AA5" i="16"/>
  <c r="AA6" i="16"/>
  <c r="AA7" i="16"/>
  <c r="AA8" i="16"/>
  <c r="AA9" i="16"/>
  <c r="AA10" i="16"/>
  <c r="AA11" i="16"/>
  <c r="AA12" i="16"/>
  <c r="AA13" i="16"/>
  <c r="AA14" i="16"/>
  <c r="AA15" i="16"/>
  <c r="AA16" i="16"/>
  <c r="AA17" i="16"/>
  <c r="AA18" i="16"/>
  <c r="AA19" i="16"/>
  <c r="AA20" i="16"/>
  <c r="AA21" i="16"/>
  <c r="AA36" i="16" s="1"/>
  <c r="AA22" i="16"/>
  <c r="AA23" i="16"/>
  <c r="AA24" i="16"/>
  <c r="AA25" i="16"/>
  <c r="AA26" i="16"/>
  <c r="AA27" i="16"/>
  <c r="AA28" i="16"/>
  <c r="AA29" i="16"/>
  <c r="AA30" i="16"/>
  <c r="AA31" i="16"/>
  <c r="AA32" i="16"/>
  <c r="AA33" i="16"/>
  <c r="AA34" i="16"/>
  <c r="AA35" i="16"/>
  <c r="AA3" i="16"/>
  <c r="AG271" i="2"/>
  <c r="AG267" i="2"/>
  <c r="AG261" i="2"/>
  <c r="L253" i="2"/>
  <c r="M253" i="2" s="1"/>
  <c r="L249" i="2"/>
  <c r="K238" i="21"/>
  <c r="AG221" i="21"/>
  <c r="R211" i="21"/>
  <c r="AA186" i="21"/>
  <c r="AA185" i="21"/>
  <c r="AA184" i="21"/>
  <c r="AA183" i="21"/>
  <c r="AA181" i="21"/>
  <c r="AA180" i="21"/>
  <c r="AA179" i="21"/>
  <c r="AA178" i="21"/>
  <c r="AA177" i="21"/>
  <c r="AA176" i="21"/>
  <c r="AD168" i="21"/>
  <c r="AA147" i="21"/>
  <c r="AA146" i="21"/>
  <c r="AA145" i="21"/>
  <c r="AA144" i="21"/>
  <c r="AA143" i="21"/>
  <c r="AA142" i="21"/>
  <c r="AA141" i="21"/>
  <c r="AA140" i="21"/>
  <c r="AA139" i="21"/>
  <c r="AA138" i="21"/>
  <c r="AA137" i="21"/>
  <c r="AA136" i="21"/>
  <c r="AA135" i="21"/>
  <c r="AA134" i="21"/>
  <c r="S134" i="21"/>
  <c r="AM132" i="21"/>
  <c r="AM131" i="21"/>
  <c r="AM130" i="21"/>
  <c r="AM128" i="21"/>
  <c r="AM127" i="21"/>
  <c r="AG115" i="21"/>
  <c r="AD115" i="21"/>
  <c r="U111" i="21"/>
  <c r="AA100" i="21"/>
  <c r="AA96" i="21"/>
  <c r="AA95" i="21"/>
  <c r="AA93" i="21"/>
  <c r="AA92" i="21"/>
  <c r="AA91" i="21"/>
  <c r="AA90" i="21"/>
  <c r="AA89" i="21"/>
  <c r="AA88" i="21"/>
  <c r="AA87" i="21"/>
  <c r="AA86" i="21"/>
  <c r="AA85" i="21"/>
  <c r="AA84" i="21"/>
  <c r="AA83" i="21"/>
  <c r="AA72" i="21"/>
  <c r="AS64" i="21"/>
  <c r="AS63" i="21"/>
  <c r="AS65" i="21" s="1"/>
  <c r="AM54" i="21"/>
  <c r="AM31" i="21"/>
  <c r="AM30" i="21"/>
  <c r="AA26" i="21"/>
  <c r="AA9" i="21"/>
  <c r="AA8" i="21"/>
  <c r="AP128" i="2"/>
  <c r="AP127" i="2"/>
  <c r="AG233" i="2"/>
  <c r="AD171" i="2"/>
  <c r="AJ171" i="2"/>
  <c r="AJ172" i="2" s="1"/>
  <c r="AG269" i="2"/>
  <c r="AA83" i="2"/>
  <c r="AA84" i="2"/>
  <c r="AA85" i="2"/>
  <c r="AA86" i="2"/>
  <c r="AA87" i="2"/>
  <c r="AA88" i="2"/>
  <c r="AA89" i="2"/>
  <c r="AA90" i="2"/>
  <c r="AA91" i="2"/>
  <c r="AA92" i="2"/>
  <c r="AA93" i="2"/>
  <c r="AA95" i="2"/>
  <c r="AA96" i="2"/>
  <c r="U111" i="2"/>
  <c r="Z54" i="19"/>
  <c r="Z53" i="19"/>
  <c r="Z52" i="19"/>
  <c r="Z50" i="19"/>
  <c r="Z49" i="19"/>
  <c r="Z42" i="19"/>
  <c r="Z39" i="19"/>
  <c r="Z38" i="19"/>
  <c r="AP132" i="2"/>
  <c r="AV63" i="2"/>
  <c r="AV65" i="2" s="1"/>
  <c r="AV64" i="2"/>
  <c r="R222" i="2"/>
  <c r="AA181" i="2"/>
  <c r="AA182" i="2"/>
  <c r="AA183" i="2"/>
  <c r="AA184" i="2"/>
  <c r="AA185" i="2"/>
  <c r="AA180" i="2"/>
  <c r="AA188" i="2"/>
  <c r="AA189" i="2"/>
  <c r="AA190" i="2"/>
  <c r="AA187" i="2"/>
  <c r="AA136" i="2"/>
  <c r="AG136" i="2"/>
  <c r="AA137" i="2"/>
  <c r="AG137" i="2"/>
  <c r="AP137" i="2" s="1"/>
  <c r="AA138" i="2"/>
  <c r="AG138" i="2" s="1"/>
  <c r="AA139" i="2"/>
  <c r="AG139" i="2"/>
  <c r="AA140" i="2"/>
  <c r="AG140" i="2" s="1"/>
  <c r="AP140" i="2" s="1"/>
  <c r="AA141" i="2"/>
  <c r="AG141" i="2"/>
  <c r="AP141" i="2" s="1"/>
  <c r="AA142" i="2"/>
  <c r="AG142" i="2"/>
  <c r="AA143" i="2"/>
  <c r="AG143" i="2" s="1"/>
  <c r="AP143" i="2" s="1"/>
  <c r="AA144" i="2"/>
  <c r="AG144" i="2"/>
  <c r="AP144" i="2" s="1"/>
  <c r="AA145" i="2"/>
  <c r="AG145" i="2"/>
  <c r="AP145" i="2"/>
  <c r="AA146" i="2"/>
  <c r="AG146" i="2"/>
  <c r="AP146" i="2" s="1"/>
  <c r="AA147" i="2"/>
  <c r="AG147" i="2" s="1"/>
  <c r="AP147" i="2" s="1"/>
  <c r="AA134" i="2"/>
  <c r="AG134" i="2"/>
  <c r="AG115" i="2"/>
  <c r="AD115" i="2"/>
  <c r="AP131" i="2"/>
  <c r="AP130" i="2"/>
  <c r="AP54" i="2"/>
  <c r="Z55" i="16"/>
  <c r="R56" i="16"/>
  <c r="R45" i="16"/>
  <c r="R44" i="16"/>
  <c r="R43" i="16"/>
  <c r="R36" i="16"/>
  <c r="AD25" i="16"/>
  <c r="AA72" i="2"/>
  <c r="AP31" i="2"/>
  <c r="AP30" i="2"/>
  <c r="AA100" i="2"/>
  <c r="AC71" i="15"/>
  <c r="Z25" i="15"/>
  <c r="Z9" i="15"/>
  <c r="Z8" i="15"/>
  <c r="AA26" i="2"/>
  <c r="AA9" i="2"/>
  <c r="AA8" i="2"/>
  <c r="Q90" i="13"/>
  <c r="Q93" i="13"/>
  <c r="Q95" i="13" s="1"/>
  <c r="G128" i="13"/>
  <c r="W77" i="13"/>
  <c r="Z75" i="13"/>
  <c r="W75" i="13"/>
  <c r="W74" i="13"/>
  <c r="R74" i="13"/>
  <c r="W70" i="13"/>
  <c r="W69" i="13"/>
  <c r="Q61" i="13"/>
  <c r="W60" i="13"/>
  <c r="W59" i="13"/>
  <c r="W58" i="13"/>
  <c r="W57" i="13"/>
  <c r="W56" i="13"/>
  <c r="Q56" i="13"/>
  <c r="Q47" i="13"/>
  <c r="W46" i="13"/>
  <c r="W45" i="13"/>
  <c r="W44" i="13"/>
  <c r="W43" i="13"/>
  <c r="W42" i="13"/>
  <c r="W41" i="13"/>
  <c r="Q41" i="13"/>
  <c r="R41" i="13" s="1"/>
  <c r="R42" i="13" s="1"/>
  <c r="Q36" i="13"/>
  <c r="R36" i="13"/>
  <c r="W34" i="13"/>
  <c r="W31" i="13"/>
  <c r="W29" i="13"/>
  <c r="W28" i="13"/>
  <c r="W27" i="13"/>
  <c r="W26" i="13"/>
  <c r="W25" i="13"/>
  <c r="Q25" i="13"/>
  <c r="W24" i="13"/>
  <c r="W14" i="13"/>
  <c r="W13" i="13"/>
  <c r="W11" i="13"/>
  <c r="W10" i="13"/>
  <c r="W9" i="13"/>
  <c r="W8" i="13"/>
  <c r="R8" i="12"/>
  <c r="R7" i="12"/>
  <c r="I95" i="11"/>
  <c r="K99" i="11" s="1"/>
  <c r="K101" i="11" s="1"/>
  <c r="J97" i="11"/>
  <c r="K97" i="11"/>
  <c r="L97" i="11" s="1"/>
  <c r="N97" i="11" s="1"/>
  <c r="E8" i="9"/>
  <c r="G8" i="9"/>
  <c r="G15" i="9" s="1"/>
  <c r="G20" i="9" s="1"/>
  <c r="G13" i="9"/>
  <c r="G14" i="9"/>
  <c r="G12" i="9"/>
  <c r="G10" i="9"/>
  <c r="G9" i="9"/>
  <c r="F14" i="9"/>
  <c r="F13" i="9"/>
  <c r="F12" i="9"/>
  <c r="F15" i="9" s="1"/>
  <c r="F10" i="9"/>
  <c r="F9" i="9"/>
  <c r="F8" i="9"/>
  <c r="R10" i="7"/>
  <c r="L20" i="7"/>
  <c r="R19" i="7"/>
  <c r="R18" i="7"/>
  <c r="L15" i="7"/>
  <c r="R13" i="7"/>
  <c r="R11" i="7"/>
  <c r="R8" i="7"/>
  <c r="R6" i="7"/>
  <c r="R5" i="7"/>
  <c r="X93" i="6"/>
  <c r="P90" i="6"/>
  <c r="X78" i="6"/>
  <c r="X77" i="6"/>
  <c r="X76" i="6"/>
  <c r="P75" i="6"/>
  <c r="X75" i="6"/>
  <c r="P74" i="6"/>
  <c r="X74" i="6" s="1"/>
  <c r="P66" i="6"/>
  <c r="P65" i="6"/>
  <c r="P64" i="6"/>
  <c r="P63" i="6"/>
  <c r="X62" i="6"/>
  <c r="P62" i="6"/>
  <c r="X61" i="6"/>
  <c r="P61" i="6"/>
  <c r="X60" i="6"/>
  <c r="P60" i="6"/>
  <c r="X59" i="6"/>
  <c r="P59" i="6"/>
  <c r="X58" i="6"/>
  <c r="P58" i="6"/>
  <c r="X57" i="6"/>
  <c r="P57" i="6"/>
  <c r="X56" i="6"/>
  <c r="P56" i="6"/>
  <c r="X55" i="6"/>
  <c r="X54" i="6"/>
  <c r="P54" i="6"/>
  <c r="X53" i="6"/>
  <c r="P53" i="6"/>
  <c r="X52" i="6"/>
  <c r="P52" i="6"/>
  <c r="X51" i="6"/>
  <c r="P51" i="6"/>
  <c r="X50" i="6"/>
  <c r="P50" i="6"/>
  <c r="X48" i="6"/>
  <c r="X47" i="6"/>
  <c r="X46" i="6"/>
  <c r="X45" i="6"/>
  <c r="X44" i="6"/>
  <c r="X43" i="6"/>
  <c r="X37" i="6"/>
  <c r="X36" i="6"/>
  <c r="X35" i="6"/>
  <c r="X34" i="6"/>
  <c r="X32" i="6"/>
  <c r="X31" i="6"/>
  <c r="X30" i="6"/>
  <c r="X29" i="6"/>
  <c r="X26" i="6"/>
  <c r="X25" i="6"/>
  <c r="X24" i="6"/>
  <c r="X23" i="6"/>
  <c r="X21" i="6"/>
  <c r="X20" i="6"/>
  <c r="X19" i="6"/>
  <c r="X18" i="6"/>
  <c r="X17" i="6"/>
  <c r="X16" i="6"/>
  <c r="X15" i="6"/>
  <c r="X14" i="6"/>
  <c r="X13" i="6"/>
  <c r="X8" i="6"/>
  <c r="X7" i="6"/>
  <c r="X6" i="6"/>
  <c r="X5" i="6"/>
  <c r="P45" i="5"/>
  <c r="P41" i="5"/>
  <c r="P32" i="5"/>
  <c r="V30" i="5"/>
  <c r="V29" i="5"/>
  <c r="P27" i="5"/>
  <c r="P22" i="5"/>
  <c r="V18" i="5"/>
  <c r="V16" i="5"/>
  <c r="V15" i="5"/>
  <c r="V14" i="5"/>
  <c r="V13" i="5"/>
  <c r="V11" i="5"/>
  <c r="V10" i="5"/>
  <c r="V9" i="5"/>
  <c r="V8" i="5"/>
</calcChain>
</file>

<file path=xl/sharedStrings.xml><?xml version="1.0" encoding="utf-8"?>
<sst xmlns="http://schemas.openxmlformats.org/spreadsheetml/2006/main" count="5641" uniqueCount="2085">
  <si>
    <t xml:space="preserve">RELACIÓN DE CONTRATOS </t>
  </si>
  <si>
    <t>VIGENCIA 2011</t>
  </si>
  <si>
    <t>No.</t>
  </si>
  <si>
    <t>OBJETO</t>
  </si>
  <si>
    <t>clase contrato</t>
  </si>
  <si>
    <t>CONTRATISTA</t>
  </si>
  <si>
    <t>DISPONIB. PRESUPUESTAL</t>
  </si>
  <si>
    <t xml:space="preserve">FECHA DE FIRMA </t>
  </si>
  <si>
    <t>REGISTRO PRESUPUESTAL</t>
  </si>
  <si>
    <t>F.APROB. DE POLIZAS</t>
  </si>
  <si>
    <t>FECHA DE INICIACIÓN</t>
  </si>
  <si>
    <t>PLAZ CONT</t>
  </si>
  <si>
    <t>VALOR DEL CONTRATO</t>
  </si>
  <si>
    <t xml:space="preserve">FECHA  TERMINACIÓN </t>
  </si>
  <si>
    <t xml:space="preserve">FECHA LIQUIDACIÓN </t>
  </si>
  <si>
    <t>RECURSOS</t>
  </si>
  <si>
    <t>PAGOS</t>
  </si>
  <si>
    <t>OBSERVACIONES</t>
  </si>
  <si>
    <t>NOMBRE</t>
  </si>
  <si>
    <t>NIT</t>
  </si>
  <si>
    <t>NO.</t>
  </si>
  <si>
    <t>FECHA</t>
  </si>
  <si>
    <t>VAL.</t>
  </si>
  <si>
    <t>Nro.</t>
  </si>
  <si>
    <t>VALOR</t>
  </si>
  <si>
    <t>TERMANAC.</t>
  </si>
  <si>
    <t xml:space="preserve"> LIQUID.</t>
  </si>
  <si>
    <t xml:space="preserve">ANTICIPO </t>
  </si>
  <si>
    <t>PARCIAL</t>
  </si>
  <si>
    <t>FINAL</t>
  </si>
  <si>
    <t>EMPORITO E.S.P.</t>
  </si>
  <si>
    <t>VIGENCIA 2012</t>
  </si>
  <si>
    <t>COMP. EGRESO</t>
  </si>
  <si>
    <t>INTERVENTORIA PARA LOS PROYECTOS DEL CONTRATO DE OBRA No. 477 - 2011, DE CONSTRUCCIÓN DE AGUAS RESIDUALES DOMÉSTICAS, EN LAS VEREDAS PARAÍSO, SIBERIA Y MIRADOR ALTO.</t>
  </si>
  <si>
    <t>MINIMA CUANTÍA</t>
  </si>
  <si>
    <t>JUAN DIEGO LASSO ERASO</t>
  </si>
  <si>
    <t>00828</t>
  </si>
  <si>
    <t>REGALIAS</t>
  </si>
  <si>
    <t>SECRETARIA DE INFRAESTRUCTURA</t>
  </si>
  <si>
    <t xml:space="preserve">INVITACIÓN </t>
  </si>
  <si>
    <t xml:space="preserve">SIM - MC - 21 - 2012 MINIMA CUANTIA </t>
  </si>
  <si>
    <t>MANTENIMIENTO SEPARADORES AVENIDA PRINCIPAL, MUNICIPIO DE ORITO -PUTUMAYO.</t>
  </si>
  <si>
    <t>CONSTRUCCIONES J.S/JHON ALEXANDER SANPEDRO</t>
  </si>
  <si>
    <t>18147775-7</t>
  </si>
  <si>
    <t>00826</t>
  </si>
  <si>
    <t>PROPIOS</t>
  </si>
  <si>
    <t xml:space="preserve">No. </t>
  </si>
  <si>
    <t>fecha</t>
  </si>
  <si>
    <t>MANTENIMIENTO PREVENTIVO Y CORRECTIVO DEL PARQUE AUTOMOTOR DEL MUNICIPIO DE ORITO -PUTUMAYO</t>
  </si>
  <si>
    <t>RAPIMUELLE/LUIS EDUARDO QUITUMBO ESCUE</t>
  </si>
  <si>
    <t>10483552-2</t>
  </si>
  <si>
    <t>00827</t>
  </si>
  <si>
    <t xml:space="preserve">SIM - MC - 26 - 2012 MINIMA CUANTIA </t>
  </si>
  <si>
    <t>01562</t>
  </si>
  <si>
    <t>5268613-4</t>
  </si>
  <si>
    <t xml:space="preserve">CERTIFICADO DE DISPONIBILIDAD </t>
  </si>
  <si>
    <t>01561</t>
  </si>
  <si>
    <t>01586</t>
  </si>
  <si>
    <t>SGP</t>
  </si>
  <si>
    <t>SECRETARIA DE INFRAESTRUCTURA MUNICIPAL</t>
  </si>
  <si>
    <t>CONTRATACIÓN DE LAS OBRAS CIVILES DE MANTENIMIENTO DE ESCENARIOS DEPORTIVOS EN LOS BARRIOS LA PISCINA, SABALITO, Y 12 DE OCTUBRE EN EL MUNICIPIO DE ORITO - DEPARTAMENTO DEL PUTUMAYO.</t>
  </si>
  <si>
    <t xml:space="preserve">SELECCIÓN ABREVIADA </t>
  </si>
  <si>
    <t>FRANCISCO JAVIER URRUTIA GOMEZ</t>
  </si>
  <si>
    <t xml:space="preserve">18126330 - 3 </t>
  </si>
  <si>
    <t>00831</t>
  </si>
  <si>
    <t>00832</t>
  </si>
  <si>
    <t>01625</t>
  </si>
  <si>
    <t>01626</t>
  </si>
  <si>
    <t>INTERVENTORIA TECNICA PARA LA TERMINACIÓN SISTEMA DE ABASTECIMIENTO DE AGUA Y SISTEMA DE MANEJO DE AGUAS RESIDUALES DEL MATADERO MUNICIPIO DE ORITO PUTUMAYO.</t>
  </si>
  <si>
    <t>01408</t>
  </si>
  <si>
    <t>01620</t>
  </si>
  <si>
    <t>REGALÍAS</t>
  </si>
  <si>
    <t>MANTENIMIENTO Y ADECUACIÓN DE LA CASA DEL ADULTO MAYOR DEL MUNCIPIO DE ORITO -PUTUMAYO.</t>
  </si>
  <si>
    <t>INDUSTRIAS INTEGRALES LAS GALIAS /OSCAR MARINO MUÑOZ</t>
  </si>
  <si>
    <t>14999189-1</t>
  </si>
  <si>
    <t>01110</t>
  </si>
  <si>
    <t>01619</t>
  </si>
  <si>
    <t>SIM-MC-031-2012</t>
  </si>
  <si>
    <t>INTERVENTORIA TECNICA, ADMINISTRATIVA Y FINANCIERA A LAS OBRAS DE MEJORAMIENTO DE LA ESTRUCTURA FISICA DEL PALACIO MUNICIPAL EN EL MUNICIPIO DE OIRTO PUTUMAYO.</t>
  </si>
  <si>
    <t>01387</t>
  </si>
  <si>
    <t>SIM-MC-041</t>
  </si>
  <si>
    <t>00878</t>
  </si>
  <si>
    <t>01880</t>
  </si>
  <si>
    <t>01125</t>
  </si>
  <si>
    <t>MEJORAMIENTO Y MANTENIMIENTO DE LA ESTRUCTURA FÍSICA DEL PALACIO MUNICIPAL DEL MUNICIPIO DE ORITO, PUTUMAYO</t>
  </si>
  <si>
    <t>ANDRÉS FELIPE BUENDÍA MARTINEZ</t>
  </si>
  <si>
    <t>18126628-2</t>
  </si>
  <si>
    <t>01388</t>
  </si>
  <si>
    <t>SUPERVISIÓN/INTERVENTORIA</t>
  </si>
  <si>
    <t>JUAN DIEGO LASSO/041</t>
  </si>
  <si>
    <t>INTERVENTORIA TECNICA , ADMINISTRATIVA Y FINANCIERA PARA LOS PROYECTOS REGALÍAS RESGUARDOS INDIGENAS  - DEL CONVENIO 031/2011 CUYO OBJETO ES:  AUNAR ESFUERZOS TÉCNICOS, HUMANOS, ADMINISTRATIVOS Y FINANCIEROS PARA EJECUTAR DE MANERA CONJUNTA LOS PROGRAMAS DE COBERTURA EDUCATIVA Y DE SERVICIOS PÚBLICOS A TRAVÉS DE LOS PROYECTOS DE LOS ESTUDIOS Y DISEÑOS Y CONSTRUCCIÓN DE LOS ACUEDUCTOS DE LOS RESGUARDOS LA CRISTALINA, ALTO ORITO Y SIMORNA, ESTUDIOS Y DISEÑOS Y CONSTRUCCIÓN FASE INICIAL COLEGIO RESGUARDO SIMORNA Y ESTUDIOS Y DISEÑOS Y CONSTRUCCIÓN FASE INICIAL DE LA UNIDAD EDUCATIVA DEL RESGUARDO LA CRISTALINA DEL MUNICIPIO DE ORITO DEPARTAMENTO DEL PUTUMAYO</t>
  </si>
  <si>
    <t>CONCURSO DE MERITOS</t>
  </si>
  <si>
    <t xml:space="preserve">CONSORCIO CRISTALINA/ELVI MANUEL PIPICANO PANTOJA </t>
  </si>
  <si>
    <t>900540093-6</t>
  </si>
  <si>
    <t>01904</t>
  </si>
  <si>
    <t xml:space="preserve">REGALÍAS </t>
  </si>
  <si>
    <t>01897</t>
  </si>
  <si>
    <t>01082</t>
  </si>
  <si>
    <t>00998</t>
  </si>
  <si>
    <t>01051</t>
  </si>
  <si>
    <t>01083</t>
  </si>
  <si>
    <t>00990</t>
  </si>
  <si>
    <t>00991</t>
  </si>
  <si>
    <t xml:space="preserve">MANTENIMIENTO CAMPO DE JUEGO ESTADIO MUNICIPAL DE ORITO - PUTUMAYO </t>
  </si>
  <si>
    <t>SUMINISTROS Y CONSTRUCCIONES J.S/JHON ALEXANDER SAMPEDRO</t>
  </si>
  <si>
    <t>01767</t>
  </si>
  <si>
    <t xml:space="preserve">PROPIOS </t>
  </si>
  <si>
    <t>18126330-3</t>
  </si>
  <si>
    <t>01791</t>
  </si>
  <si>
    <t>02188</t>
  </si>
  <si>
    <t xml:space="preserve">MEJORAMIENTO INFRAESTRUCTURA CASETA CULTURAL BARRIO VILLACAROLINA, MUNICIPIO DE ORITO </t>
  </si>
  <si>
    <t>CONSTRUCCIONES Y SERVICIOS CONYSER S.A.S</t>
  </si>
  <si>
    <t xml:space="preserve">900274210–0   </t>
  </si>
  <si>
    <t>01768</t>
  </si>
  <si>
    <t>02193</t>
  </si>
  <si>
    <t>ESTAMPILLA PRO -CULTURA</t>
  </si>
  <si>
    <t>0</t>
  </si>
  <si>
    <t>CONSTRUCCI{ON CUBIERTA PATIO RECREATIVO DE LAS SEDES EDUCATIVAS VEREDA SAN JUAN DE LAS PALMERAS Y VEREDA LAS ACACIAS DEL MUNIICIPIO DE ORITO DEPARTAMENTO DEL PUTUMAYO.</t>
  </si>
  <si>
    <t>SERVIPETROL LTDA</t>
  </si>
  <si>
    <t>LICITACI{ON PÚBLICA</t>
  </si>
  <si>
    <t>846002522-1</t>
  </si>
  <si>
    <t>01485</t>
  </si>
  <si>
    <t xml:space="preserve">REGALIAS PETROLERAS </t>
  </si>
  <si>
    <t xml:space="preserve">CONTINUACIÓN CONSTRUCCIÓN ALCANTARILLADO SANITARIO DE LA VEREDA EL PARAÍSO EN EL MUNICIPIO DE ORITO </t>
  </si>
  <si>
    <t xml:space="preserve">CONSORCIO C&amp;C/HELDER JESUS CEBALLOS </t>
  </si>
  <si>
    <t>01714</t>
  </si>
  <si>
    <t>01715</t>
  </si>
  <si>
    <t xml:space="preserve">REGALÍAS  PETROLERAS </t>
  </si>
  <si>
    <t>REGALÍAS PETROLERAS</t>
  </si>
  <si>
    <t>CONSTRUCCIÓN PLAZA DE FERIAS DEL MUNICIPO DE ORITO DEPARTAMENTO DEL PUTUMAYO</t>
  </si>
  <si>
    <t xml:space="preserve">CONSORCIO HBO CONSTRUCCIONES MODERNAS </t>
  </si>
  <si>
    <t>01487</t>
  </si>
  <si>
    <t>01514</t>
  </si>
  <si>
    <t xml:space="preserve">REGALÍAS PETROLERAS </t>
  </si>
  <si>
    <t>MEJORAMIENTO DE LA INFRAESTRUCTURA FISICA DE: CERTESALIA SEDE PRINCIPAL, MEJORAMIENTO INFRAESTRUCTURA ZONA PATIOS Y AULA DE INFORMATICA LUIS CARLOS GALÁN, MEJORAMIENTO CUBIERTA AULAS SEDE EL PARAÍSO, MEJORAMIENTO INFRAESTRUCTURA FÍSICA CERTESALIA SEDE EL TRIUNFO, MEJORAMIENTO INFRAESTRUCTURA FÍSICA IE SAN JOSÉ DE ORITO SEDE ORITO DOS, MANTENIMIENTO EN PINTURA SEDES DEL CER SILVANIA, MEJORAMIENTO INFRAESTRUCTURA TERCER PISO INSTITUCION EDUCATIVA GABRIELA MISTRAL, CONSTRUCCION TRES AULAS ESCOLARES SEDE ORITO DOS INSTITUCION EDUCATIVA SAN JOSE DE ORITO, CONSTRUCCION TRES AULAS ESCOLARES, INSTITUCION EDUCATIVA SAN JOSE DE ORITO, TERMINACION AULAS SEGUNDO NIVEL CER SILVANIA, UNIDAD SANITARIA CER SILVANIA, TERMINACION CERRAMIENTO ESCOLAR CER LIBANO, TERMINACIÓN AULA ESCOLAR IER FRANCISCO JOSÉ DE CALDAS- VEREDA SIBERIA, TERMINACION Y MEJORAMIENTO RESTAURANTE ESCOLAR SEDE NUEVA ESPERANZA, TERMINACION RESTAURANTE SAN JOSE DEL GUAMUEZ, TERMINACION RESTAURANTE ESCOLAR SEDE LA CRISTALINA, TERMINACION RESTAURANTE ESCOLAR SEDE GUILLERMO LEON VALENCIA, MEJORAMIENTO AULAS SEDE CRISTO REY. IE JORGE ELIECER GAITAN, MEJORAMIENTO INFRAESTRUCTURA FÍSICA SEDE NUEVA COLOMBIA, MANTENIMIENTO EN PINTURA CER SAN JUAN VIDES, TERMINACION AULA SIMON BOLIVAR, CONSTRUCCIÓN GRADERÍAS Y ALUMBRADO PATIO RECREATIVO VEREDA LÍBANO. MUNICIPIO DE ORITO – DEPARTAMENTO DEL PUTUMAYO</t>
  </si>
  <si>
    <t>ANDRES FELIPE BUENDIA MARTINEZ</t>
  </si>
  <si>
    <t>01503</t>
  </si>
  <si>
    <t>PAVIMENTACIÓN PRIMERA FASE BARRIO SAN MARTÍN (CRA. 1ª), BARRIO 28 DE MAYO (CLL. 1B Y CRA. 2), BARRIO VILLA FLOR (ENTRADA) Y BARRIO LAS COLINAS (VÍA PRINCIPAL) DEL MUNICIPIO DE ORITO DEPARTAMENTO DEL PUTUMAYO.</t>
  </si>
  <si>
    <t>OLMEDO HERNANDO SALAS RODRIGUEZ</t>
  </si>
  <si>
    <t>18112783-5</t>
  </si>
  <si>
    <t>01512</t>
  </si>
  <si>
    <t>01513</t>
  </si>
  <si>
    <t>ALQUILER DE MAQUINARIA PARA EL MANTENIMIENTO DE LAS VIAS AFECTADAS POR LA OLA INVERNAL (SANTA ISABEL, RELLENO SANITARIO , CASA DE BLOQUE, MONTEBELLO - ARAUCA - VILLA DE LEYVA - NUEVO HORIZONTE - EL OSIRIS Y OTRAS) DEL MUNICIPIO DE ORITO - PUTUMAYO.</t>
  </si>
  <si>
    <t>CONTRATACIÓN DIRECTA</t>
  </si>
  <si>
    <t>02237</t>
  </si>
  <si>
    <t xml:space="preserve">RECURSOS DE LA DIRECCIÓN DE GESTIÓN </t>
  </si>
  <si>
    <t>WILMAN MARTINEZ SUAREZ</t>
  </si>
  <si>
    <t>79139901-7</t>
  </si>
  <si>
    <t>01716</t>
  </si>
  <si>
    <t>01967</t>
  </si>
  <si>
    <t xml:space="preserve">SERVICIOS  C&amp;C SAS ORITO/HELDER JESUS CEBALLOS </t>
  </si>
  <si>
    <t>02517</t>
  </si>
  <si>
    <t>02515</t>
  </si>
  <si>
    <t>02526</t>
  </si>
  <si>
    <t>MEJORAMIENTO DE LA INFRAESTRUCTURA FISICA DE: CER TESALIA SEDE PRINCIPAL</t>
  </si>
  <si>
    <t>MEJORAMIENTO INFRAESTRUCTURA ZONA PATIOS Y AULA DE INFORMATICA LUIS CARLOS GALÁN</t>
  </si>
  <si>
    <t>MEJORAMIENTO CUBIERTA AULAS SEDE EL PARAÍSO</t>
  </si>
  <si>
    <t>MEJORAMIENTO INFRAESTRUCTURA FÍSICA CERTESALIA SEDE EL TRIUNFO</t>
  </si>
  <si>
    <t>MEJORAMIENTO INFRAESTRUCTURA FÍSICA IE SAN JOSÉ DE ORITO SEDE ORITO DOS</t>
  </si>
  <si>
    <t xml:space="preserve"> MANTENIMIENTO EN PINTURA SEDES DEL CER SILVANIA</t>
  </si>
  <si>
    <t>MEJORAMIENTO INFRAESTRUCTURA TERCER PISO INSTITUCION EDUCATIVA GABRIELA MISTRAL</t>
  </si>
  <si>
    <t xml:space="preserve"> CONSTRUCCION TRES AULAS ESCOLARES SEDE ORITO DOS INSTITUCION EDUCATIVA SAN JOSE DE ORITO</t>
  </si>
  <si>
    <t>CONSTRUCCION TRES AULAS ESCOLARES  INSTITUCION EDUCATIVA SAN JOSE DE ORITO</t>
  </si>
  <si>
    <t>TERMINACION AULAS SEGUNDO NIVEL CER SILVANIA</t>
  </si>
  <si>
    <t>UNIDAD SANITARIA CER SILVANIA</t>
  </si>
  <si>
    <t>TERMINACION CERRAMIENTO ESCOLAR CER LIBANO</t>
  </si>
  <si>
    <t>TERMINACIÓN AULA ESCOLAR IER FRANCISCO JOSÉ DE CALDAS- VEREDA SIBERIA</t>
  </si>
  <si>
    <t>TERMINACION Y MEJORAMIENTO RESTAURANTE ESCOLAR SEDE NUEVA ESPERANZA</t>
  </si>
  <si>
    <t xml:space="preserve"> TERMINACION RESTAURANTE SAN JOSE DEL GUAMUEZ</t>
  </si>
  <si>
    <t>TERMINACION RESTAURANTE ESCOLAR SEDE LA CRISTALINA</t>
  </si>
  <si>
    <t>TERMINACION RESTAURANTE ESCOLAR SEDE GUILLERMO LEON VALENCIA</t>
  </si>
  <si>
    <t>MEJORAMIENTO AULAS SEDE CRISTO REY. IE JORGE ELIECER GAITAN</t>
  </si>
  <si>
    <t>MEJORAMIENTO INFRAESTRUCTURA FÍSICA SEDE NUEVA COLOMBIA</t>
  </si>
  <si>
    <t>MANTENIMIENTO EN PINTURA CER SAN JUAN VIDES</t>
  </si>
  <si>
    <t>TERMINACION AULA SIMON BOLIVAR</t>
  </si>
  <si>
    <t>, , , , ,, ,, ,, , , , , ,, , , , , , ,. MUNICIPIO DE ORITO – DEPARTAMENTO DEL PUTUMAYO</t>
  </si>
  <si>
    <t xml:space="preserve"> CONSTRUCCIÓN GRADERÍAS Y ALUMBRADO PATIO RECREATIVO VEREDA LÍBANO</t>
  </si>
  <si>
    <t>CARLOS ALEJANDRO BUCHELI</t>
  </si>
  <si>
    <t>5348928-2</t>
  </si>
  <si>
    <t>01502</t>
  </si>
  <si>
    <t>01706</t>
  </si>
  <si>
    <t xml:space="preserve"> 2. PAVIMENTACIÓN EN CONCRETO RÍGIDO CRA 10 ENTRE CALLE 8 Y 9 BARRIOS MARCO FIDEL SUAREZ Y VILLA CAROLINA MUNICIPIO DE ORITO DEPARTAMENTO DEL PUTUMAYO</t>
  </si>
  <si>
    <t>01385</t>
  </si>
  <si>
    <t>01492</t>
  </si>
  <si>
    <t>01718</t>
  </si>
  <si>
    <t>01486</t>
  </si>
  <si>
    <t>01969</t>
  </si>
  <si>
    <t xml:space="preserve">3, PAVIMENTACIÓN EN CONCRETO RIGIDO IX ETAPA AVENIDA PRINCIPAL MUNICIPIO DE ORITO. </t>
  </si>
  <si>
    <t>4, CONSTRUCCIÓN PLAZA DE FERIAS DEL MUNICIPIO DE ORITO DEPARTAMENTO DEL PUTUMAYO.</t>
  </si>
  <si>
    <t>5. CONSTRUCCIÓN CUBIERTA PATIO RECREATIVO DE LAS SEDES EDUCATIVAS VEREDA SAN JUAN DE LAS PALMERAS Y VEREDA LAS ACACIAS DEL MUNICIPIO DE ORITO DEPARTAMENTO DEL PUTUMAYO</t>
  </si>
  <si>
    <t>6, CONSTRUCCIÓN ANDENES AVENIDA PRINCIPAL MUNICIPIO DE ORITO</t>
  </si>
  <si>
    <t>MARGÉN COMERCIALIZACIÓN DE REGALÍAS</t>
  </si>
  <si>
    <t>02491</t>
  </si>
  <si>
    <t>02546</t>
  </si>
  <si>
    <t>02547</t>
  </si>
  <si>
    <t>02186</t>
  </si>
  <si>
    <t>01202</t>
  </si>
  <si>
    <t>01498</t>
  </si>
  <si>
    <t>001498</t>
  </si>
  <si>
    <t>900555984-9</t>
  </si>
  <si>
    <t>J&amp;P SERVICIOS LTDA/OMAR ORLANDO JIMENEZ GOMEZ</t>
  </si>
  <si>
    <t xml:space="preserve">846000599-9 </t>
  </si>
  <si>
    <t>01386</t>
  </si>
  <si>
    <t>01705</t>
  </si>
  <si>
    <t>PAVIMENTACIÓN CARRERA 10 ENTRE CALLE 8 Y 9 (BARRIO MARCO FIDEL SUAREZ Y VILLACAROLINA) EN EL MUNICIPIO DE ORITO DEPARTAMENTO DEL PUTUMAYO.</t>
  </si>
  <si>
    <t>CONSTRUCCIÓN IX ETAPA DE PAVIMENTACIÓN EN CONCRETO RÍGIDO AVENIDA PRINCIPAL, BARRIO LAS PALMAS  EN EL MUNICIPIO DE ORITO DEPARTAMENTO DEL PUTUMAYO.</t>
  </si>
  <si>
    <t>02567</t>
  </si>
  <si>
    <t>02568</t>
  </si>
  <si>
    <t>02569</t>
  </si>
  <si>
    <t>02570</t>
  </si>
  <si>
    <t>02571</t>
  </si>
  <si>
    <t>2572</t>
  </si>
  <si>
    <t>02573</t>
  </si>
  <si>
    <t>02574</t>
  </si>
  <si>
    <t>02575</t>
  </si>
  <si>
    <t>SALDO -MPIO</t>
  </si>
  <si>
    <t>02492</t>
  </si>
  <si>
    <t>02503</t>
  </si>
  <si>
    <t>02518</t>
  </si>
  <si>
    <t>02519</t>
  </si>
  <si>
    <t>adicional al 290/2012</t>
  </si>
  <si>
    <t>01515</t>
  </si>
  <si>
    <t>02817</t>
  </si>
  <si>
    <t>01516</t>
  </si>
  <si>
    <t>02818</t>
  </si>
  <si>
    <t>01775</t>
  </si>
  <si>
    <t>02819</t>
  </si>
  <si>
    <t>01778</t>
  </si>
  <si>
    <t>02820</t>
  </si>
  <si>
    <t>ADICIONAL AL CONTRATO DE OBRA No. 196/2012 MEJORAMIENTO Y MANTENIMIENTO DE LA ESTRUCTURA FÍSICA DEL PALACIO MUNICIPAL DEL MUNICIPIO DE ORITO, PUTUMAYO</t>
  </si>
  <si>
    <t>02311</t>
  </si>
  <si>
    <t>INTERVENTORÍA TECNICA, ADMINISTRATIVA Y FINANCIERA DEL CONTRATO DE COOPERACIÓN NUMERO 032/2011 CUYO OBJETO ES: 1) CONSTRUCCIÓN DE OBRAS CIVILES E INSTALACIÓN DE LA PLANTA DE TRATAMIENTO DE AGUAS RESIDUALES DE SIBERIA. 2) CONTINUACIÓN CONSTRUCCIÓN ALCANTARILLADO DEL CENTRO POBLADO DE SIBERIA. 3) CONSTRUCCIÓN PRIMERA ETAPA CUBIERTA PATIO RECREATIVO SEDE LA ALAMEDA MUNICIPIO DE ORITO - CONTRATISTA: FUNDACIÓN PARA LA INVESTIGACIÓN AMBNIENTAL Y LA ENERGIA SOSTENIBLE  "FIAES</t>
  </si>
  <si>
    <t>CONSORCIO ORITO/FRANCISCO JAVIER URRUTIA</t>
  </si>
  <si>
    <t>900563854-3</t>
  </si>
  <si>
    <t>00829</t>
  </si>
  <si>
    <t>02832</t>
  </si>
  <si>
    <t>02822</t>
  </si>
  <si>
    <t>02502</t>
  </si>
  <si>
    <t>02499</t>
  </si>
  <si>
    <t>02500</t>
  </si>
  <si>
    <t xml:space="preserve">MARGEN DE COMERCIALIZACIÓN </t>
  </si>
  <si>
    <t>INTERVENTORIA PARA LA PAVIMENTACIÓN PRIMERA FASE VIA PRINCIPAL BARRIO BETANIA DEL MUNICIPIO DE ORITO -PUTUMAYO</t>
  </si>
  <si>
    <t>INTERVENTORIA PAVIMENTACIÓN 1° FASE BARRIO SAN MARTÍN (CRA 1°), BARRIO 28 DE MAYO (CLL 1b CRA 2), BARRIO VILLAFLOR (ENTRADA) Y BARIRO LAS COLINAS (VIA PRINCIPAL).</t>
  </si>
  <si>
    <t>INTERVENTORIA PARA EL PROYECTO DE INSTALACIÓN DE REDES DE MEDIA Y BAJA TENSIÓN DE LAS VEREDAS EL PRADO, CAMPO BELLO, QUEBRADÓN, BONAIRE, B.D. ACHIOTE, OSIRIS.</t>
  </si>
  <si>
    <t>INTERVENTORIA PARA EL PROYECTO DE INSTALACIÓN DE REDES DE MEDIA Y BAJA TENSIÓN DE LAS VEREDAS EL PRADO, CAMPO BELLO, QUEBRADÓN, BONAIRE, B.D. ACHIOTE, OSIRIS Y OTRAS</t>
  </si>
  <si>
    <t>02581</t>
  </si>
  <si>
    <t>02582</t>
  </si>
  <si>
    <t>CONSTRUCCIÓN PARQUE CENTRAL DEL MUNICIPIO DE ORITO DEPARTAMENTO DEL PUTUMAYO.</t>
  </si>
  <si>
    <t>CONSORCIO PARQUE CENTRAL /HERBY QUINTERO MENDOZA</t>
  </si>
  <si>
    <t>900566561-4</t>
  </si>
  <si>
    <t>01997</t>
  </si>
  <si>
    <t>01961</t>
  </si>
  <si>
    <t xml:space="preserve">ESTADO DE EJECUCIÓN </t>
  </si>
  <si>
    <t>CARLOS ALEJANDRO BUCHELI/290/2012</t>
  </si>
  <si>
    <t>02862</t>
  </si>
  <si>
    <t>02861</t>
  </si>
  <si>
    <t>LICITACIÓN PÚBLICA</t>
  </si>
  <si>
    <t xml:space="preserve">CONSTRUCCIÓN PARQUE LINEAL - ESPACIO PÚBLICO BARRIO MARCO FIDEL SUAREZ  CALLE 8 ENTRE CARRERAS 9 Y 11 FRENTE AL PALACIO MUNICIPAL EN EL MUNICIPIO DE ORITO DEPARTAMENTO DEL PUTUMAYO. </t>
  </si>
  <si>
    <t>JORGE REY PATIÑO S.A.S</t>
  </si>
  <si>
    <t xml:space="preserve">900022396 - 0 </t>
  </si>
  <si>
    <t>02058</t>
  </si>
  <si>
    <t>02859</t>
  </si>
  <si>
    <t>F. PAGO</t>
  </si>
  <si>
    <t>VALOR A PAGAR (CON DTOS)</t>
  </si>
  <si>
    <t>VALOR PAGADO (SIN DTOS) TESO</t>
  </si>
  <si>
    <t>FECHA DE PAGO</t>
  </si>
  <si>
    <t>INTERVENTOR</t>
  </si>
  <si>
    <t>MODALIDAD</t>
  </si>
  <si>
    <t>CONTRATO</t>
  </si>
  <si>
    <t>0156/11</t>
  </si>
  <si>
    <t>CONSTRUCCIONES DE ANDENES PEATONALES EN LA CALLE 5 ENTRE CARRERAS 7 Y 8 COLEGIO LUIS CARLOS GALAN CARRERA 2ª ENTRE CALLE 1B; CALLE 1B ENTRE CARRERAS 2 Y 3 COLEGIO JORGE ELIECER GAITAN, CALLE PRINCIPAL, SECTOR EL VERGEL BARRIO MARCO FIDEL SUAREZ Y BARRIO CHAPINERO DEL MUNICIPIO DE ORITO DEPARTAMENTO DEL PUTUMAYO</t>
  </si>
  <si>
    <t>obra</t>
  </si>
  <si>
    <t xml:space="preserve">UNIÓN TEMPORAL MJB/ALVARO MILTON MONTENEGRO </t>
  </si>
  <si>
    <t>900432511-0</t>
  </si>
  <si>
    <t>00549</t>
  </si>
  <si>
    <t xml:space="preserve">SECRETARIA DE INFRAESTRUCTURA </t>
  </si>
  <si>
    <t>0157/11</t>
  </si>
  <si>
    <t xml:space="preserve">CONTINUACIÓN CONSTRUCCIÓN CASETA CULTURAL VEREDA EL YARUMO MUNICIPIO DE ORITO </t>
  </si>
  <si>
    <t>ALIRIO ANDRES CARVAJAL YASNO</t>
  </si>
  <si>
    <t>7729273-1</t>
  </si>
  <si>
    <t>00060</t>
  </si>
  <si>
    <t>o</t>
  </si>
  <si>
    <t>SALDO AL MUNICIPIO $4,632</t>
  </si>
  <si>
    <t>00061</t>
  </si>
  <si>
    <t>01563</t>
  </si>
  <si>
    <t>0158/11</t>
  </si>
  <si>
    <t>MANTENIMIENTO DE VIAS JURISDICCIÓN MUNICIPIO DE ORITO PUTUMAYO, EN LAS OBRAS DE ALCANTARILLA DE LAS VIAS VILLA DE LEYVA, NUEVO HORIZONTE, OSIRIS, BALASTRERA Y SAN VICENTE DEL LUZÓN MUNICIPIO DE ORITO DEPARTAMENTO DEL PUTUMAYO.</t>
  </si>
  <si>
    <t>OBRA</t>
  </si>
  <si>
    <t>ROGER ANTONIO BUESAQUILLO ORTIZ</t>
  </si>
  <si>
    <t>18,123,992-5</t>
  </si>
  <si>
    <t>00548</t>
  </si>
  <si>
    <t>01564</t>
  </si>
  <si>
    <t>ING. ARISTIDES RENTERIA PERDOMO</t>
  </si>
  <si>
    <t>Saldo a favor del Mpio $5,675,79</t>
  </si>
  <si>
    <t>307/11</t>
  </si>
  <si>
    <t>INTERVENTORIA EXTERNA PARA LA "CONSTRUCCIÓN DE PUENTE SOBRE EL RIO GUAMUEZ DE LA VEREDA CABAÑAS DEL GUAMUEZ EN EL MUNICIPIO DE ORITO DEPARTAMENTO DEL PUTUMAYO</t>
  </si>
  <si>
    <t xml:space="preserve">INTERVENTORIA </t>
  </si>
  <si>
    <t>ASOCIACIÓN  COLOMBIANA DE INGENIEROS "ACIEM NARIÑO"</t>
  </si>
  <si>
    <t>814000133-4</t>
  </si>
  <si>
    <t>308/11</t>
  </si>
  <si>
    <t>INTERVENTORIA EXTERNA PARA LA "RECONSTRUCCIÓN PUENTES COLGANTES PEATONALES VEREDA PEÑAROL ; VEREDA EL TRIUNFO - BALSAMO ; PORTUGAL"</t>
  </si>
  <si>
    <t>309/11</t>
  </si>
  <si>
    <t>RECONSTRUCCIÓN DE PUENTE SOBRE EL RIO  GUAMUÉS DE LA VEREDA CABAÑAS DEL GUAMUEZ EN EL ORITO , MUNICIPIO DE ORITO, DEPARTAMENTO DEL PUTUMAYO</t>
  </si>
  <si>
    <t xml:space="preserve">UNIÓN TEMPORAL INGENIERIA VIATAL </t>
  </si>
  <si>
    <t>900438246-0</t>
  </si>
  <si>
    <t>ACIEM NARIÑO</t>
  </si>
  <si>
    <t>310/11</t>
  </si>
  <si>
    <t>RECONSTRUCCIÓN PUENTES PEATONALES VEREDA PEÑAROL; VEREDA EL TRIUNFO - BALSAMO; PORTUGAL , MUNICIPIO DE OIRTO  - DEPARTAMENTO DEL PUTUMAYO</t>
  </si>
  <si>
    <t>0315/11</t>
  </si>
  <si>
    <t>CONSTRUCCION DE OBRAS CIVILES DE ACUEDUCTO Y ALCANTARILLADO EN EL MUNICIPIO DE ORITO, CUYO OBJETO SE DIVIDE EN : 1. “CONSTRUCCION  DE OBRAS CIVILES, PUESTA EN FUNCIONAMIENTO DE PLANTAS DE TRATAMIENTO COMPACTAS DE AGUAS RESIDUALES, PARA LA INSPECCION DE BUENOS AIRES</t>
  </si>
  <si>
    <t>CONSORCIO M&amp;S/ALVARO MILTON MONTENEGRO</t>
  </si>
  <si>
    <t>900178943-1</t>
  </si>
  <si>
    <t>01234</t>
  </si>
  <si>
    <t>02615</t>
  </si>
  <si>
    <t>INTEGRAL LTDA</t>
  </si>
  <si>
    <t xml:space="preserve">EN EJECUCIÓN </t>
  </si>
  <si>
    <t xml:space="preserve">LA URBANIZACION SAN GABRIEL DE LA V. PARAISO, </t>
  </si>
  <si>
    <t>01233</t>
  </si>
  <si>
    <t>02614</t>
  </si>
  <si>
    <t>2. CONSTRUCCION PARA LA TERMINACION ALCANTARILLADO DE AGUAS RESIDUALES DE LA URBANIZACION SAN GABRIEL EN LA VEREDA EL PARAISO SECTOR EL 20</t>
  </si>
  <si>
    <t>01399</t>
  </si>
  <si>
    <t>02616</t>
  </si>
  <si>
    <t>ADQUISICION E INSTALACION DE TUBERÍA PARA EL ACUEDUCTO REGIONAL LAS ACACIAS-SILVANIA-SAN JUAN DE LAS PALMERAS, DEL MUNICIPIO DE ORITO PUTUMAYO</t>
  </si>
  <si>
    <t>00866</t>
  </si>
  <si>
    <t>02613</t>
  </si>
  <si>
    <t>ADIC AL  1 0315/11</t>
  </si>
  <si>
    <t>CONSTRUCCIÓN ALCANTARILLADO EN LA VEREDA EL PARAISO MUNICIPIO DE ORITO.</t>
  </si>
  <si>
    <t>03250</t>
  </si>
  <si>
    <t>01744</t>
  </si>
  <si>
    <t>03251</t>
  </si>
  <si>
    <t xml:space="preserve">PLANTA DE TRATAMIENTO COMPACTAS E INSTALACIÓN Y CONSTRUCCIÓN DE OBRAS COMPLEMENTARIAS </t>
  </si>
  <si>
    <t>01521</t>
  </si>
  <si>
    <t>03252</t>
  </si>
  <si>
    <t>01520</t>
  </si>
  <si>
    <t>03253</t>
  </si>
  <si>
    <t>01519</t>
  </si>
  <si>
    <t>03907</t>
  </si>
  <si>
    <t>pendiente</t>
  </si>
  <si>
    <t>0320/11</t>
  </si>
  <si>
    <t>INTERVENTORIA TÉCNICA PARA PROYECTOS FINANCIADOS   CON RECURSOS DE REGALÍAS VIGENCIA 2011 MUNICIPIO DE RITO PUTUMAYO</t>
  </si>
  <si>
    <t>INTEGRAL LTDA/LINA MARIA SALAZAR VALENCIA</t>
  </si>
  <si>
    <t>84600313-3</t>
  </si>
  <si>
    <t>01785</t>
  </si>
  <si>
    <t>02835</t>
  </si>
  <si>
    <t>*****</t>
  </si>
  <si>
    <t>01786</t>
  </si>
  <si>
    <t>02836</t>
  </si>
  <si>
    <t>ADICIONAL 1 AL 320/2011</t>
  </si>
  <si>
    <t>ADICINAL INTERVENTORIA TÉCNICA PARA PROYECTOS FINANCIADOS   CON RECURSOS DE REGALÍAS VIGENCIA 2011 MUNICIPIO DE RITO PUTUMAYO</t>
  </si>
  <si>
    <t>03271</t>
  </si>
  <si>
    <t>03906</t>
  </si>
  <si>
    <t>03272</t>
  </si>
  <si>
    <t>03905</t>
  </si>
  <si>
    <t>ADICIONAL 02 AL 320/2011</t>
  </si>
  <si>
    <t>ADICIONAL No. 002 DE INTERVENTORIA TÉCNICA PARA PROYECTOS FINANCIADOS   CON RECURSOS DE REGALÍAS VIGENCIA 2011 MUNICIPIO DE RITO PUTUMAYO</t>
  </si>
  <si>
    <t>00349</t>
  </si>
  <si>
    <t>0348/11</t>
  </si>
  <si>
    <t>DISEÑO Y CONSTRUCCIÓN PARQUE CALLE 8 ENTRE CARRERAS 3 Y 4  BARRIO LAS PALMAS DEL MUNICIPIO DE ORITO DEPARTAMENTO DEL PUTUMAYO</t>
  </si>
  <si>
    <t>EDUARD YOVANI BENAVIDES RODRIGUEZ</t>
  </si>
  <si>
    <t>01501</t>
  </si>
  <si>
    <t>02919</t>
  </si>
  <si>
    <t>SUSPENDIDO EL 13 DE JULIO DE 2012</t>
  </si>
  <si>
    <t>00058</t>
  </si>
  <si>
    <t>02916</t>
  </si>
  <si>
    <t>01500</t>
  </si>
  <si>
    <t>02917</t>
  </si>
  <si>
    <t>00865</t>
  </si>
  <si>
    <t>02918</t>
  </si>
  <si>
    <t>0349/11</t>
  </si>
  <si>
    <t xml:space="preserve">CONTRATACIÓN DE LAS OBRAS CIVILES DEL PUENTE COLGANTE 
  VEREDA ALTO MIRADOR SECTOR NARANJITO 
</t>
  </si>
  <si>
    <t>ALVARO MILTON MONTENEGRO MARTINEZ</t>
  </si>
  <si>
    <t>16628656-6</t>
  </si>
  <si>
    <t>00059</t>
  </si>
  <si>
    <t>02923</t>
  </si>
  <si>
    <t>MEJORAMIENTO INFRAESTRUCTURA DEL PUENTE COLGANTE 
   PEATONAL SOBRE EL RIO ORITO, VEREDA LA PAZ,</t>
  </si>
  <si>
    <t>01200</t>
  </si>
  <si>
    <t>02925</t>
  </si>
  <si>
    <t>CONSTRUCCIÓN 
   PUENTE COLGANTE PEATONAL VEREDA CAMPO ALEGRE</t>
  </si>
  <si>
    <t>01139</t>
  </si>
  <si>
    <t>02924</t>
  </si>
  <si>
    <t>ADECUACIÓN Y 
MANTENIMIENTO DE LAS VIAS EN AFIRMADO CIUDADELA HELICONIA, LOCALIZADAS EN EL MUNICIPIO DE ORITO DEPARTAMENTO DEL 
  PUTUMAYO</t>
  </si>
  <si>
    <t>01235</t>
  </si>
  <si>
    <t>02922</t>
  </si>
  <si>
    <t>0350/11</t>
  </si>
  <si>
    <t xml:space="preserve">PRESTACIÓN DE SERVICIOS PROFESIONALES PARA    REALIZAR LOS PROCESOS DE REVISIÓN, SEGUIMIENTO Y  VERIFICACIÓN TÉCNICA DE LOS REQUERIMIENTOS LEGALES  AMBIENTALES DE LOS  PROYECTOS DE AGUA POTABLE Y  SANEAMIENTO BÁSICO DEL MUNICIPIO DE ORITO – PUTUMAYO
</t>
  </si>
  <si>
    <t>PRESTACIÓN DE SERVICIOS</t>
  </si>
  <si>
    <t>FRANCISCO JAVIER PALACIOS PORTILLA</t>
  </si>
  <si>
    <t>02565</t>
  </si>
  <si>
    <t>0369/11</t>
  </si>
  <si>
    <t>TERMINACIÓN CASETA CULTURAL VEREDA EL TRIUNFO  Y CONSTRUCCIÓN CASETA CULTURAL BARRIO 28 DE MAYO</t>
  </si>
  <si>
    <t>846003313-3</t>
  </si>
  <si>
    <t>00542</t>
  </si>
  <si>
    <t>03192</t>
  </si>
  <si>
    <t>SE CEDIO AL ING. LORY SANEY REYES.   SALDO $75</t>
  </si>
  <si>
    <t>376/2011</t>
  </si>
  <si>
    <t>CONSTRUCCIONES DE OBRAS CIVILES DE ACUEDUCTOS EN LAS VEREDAS CHURUYACO</t>
  </si>
  <si>
    <t>CONSORCIO P&amp;M INGENIEROS /EDGAR HUGO PAREDES CARVAJAL</t>
  </si>
  <si>
    <t>900,466,640-9</t>
  </si>
  <si>
    <t>00862</t>
  </si>
  <si>
    <t>03198</t>
  </si>
  <si>
    <t>CONSTRUCCIONES DE OBRAS CIVILES DE ACUEDUCTOS EN LA VEREDA PALMIRA</t>
  </si>
  <si>
    <t>01517</t>
  </si>
  <si>
    <t>03186</t>
  </si>
  <si>
    <t>CONSTRUCCIONES DE OBRAS CIVILES DE ACUEDUCTOS EN LAS VEREDAS EL AZUL.</t>
  </si>
  <si>
    <t>00861</t>
  </si>
  <si>
    <t>03197</t>
  </si>
  <si>
    <t>CONSTRUCCIONES DE OBRAS CIVILES DE ACUEDUCTOS EN LAS VEREDAS EL LIBANO</t>
  </si>
  <si>
    <t>01522</t>
  </si>
  <si>
    <t>03188</t>
  </si>
  <si>
    <t>CONSTRUCCIONES DE OBRAS CIVILES DE ACUEDUCTOS EN LAS VEREDAS BUENOS AIRES</t>
  </si>
  <si>
    <t>01523</t>
  </si>
  <si>
    <t>03189</t>
  </si>
  <si>
    <t>CONSTRUCCIONES DE OBRAS CIVILES DE ACUEDUCTOS EN LA VEREDA ALTAMIRA</t>
  </si>
  <si>
    <t>01518</t>
  </si>
  <si>
    <t>03190</t>
  </si>
  <si>
    <t>390/2011</t>
  </si>
  <si>
    <t xml:space="preserve">SUMINISTRO E INSTALACIÓN DE UNIDADES SANITARIAS INDIVIDUALES PREFRABRICADAS, RESGUARDO AWA LOS GUADUALES </t>
  </si>
  <si>
    <t>CONSORCIO CONSTRUCCIONES AWA/HERNANDO BARRIONUEVO OBANDO</t>
  </si>
  <si>
    <t>01829</t>
  </si>
  <si>
    <t>03482</t>
  </si>
  <si>
    <t xml:space="preserve">SUMINISTRO E INSTALACIÓN DE UNIDADES SANITARIAS INDIVIDUALES PREFRABRICADAS, RESGUARDO CAÑAVERAL MIRAFLORES </t>
  </si>
  <si>
    <t>01831</t>
  </si>
  <si>
    <t>03483</t>
  </si>
  <si>
    <t xml:space="preserve">CONSTRUCCIÓN DE ALGIBES INDIVIDUALES PARA EL SUMINISTRO DE AGUA RESGUARDO AWA CAÑAVERAL MIRAFLORES MUNICIPIO DE ORITO </t>
  </si>
  <si>
    <t>01832</t>
  </si>
  <si>
    <t>03484</t>
  </si>
  <si>
    <t xml:space="preserve">CONSTRUCCIÓN DE ALGIBES INDIVIDUALES, PARA EL SUMINISTRO DE AGUA RESGUARDO AWA LOS GUADUALES MUNICIPIO DE ORITO </t>
  </si>
  <si>
    <t>01828</t>
  </si>
  <si>
    <t>03485</t>
  </si>
  <si>
    <t xml:space="preserve">CONSTRUCCIÓN Y DOTACIÓN RESTAURANTE ESCOLAR SEDE EDUCATIVA RESGUARDO AWA CAÑAVERAL MUNICIPIO DE ORITO </t>
  </si>
  <si>
    <t>01826</t>
  </si>
  <si>
    <t>03486</t>
  </si>
  <si>
    <t xml:space="preserve">DOTACIÓN RESTAURANTE ESCOLAR SEDE EDUCATIVA RESGUARDO AWA CAÑAVERAL, MUNICIPIO DE ORITO </t>
  </si>
  <si>
    <t>01827</t>
  </si>
  <si>
    <t>03494</t>
  </si>
  <si>
    <t xml:space="preserve">MANTENIMIENTO DE TRES AULAS, CENTRO ETNOEDUCATIVO PUERTO RICO RESGUARDO LOS GUADUALES </t>
  </si>
  <si>
    <t>01794</t>
  </si>
  <si>
    <t>03487</t>
  </si>
  <si>
    <t>CONSTRUCCIÓN UNIDAD SANITARIA SEDE EDUCATIVA MIRAFLORES</t>
  </si>
  <si>
    <t>01792</t>
  </si>
  <si>
    <t>03488</t>
  </si>
  <si>
    <t xml:space="preserve">CONSTRUCCIÓN CASETA, PLANTA ELECTRICA SEDE EDUCATIVA MIRAFLORES </t>
  </si>
  <si>
    <t>01789</t>
  </si>
  <si>
    <t>03489</t>
  </si>
  <si>
    <t xml:space="preserve">MANTENIMIENTO DEL RESTAURANTE ESCOLAR CENTRO ETNOEDUCATIVO PUERTO RICO LOS GUADUALES MUNICIPIO DE ORITO </t>
  </si>
  <si>
    <t>01798</t>
  </si>
  <si>
    <t>03490</t>
  </si>
  <si>
    <t xml:space="preserve">MANTENIMIENTO UNIDAD SANITARIA, EL CENTRO ETNOEDUCATIVO PUERTO RICO RESGUARDO AWA LOS GUADUALES </t>
  </si>
  <si>
    <t>01788</t>
  </si>
  <si>
    <t>03491</t>
  </si>
  <si>
    <t xml:space="preserve">TERMINACIÓN RESTAURANTE ESCOLAR SEDE EDUCATIVA BELLAVISTA </t>
  </si>
  <si>
    <t>01793</t>
  </si>
  <si>
    <t>03492</t>
  </si>
  <si>
    <t xml:space="preserve">CONSTRUCCIÓN UNIDAD SANITARIA COMUNIDADES INDIGENAS </t>
  </si>
  <si>
    <t>02118</t>
  </si>
  <si>
    <t>03493</t>
  </si>
  <si>
    <t>SUMINISTRO E INSTALACIÓN DE UNIDAD SANITARIA INDIVIDUAL PREFABRICADA, RESGUARDO Y TERMINACIÓN DE OBRAS CAÑAVERAL MIRAFLORES</t>
  </si>
  <si>
    <t>01702</t>
  </si>
  <si>
    <t>01948</t>
  </si>
  <si>
    <t xml:space="preserve">SUMINISTRO E INSTALACIÓN MODULO DE ENERGIA SOLAR, RESTAURANTE ESCOLAR SEDE ETNOEDUCATIVO MIRAFLORES Y TERMINACIÓN OBRAS RESGUARDO CAÑAVERAL </t>
  </si>
  <si>
    <t>01701</t>
  </si>
  <si>
    <t>01951</t>
  </si>
  <si>
    <t>CONSTRUCCIÓN ALJIBES INDIVIDUALES PARA EL SUMINISTRO DE AGUA Y TERMINACIÓN DE OBRAS RESGUARDO CAÑAVERAL MIRAFLORES</t>
  </si>
  <si>
    <t>01700</t>
  </si>
  <si>
    <t>1949</t>
  </si>
  <si>
    <t xml:space="preserve">SUMINISTRO E INSTALACIÓN DE UNIDADES SANITARIAS INDIVIDUALES PREFABRICADAS Y TERMINACIÓN OBRAS RESGUARDO AWA GUADUALES </t>
  </si>
  <si>
    <t>01699</t>
  </si>
  <si>
    <t>01950</t>
  </si>
  <si>
    <t>0394/2011</t>
  </si>
  <si>
    <t>AYRSON HERNAN MOLINA NARVAEZ</t>
  </si>
  <si>
    <t>CONSTRUCCIÓN DE VIVIENDAS DE INTERES SOCIAL TIPO 1 Y TIPO 2 PARA LA POBLACIÓN VULNERABLE Y DESPLAZADA DE LA URBANIZACIÓN NUEVO MUNDO</t>
  </si>
  <si>
    <t>00839</t>
  </si>
  <si>
    <t>03499</t>
  </si>
  <si>
    <t>CONSTRUCCIÓN DE VIVIENDAS DE INTERES SOCIAL TIPO 1 Y TIPO 2 PARA LA POBLACIÓN VULNERABLE Y DESPLAZADA DE LA VEREDA  BUENOS AIRES,</t>
  </si>
  <si>
    <t>00840</t>
  </si>
  <si>
    <t>03501</t>
  </si>
  <si>
    <t>CONSTRUCCIÓN DE VIVIENDAS DE INTERES SOCIAL TIPO 1 Y TIPO 2 PARA LA POBLACIÓN VULNERABLE Y DESPLAZADA DE LA URBANIZACIÓN LAS BRISAS</t>
  </si>
  <si>
    <t>00841</t>
  </si>
  <si>
    <t>03498</t>
  </si>
  <si>
    <t>CONSTRUCCIÓN DE VIVIENDAS DE INTERES SOCIAL TIPO 1 Y TIPO 2 PARA LA POBLACIÓN VULNERABLE Y DESPLAZADA DELA VEREDA SAN VICENTE DEL LUZÓN,</t>
  </si>
  <si>
    <t>00842</t>
  </si>
  <si>
    <t>03500</t>
  </si>
  <si>
    <t>0428/2011</t>
  </si>
  <si>
    <t xml:space="preserve">CONSTRUCCIÓN OBRAS CIVILES PARA EL MEJORAMIENTO DE VIAS URBANAS POR MEDIO DE BASE ESTABILIZADA CON EMULSIÓN ASFALTICA, </t>
  </si>
  <si>
    <t>18112783-6</t>
  </si>
  <si>
    <t>01508</t>
  </si>
  <si>
    <t>03806</t>
  </si>
  <si>
    <t>LIQUIDADO</t>
  </si>
  <si>
    <t>01509</t>
  </si>
  <si>
    <t>03807</t>
  </si>
  <si>
    <t>CONSTRUCCIÓN Y PUESTA EN MARCHA DE LA PLANTA DE INDUSTRIALIZACIÓN Y UTILIZACIÓN DE RESIDUOS SÓLIDOS EN EL MUNICIPIO DE ORITO DEPARTAMENTO DEL PUTUMAYO</t>
  </si>
  <si>
    <t>02272</t>
  </si>
  <si>
    <t>03808</t>
  </si>
  <si>
    <t>02273</t>
  </si>
  <si>
    <t>03809</t>
  </si>
  <si>
    <t>02274</t>
  </si>
  <si>
    <t>03810</t>
  </si>
  <si>
    <t>0471/2011</t>
  </si>
  <si>
    <t xml:space="preserve">LIQUIDADO </t>
  </si>
  <si>
    <t xml:space="preserve">CONSTRUCCIÓN UNIDAD SANITARIA INSPECCIÓN DE POLICIA DE TESALIA </t>
  </si>
  <si>
    <t>01402</t>
  </si>
  <si>
    <t>03923</t>
  </si>
  <si>
    <t xml:space="preserve">CONSTRUCCIÓN DE ACUEDUCTOS INDIVIDUALES VEREDA EL PARAÍSO MUNICIPIO DE ORITO </t>
  </si>
  <si>
    <t>01469</t>
  </si>
  <si>
    <t>03924</t>
  </si>
  <si>
    <t>ADECUACIÓN,  MEJORAMIENTO Y MANTENIMIENTO DEL CER TESALIA SEDE ALTO TESALIA</t>
  </si>
  <si>
    <t>00531</t>
  </si>
  <si>
    <t>03922</t>
  </si>
  <si>
    <t>ADECUACIÓN,  MEJORAMIENTO Y MANTENIMIENTO DEL CER TESALIA SEDE TRIUNFO</t>
  </si>
  <si>
    <t>ADECUACIÓN,  MEJORAMIENTO Y MANTENIMIENTO DEL CER TESALIA SEDE BURDINES</t>
  </si>
  <si>
    <t xml:space="preserve">ADECUACIÓN,  MEJORAMIENTO Y MANTENIMIENTO DE IE SAN JOSE DE ORITO SEDE ORITO DOS </t>
  </si>
  <si>
    <t>0476/11</t>
  </si>
  <si>
    <t>MANTENIMIENTO DE LOS ESCENARIOS DEPORTIVOS Y RECREATIVOS DEL MUNICIPIO DE ORITO DEPARTAMENTO DEL PUTUMAYO</t>
  </si>
  <si>
    <t>CONSTRUPANEL S.A.S/JOSE TITO CARVAJAL CADENA</t>
  </si>
  <si>
    <t>900474258-1</t>
  </si>
  <si>
    <t>03206</t>
  </si>
  <si>
    <t>03933</t>
  </si>
  <si>
    <t>0477/2011</t>
  </si>
  <si>
    <t>CONSTRUCCIÓN DE AGUAS RESIDUALES DOMESTICAS EN LAS VEREDAS PARAÍSO, SIBERIA Y MIRADOR SECTOR ALTO</t>
  </si>
  <si>
    <t>CONSORCIO SERMIL/WILSON YOVANI PANTOJA ROSERO</t>
  </si>
  <si>
    <t>01755</t>
  </si>
  <si>
    <t>03956</t>
  </si>
  <si>
    <t>TERMINACIÓN MUELLE EL 20, VEREDA EL PARAÍSO MUNICIPIO DE ORITO.</t>
  </si>
  <si>
    <t>02109</t>
  </si>
  <si>
    <t>03957</t>
  </si>
  <si>
    <t>com acep 025/11</t>
  </si>
  <si>
    <t xml:space="preserve">TERMINACIÓN PUENTE COLGANTE PEATONAL VEREDA EL PARAÍSO MUNICIPIO DE ORITO </t>
  </si>
  <si>
    <t xml:space="preserve">JAVIER MAURICIO VERA HORMAZA </t>
  </si>
  <si>
    <t>1110455700-0</t>
  </si>
  <si>
    <t>01506</t>
  </si>
  <si>
    <t>03510</t>
  </si>
  <si>
    <t>900022396-0</t>
  </si>
  <si>
    <t>CONVENIOS</t>
  </si>
  <si>
    <t>RELACIÓN DE CONTRATOS EN EJECUCIÓN</t>
  </si>
  <si>
    <t>CONV. 031/2011</t>
  </si>
  <si>
    <t>ESTUDIOS Y DISEÑOS Y CONSTRUCCIÓN DE LOS ACUEDUCTOS DE LOS RESGUARDOS LA CRISTALINA</t>
  </si>
  <si>
    <t>ESTUDIOS Y DISEÑOS Y CONSTRUCCIÓN DE LOS ACUEDUCTOS DE ALTO ORITO</t>
  </si>
  <si>
    <t>ESTUDIOS Y DISEÑOS Y CONSTRUCCIÓN DE LOS ACUEDUCTOS DE SIMORNA</t>
  </si>
  <si>
    <t>ESTUDIOS Y DISEÑOS Y CONSTRUCCIÓN FASE INICIAL COLEGIO RESGUARDO SIMORNA</t>
  </si>
  <si>
    <t>ESTUDIOS Y DISEÑOS Y CONSTRUCCIÓN FASE INICIAL DE LA UNIDAD EDUCATIVA DEL RESGUARDO LA CRISTALINA</t>
  </si>
  <si>
    <t>CORPORACIÓN CRECER AMAZONIA/MARLON YOVANNI COLMENARES VELOSA</t>
  </si>
  <si>
    <t>846001794-3</t>
  </si>
  <si>
    <t>PORCENTAJE DE EJECUCIÓN</t>
  </si>
  <si>
    <t>ESTADO  DE EJECUCIÓN</t>
  </si>
  <si>
    <t>contrat de cooperación 032/2011</t>
  </si>
  <si>
    <t>CONSTRUCCIÓN DE OBRAS CIVILES E INSTALACIÓN DE LA PLANTA DE TRATAMIENTO DE AGUAS RESIDUALES DE SIBERIA.</t>
  </si>
  <si>
    <t>CONTINUACIÓN CONSTRUCCIÓN ALCANTARILLADO DEL CENTRO POBLADO DE SIBERIA.</t>
  </si>
  <si>
    <t xml:space="preserve">CONSTRUCCIÓN PRIMERA ETAPA CUBIERTA PATIO RECREATIVO SEDE LA ALAMEDA MUNICIPIO DE ORITO </t>
  </si>
  <si>
    <t xml:space="preserve">FUNDACIÓN PARA LA INVESTIGACIÓN AMBNIENTAL Y LA ENERGIA SOSTENIBLE  "FIAES" /ARMANDO BERMEO </t>
  </si>
  <si>
    <t>900122613-3</t>
  </si>
  <si>
    <t>CONV No. 033/2011</t>
  </si>
  <si>
    <t>PAVIMENTO RÍGIDO, ZONAS DE PARQUEO TERMINACL DE TRANSPORTE MUNICIPIO DE ORITO , DEPARTAMENTO DEL PUTUMAYO</t>
  </si>
  <si>
    <t>CONTINUACIÓN CONSTRUCCIÓN MODULOS ZONAS DE PARQUEO</t>
  </si>
  <si>
    <t xml:space="preserve">CONSTRUCCIÓN DE ANDENES MINICOLISEO Y </t>
  </si>
  <si>
    <t>CONSTRUCCIÓN ANDENES PLAZA DE MERCADO</t>
  </si>
  <si>
    <t>ADECUACIÓN INFRAESTRUCTURA FÍSICA COLISEO MUNICIPAL</t>
  </si>
  <si>
    <t xml:space="preserve">CONSTRUCCIÓN  CENTRO DEPORTIVO RECREACIONAL Y CULTURAL, MARIA ROSARIO HERNANDEZ, BARRIO EL JARDÍN MUNICIPIO DE ORITO </t>
  </si>
  <si>
    <t>ADECUACIÓN Y REMODELACIÓN DE LA NUEVA SEDE EDUCATIVA DE EDUCACIÓN SUPERIOR DE ORITO</t>
  </si>
  <si>
    <t>ADECUACIÓN VÍA PLAYA LA PARKER ORITO - PUTUMAYO</t>
  </si>
  <si>
    <t>CONSTRUCCIÓN PATIO RECREATIVO CER SAN VICENTE DEL LUZÓN SEDE MONTEBELLO</t>
  </si>
  <si>
    <t xml:space="preserve">TERMINACIÓN PATIO RECREATIVO SEDE NUEVA COLONIA </t>
  </si>
  <si>
    <t>CONSTRUCCIÓN UNIDAD SANITARIA CER SAN ANDRES SEDE SANTA ROSA DEL 35</t>
  </si>
  <si>
    <t>TERMINACIÓN PATIO RECREATIVO CER TESALIA, SEDE SANTO TOMAS DE AQUINO</t>
  </si>
  <si>
    <t>TERMINACIÓN RESTAURANTE ESCOLAR CER LUCITANIA SEDE SANTA TERESA</t>
  </si>
  <si>
    <t>TERMINACIÓN AULA ESCOLAR CER SAN FELIPE SEDE EL PROGRESO DOS</t>
  </si>
  <si>
    <t xml:space="preserve">CONSTRUCCIÓN Y CONTINUACIÓN AULAS ESCOLARES Y AULA DE INFORMATIVA CER SINAI SEDE MONSERRATE MPIO DE ORITO. </t>
  </si>
  <si>
    <t xml:space="preserve">CONSTRUCCIÓN TRES AULAS SEGUNDO NIVELCER YARUMO SEDE PRINCIPAL </t>
  </si>
  <si>
    <t xml:space="preserve">CONSTRUCCIÓN AULA ESCOLAR CER ALTAMIRA SEDE PRINCIPAL </t>
  </si>
  <si>
    <t>CONSTRUCCIÓN AULA ESOLAR RESGUARDO LA CRISTALINA</t>
  </si>
  <si>
    <t>CONSTRUCCIÓN GRADERÍAS E ILUMINACIÓN PATIO RECREATIVO INSPECCIÓN SAN VICENTE DEL LUZÓN</t>
  </si>
  <si>
    <t xml:space="preserve">ADECUACIÓN PATIO RECREATIVO I.E. JORGE ELIECER GAITÁN SEDE PRINCIPAL </t>
  </si>
  <si>
    <t>CONSTRUCCIÓN, CONTINUACIÓN PATIO RECREATIVO ESCUELA VEREDA BRISAS DEL RIO ORITO</t>
  </si>
  <si>
    <t xml:space="preserve">CONSTRUCCIÓN PATIO RECREATIVO SEDE EL CALDERO </t>
  </si>
  <si>
    <t>TERMINACIÓN PATIO RECREATIVO SEDE ALTO TESALIA</t>
  </si>
  <si>
    <t>CONSTRUCCIÓN CERRAMIENTO CER NUEVA ESPERANZA SEDE CENTRAL</t>
  </si>
  <si>
    <t>CONSTRUCCIÓN CERRAMIENTO CER EL YARUMO SEDE SAN ANDRES</t>
  </si>
  <si>
    <t xml:space="preserve">CONSTRUCCIÓN, CONTINUACIÓN AULA MÚLTIPLE INSPECCIÓN PORTUGAL SEDE FRANCISCO DE PAULA SANTANDER </t>
  </si>
  <si>
    <t>CONSTRUCCIÓN UNIDAD SANITARIA Y POZO SEPTICO CER NUEVA BENGALA SEDE DON QUIJOTE</t>
  </si>
  <si>
    <t>CONSTRUCCIÓN UNIDAD SANITARIA CER LUCITANIA SEDE AGUAZUL</t>
  </si>
  <si>
    <t>CONSTRUCCIÓN UNIDAD SANITARIA CER FLOR DEL CAMPO SEDE LA RUIDOSA</t>
  </si>
  <si>
    <t>CONSTRUCCIÓN UNIDAD SANITARIA CER LA VENADA SEDE CHICALA PIJAO</t>
  </si>
  <si>
    <t>CONSTRUCCIÓN Y ADECUACIÓN RESTAURANTE CER LUCITANIA SEDE CARTAGENA</t>
  </si>
  <si>
    <t>CONSTRUCCIÓN Y ADECUACIÓN RESTAURANTE CER PUERTO RICO SEDE CORAZÓN DEL PUTUMAYO</t>
  </si>
  <si>
    <t>CONSTRUCCIÓN Y ADECUACIÓN RESTAURANTE IER NUEVA BENGALA SEDE VILLA DE LEYVA.</t>
  </si>
  <si>
    <t>CONSTRUCCIÓN Y ADECUACIÓN RESTAURANTE ESCOLAR  C.E.R PALESTINA SEDE EL SABALO</t>
  </si>
  <si>
    <t>CONSTRUCCIÓN Y ADECUACIÓN RESTAURANTE ESCOLAR  C.E.R EL ACHIOTE SEDE BRISAS DEL DEL ACHIOTE</t>
  </si>
  <si>
    <t>CONSTRUCCIÓN Y ADECUACIÓN RESTAURANTE ESCOLAR  C.E.R NUEVA ESPERANZA SEDE SANTA INÉS</t>
  </si>
  <si>
    <t>CONSTRUCCIÓN Y ADECUACIÓN RESTAURANTE ESCOLAR  C.E.R SIMORNA SEDE PRINCIPAL</t>
  </si>
  <si>
    <t>CONSTRUCCIÓN PATIO RECREATIVO Y CENTRO CULTURAL CER LUCITANIA SEDE PRINCIPAL INSPECCIÓN DE POLICIA CHURUYACO MUNICIPIO DE ORITO</t>
  </si>
  <si>
    <t>PAVIMENTACIÓN EN CONCRETO RÍGIDO CALLE 7ª ENTRE KRA 8 Y 9 BARRIO LA UNIÓN</t>
  </si>
  <si>
    <t>ADECUACIÓN INFRAESTRUCTURA FÍSICA EDIFICACIÓN CASA DE LA POLICIA</t>
  </si>
  <si>
    <t>FUNDACIÓN FUNIDESP/ELIDERMAN LONDOÑO GIRALDO</t>
  </si>
  <si>
    <t>900048790-2</t>
  </si>
  <si>
    <r>
      <t>ADICIONAL</t>
    </r>
    <r>
      <rPr>
        <b/>
        <sz val="7"/>
        <rFont val="Arial"/>
        <family val="2"/>
      </rPr>
      <t xml:space="preserve"> 2</t>
    </r>
    <r>
      <rPr>
        <sz val="7"/>
        <rFont val="Arial"/>
        <family val="2"/>
      </rPr>
      <t xml:space="preserve">  AL 315/11</t>
    </r>
  </si>
  <si>
    <r>
      <t xml:space="preserve">CONSTRUCCIÓN DE 56 VIVIENDAS DE INTERES SOCIAL TIPO 1 Y TIPO 2 PARA LA POBLACIÓN VULNERABLE Y DESPLAZADA DE LAS VEREDAS SAN VICENTE DEL LUZÓN, </t>
    </r>
    <r>
      <rPr>
        <sz val="7"/>
        <color indexed="36"/>
        <rFont val="Arial"/>
        <family val="2"/>
      </rPr>
      <t>BUENOS AIRES,</t>
    </r>
    <r>
      <rPr>
        <sz val="7"/>
        <rFont val="Arial"/>
        <family val="2"/>
      </rPr>
      <t xml:space="preserve"> URBANIZACIÓN LAS BRISAS Y </t>
    </r>
    <r>
      <rPr>
        <sz val="7"/>
        <color indexed="10"/>
        <rFont val="Arial"/>
        <family val="2"/>
      </rPr>
      <t>LA URBANIZACIÓN NUEVO MUNDO</t>
    </r>
    <r>
      <rPr>
        <sz val="7"/>
        <rFont val="Arial"/>
        <family val="2"/>
      </rPr>
      <t xml:space="preserve"> DEL MUNICIPIO DE ORITO DEPARTAMENTO DEL PUTUMAYO</t>
    </r>
  </si>
  <si>
    <r>
      <t xml:space="preserve">CONSTRUCCIÓN DE OBRAS CIVILES DE </t>
    </r>
    <r>
      <rPr>
        <sz val="7"/>
        <color indexed="10"/>
        <rFont val="Arial"/>
        <family val="2"/>
      </rPr>
      <t>UNIDAD SANITARIA</t>
    </r>
    <r>
      <rPr>
        <sz val="7"/>
        <rFont val="Arial"/>
        <family val="2"/>
      </rPr>
      <t xml:space="preserve">, </t>
    </r>
    <r>
      <rPr>
        <sz val="7"/>
        <color indexed="17"/>
        <rFont val="Arial"/>
        <family val="2"/>
      </rPr>
      <t>ACUEDUCTOS INDIVIDUALES</t>
    </r>
    <r>
      <rPr>
        <sz val="7"/>
        <rFont val="Arial"/>
        <family val="2"/>
      </rPr>
      <t xml:space="preserve">, ADECUACIÓN,  MEJORAMIENTO Y MANTENIMIENTO DE PLANTELES EDUCATIVOS Y CONSTRUCCIÓN UNIDAD SANITARIA INSPECCIÓN TESALIA EN EL MUNICIPIO DE ORITO DEPARTAMENTO DEL PUTUMAYO </t>
    </r>
  </si>
  <si>
    <t>RELACIÓN DE CONVENIOS EN EJECUCIÓN</t>
  </si>
  <si>
    <t>CONSORCIO ORITO/FRANCISCO JAVIER URRUTIA/ 325/2012</t>
  </si>
  <si>
    <t>CONSORCIO CRISTALINA/ELVI MANUEL PIPICANO PANTOJA/ 200/2012</t>
  </si>
  <si>
    <t>AUNAR ESFUERZOS TÉCNICOS, HUMANOS, ADMINISTRATIVOS Y FINANCIEROS PARA EJECUTAR DE MANERA CONJUNTA LOS PROGRAMAS DE COBERTURA EDUCATIVA Y DE SERVICIOS PÚBLICOS A TRAVÉS DE LOS PROYECTOS DE LOS ESTUDIOS Y DISEÑOS Y CONSTRUCCIÓN DE LOS ACUEDUCTOS DE LOS RESGUARDOS LA CRISTALINA, ALTO ORITO Y SIMORNA, ESTUDIOS Y DISEÑOS Y CONSTRUCCIÓN FASE INICIAL COLEGIO RESGUARDO SIMORNA Y ESTUDIOS Y DISEÑOS Y CONSTRUCCIÓN FASE INICIAL DE LA UNIDAD EDUCATIVA DEL RESGUARDO LA CRISTALINA DEL MUNICIPIO DE ORITO DEPARTAMENTO DEL PUTUMAYO</t>
  </si>
  <si>
    <r>
      <t>COMUNICADO DE ACEPTACIÓN</t>
    </r>
    <r>
      <rPr>
        <b/>
        <sz val="7"/>
        <rFont val="Arial"/>
        <family val="2"/>
      </rPr>
      <t xml:space="preserve"> 021/</t>
    </r>
    <r>
      <rPr>
        <sz val="7"/>
        <rFont val="Arial"/>
        <family val="2"/>
      </rPr>
      <t>2012</t>
    </r>
  </si>
  <si>
    <r>
      <t xml:space="preserve">COMUNICADO DE ACEPTACIÓN </t>
    </r>
    <r>
      <rPr>
        <b/>
        <sz val="7"/>
        <rFont val="Arial"/>
        <family val="2"/>
      </rPr>
      <t>022/2012</t>
    </r>
  </si>
  <si>
    <r>
      <t xml:space="preserve">COMUNICADO DE ACEPTACIÓN </t>
    </r>
    <r>
      <rPr>
        <b/>
        <sz val="7"/>
        <rFont val="Arial"/>
        <family val="2"/>
      </rPr>
      <t>026</t>
    </r>
    <r>
      <rPr>
        <sz val="7"/>
        <rFont val="Arial"/>
        <family val="2"/>
      </rPr>
      <t xml:space="preserve"> </t>
    </r>
  </si>
  <si>
    <r>
      <t xml:space="preserve">COMUNICADO DE ACEPTACIÓN No. </t>
    </r>
    <r>
      <rPr>
        <b/>
        <sz val="7"/>
        <rFont val="Arial"/>
        <family val="2"/>
      </rPr>
      <t>031/</t>
    </r>
    <r>
      <rPr>
        <sz val="7"/>
        <rFont val="Arial"/>
        <family val="2"/>
      </rPr>
      <t>2012</t>
    </r>
  </si>
  <si>
    <r>
      <t xml:space="preserve">COMUNICADO DE ACEPTACIÓN No. </t>
    </r>
    <r>
      <rPr>
        <b/>
        <sz val="7"/>
        <rFont val="Arial"/>
        <family val="2"/>
      </rPr>
      <t>032</t>
    </r>
    <r>
      <rPr>
        <sz val="7"/>
        <rFont val="Arial"/>
        <family val="2"/>
      </rPr>
      <t>/2012</t>
    </r>
  </si>
  <si>
    <r>
      <t>COMUNICADO DE ACEPTACIÓN No. 0</t>
    </r>
    <r>
      <rPr>
        <b/>
        <sz val="7"/>
        <rFont val="Arial"/>
        <family val="2"/>
      </rPr>
      <t>41/</t>
    </r>
    <r>
      <rPr>
        <sz val="7"/>
        <rFont val="Arial"/>
        <family val="2"/>
      </rPr>
      <t>2012</t>
    </r>
  </si>
  <si>
    <r>
      <t xml:space="preserve">COMUNICADO ACEPTACIÓN No. </t>
    </r>
    <r>
      <rPr>
        <b/>
        <sz val="7"/>
        <rFont val="Arial"/>
        <family val="2"/>
      </rPr>
      <t>058/</t>
    </r>
    <r>
      <rPr>
        <sz val="7"/>
        <rFont val="Arial"/>
        <family val="2"/>
      </rPr>
      <t>2012</t>
    </r>
  </si>
  <si>
    <r>
      <t>COMUNICADO DE ACEPTACIÓN No.</t>
    </r>
    <r>
      <rPr>
        <b/>
        <sz val="7"/>
        <rFont val="Arial"/>
        <family val="2"/>
      </rPr>
      <t xml:space="preserve"> 059</t>
    </r>
    <r>
      <rPr>
        <sz val="7"/>
        <rFont val="Arial"/>
        <family val="2"/>
      </rPr>
      <t>/2012</t>
    </r>
  </si>
  <si>
    <r>
      <t xml:space="preserve">COMUNICADO DE ACEPTACIÓN No. </t>
    </r>
    <r>
      <rPr>
        <b/>
        <sz val="7"/>
        <rFont val="Arial"/>
        <family val="2"/>
      </rPr>
      <t>073</t>
    </r>
    <r>
      <rPr>
        <sz val="7"/>
        <rFont val="Arial"/>
        <family val="2"/>
      </rPr>
      <t>/2012</t>
    </r>
  </si>
  <si>
    <r>
      <t>INTERVENTORIA TÉCNICA, ADMINISTRACIÓN Y FINANCIERA A LAS OBRAS DE  CONSTRUCCIÓN II ETAPA SISTEMA DE AGUAS LLUVIAS ALCANTARILLADO PLUVIAL BARRIO EL J</t>
    </r>
    <r>
      <rPr>
        <b/>
        <sz val="7"/>
        <rFont val="Arial"/>
        <family val="2"/>
      </rPr>
      <t>ARDÍN</t>
    </r>
    <r>
      <rPr>
        <sz val="7"/>
        <rFont val="Arial"/>
        <family val="2"/>
      </rPr>
      <t xml:space="preserve"> MUNICIPIO DE ORITO DEPARTAMENTO DEL PUTUMAYO.</t>
    </r>
  </si>
  <si>
    <r>
      <t xml:space="preserve">CONTRATO DE OBRA No. </t>
    </r>
    <r>
      <rPr>
        <b/>
        <sz val="7"/>
        <rFont val="Arial"/>
        <family val="2"/>
      </rPr>
      <t>188</t>
    </r>
    <r>
      <rPr>
        <sz val="7"/>
        <rFont val="Arial"/>
        <family val="2"/>
      </rPr>
      <t>/2012</t>
    </r>
  </si>
  <si>
    <r>
      <t xml:space="preserve">ADICIONAL AL CONTRATO </t>
    </r>
    <r>
      <rPr>
        <b/>
        <sz val="7"/>
        <rFont val="Arial"/>
        <family val="2"/>
      </rPr>
      <t>188</t>
    </r>
    <r>
      <rPr>
        <sz val="7"/>
        <rFont val="Arial"/>
        <family val="2"/>
      </rPr>
      <t>/2012</t>
    </r>
  </si>
  <si>
    <r>
      <t xml:space="preserve">CONTRATO DE OBRA No. </t>
    </r>
    <r>
      <rPr>
        <b/>
        <sz val="7"/>
        <rFont val="Arial"/>
        <family val="2"/>
      </rPr>
      <t>196/</t>
    </r>
    <r>
      <rPr>
        <sz val="7"/>
        <rFont val="Arial"/>
        <family val="2"/>
      </rPr>
      <t>2012</t>
    </r>
  </si>
  <si>
    <r>
      <t xml:space="preserve">ADICIONAL AL CONTRATO </t>
    </r>
    <r>
      <rPr>
        <b/>
        <sz val="7"/>
        <rFont val="Arial"/>
        <family val="2"/>
      </rPr>
      <t>196</t>
    </r>
    <r>
      <rPr>
        <sz val="7"/>
        <rFont val="Arial"/>
        <family val="2"/>
      </rPr>
      <t>/2012</t>
    </r>
  </si>
  <si>
    <r>
      <t xml:space="preserve">CONTRATO DE INTERVENTORIA No. </t>
    </r>
    <r>
      <rPr>
        <b/>
        <sz val="7"/>
        <rFont val="Arial"/>
        <family val="2"/>
      </rPr>
      <t>200</t>
    </r>
    <r>
      <rPr>
        <sz val="7"/>
        <rFont val="Arial"/>
        <family val="2"/>
      </rPr>
      <t>/2012</t>
    </r>
  </si>
  <si>
    <r>
      <t xml:space="preserve">CONTRATO DE OBRA No. </t>
    </r>
    <r>
      <rPr>
        <b/>
        <sz val="7"/>
        <rFont val="Arial"/>
        <family val="2"/>
      </rPr>
      <t>270</t>
    </r>
    <r>
      <rPr>
        <sz val="7"/>
        <rFont val="Arial"/>
        <family val="2"/>
      </rPr>
      <t>/2012</t>
    </r>
  </si>
  <si>
    <r>
      <t xml:space="preserve">CONTRATO DE OBRA No. </t>
    </r>
    <r>
      <rPr>
        <b/>
        <sz val="7"/>
        <rFont val="Arial"/>
        <family val="2"/>
      </rPr>
      <t>271/</t>
    </r>
    <r>
      <rPr>
        <sz val="7"/>
        <rFont val="Arial"/>
        <family val="2"/>
      </rPr>
      <t>2012</t>
    </r>
  </si>
  <si>
    <r>
      <t xml:space="preserve">CONTRATO DE OBRA </t>
    </r>
    <r>
      <rPr>
        <b/>
        <sz val="7"/>
        <rFont val="Arial"/>
        <family val="2"/>
      </rPr>
      <t>277/</t>
    </r>
    <r>
      <rPr>
        <sz val="7"/>
        <rFont val="Arial"/>
        <family val="2"/>
      </rPr>
      <t>2012</t>
    </r>
  </si>
  <si>
    <r>
      <t xml:space="preserve">CONTRARO DE OBRA No. </t>
    </r>
    <r>
      <rPr>
        <b/>
        <sz val="7"/>
        <rFont val="Arial"/>
        <family val="2"/>
      </rPr>
      <t>280</t>
    </r>
    <r>
      <rPr>
        <sz val="7"/>
        <rFont val="Arial"/>
        <family val="2"/>
      </rPr>
      <t>/2012</t>
    </r>
  </si>
  <si>
    <r>
      <t xml:space="preserve">CONTRATO DE OBRA No. </t>
    </r>
    <r>
      <rPr>
        <b/>
        <sz val="7"/>
        <rFont val="Arial"/>
        <family val="2"/>
      </rPr>
      <t>281/</t>
    </r>
    <r>
      <rPr>
        <sz val="7"/>
        <rFont val="Arial"/>
        <family val="2"/>
      </rPr>
      <t>2012</t>
    </r>
  </si>
  <si>
    <r>
      <t xml:space="preserve">CONTRATO DE OBRA No. </t>
    </r>
    <r>
      <rPr>
        <b/>
        <sz val="7"/>
        <rFont val="Arial"/>
        <family val="2"/>
      </rPr>
      <t>282</t>
    </r>
    <r>
      <rPr>
        <sz val="7"/>
        <rFont val="Arial"/>
        <family val="2"/>
      </rPr>
      <t>/2012</t>
    </r>
  </si>
  <si>
    <r>
      <t xml:space="preserve">CONTRATO DE INTERVENTORIA </t>
    </r>
    <r>
      <rPr>
        <b/>
        <sz val="7"/>
        <rFont val="Arial"/>
        <family val="2"/>
      </rPr>
      <t>290</t>
    </r>
    <r>
      <rPr>
        <sz val="7"/>
        <rFont val="Arial"/>
        <family val="2"/>
      </rPr>
      <t>/2012</t>
    </r>
  </si>
  <si>
    <r>
      <t>INTERVENTORIA TECNICA, ADMINISTRATIVA Y FINANCIERA  PARA LOS PROYECTOS:</t>
    </r>
    <r>
      <rPr>
        <b/>
        <sz val="7"/>
        <rFont val="Arial"/>
        <family val="2"/>
      </rPr>
      <t xml:space="preserve"> 1.</t>
    </r>
    <r>
      <rPr>
        <sz val="7"/>
        <rFont val="Arial"/>
        <family val="2"/>
      </rPr>
      <t xml:space="preserve"> MEJORAMIENTO DE LA INFRAESTRUCTURA FISICA DE: MEJORAMIENTO INFRAESTRUCTURA FISICA CER TESALIA SEDE PRINCIPAL, MEJORAMIENTO INFRAESTRUCTURA ZONA PATIOS Y AULA DE 
INFORMATICA LUIS CARLOS GALÁN, MEJORAMIENTO CUBIERTA AULAS SEDE EL PARAÍSO, MEJORAMIENTO INFRAESTRUCTURA FÍSICA CER TESALIA SEDE EL TRIUNFO, MEJORAMIENTO INFRAESTRUCTURA FISICA IESAN JOSE DE ORITO SEDE ORITO DOS, MANTENIMIENTO EN PINTURA SEDES DEL CER SILVANIA, MEJORAMIENTO INFRAESTRUCTURA TERCER PISO INSTITUCIÓN EDUCATIVA GABRIELA MISTRAL, CONSTRUCCIÓN TRES AULAS ESCOLARES SEDE ORITO DOS INSTITUCIÓN EDUCATIVA SAN JOSE DE ORITO, CONSTRUCCIÓN TRES AULAS ESCOLARES INSTITUCIÓN EDUCATIVA SAN JOSE DE ORITO, TERMINACIÓN AULAS SEGUNDO PISO NIVEL CER SILVANIA, UNIDAD SANITARIA CER SILVANIA, TERMINACIÓN CERRAMIENTO ESCOLAR CER LIBANO, TERMINACIÓN AULA ESCOLAR IER FRANCISCO JOSE DE CALDAS –VEREDA SIBERIA, TERMINACIÓN Y MEJORAMIENTO RESTAURANTE ESCOLAR SEDE NUEVA ESPERANZA, TERMINACIÓN RESTAURANTE SAN JOSE DEL GUAMUÉZ, TERMINACIÓN RESTAURANTE ESCOLAR SEDE LA CRISTALINA, TERMINACIÓN RESTAURANTE ESCOLAR SEDE GUILLERMO LEON VALENCIA, MEJORAMIENTO AULAS SEDE CRISTO REY IE JORGE ELIECER GAITÁN, MEJORAMIENTO INFRAESTRUCTURA FÍSICA SEDE NUEVA COLOMBIA, MANTENIMIENTO EN PINTURA CER SAN JUAN VIDES, TERMINACIÓN AULA SIMÓN BOLÍVAR, CONSTRUCCIÓN GRADERÍAS Y ALUMBRADO PATIO RECREATIVO VEREDA EL LÍBANO, MUNICIPIO DE ORITO DEPARTAMENTO DEL PUTUMAYO. </t>
    </r>
  </si>
  <si>
    <r>
      <t xml:space="preserve">CONTRATO DE OBRA No. </t>
    </r>
    <r>
      <rPr>
        <b/>
        <sz val="7"/>
        <rFont val="Arial"/>
        <family val="2"/>
      </rPr>
      <t>291/</t>
    </r>
    <r>
      <rPr>
        <sz val="7"/>
        <rFont val="Arial"/>
        <family val="2"/>
      </rPr>
      <t>2012</t>
    </r>
  </si>
  <si>
    <r>
      <t>CONTRATO DE INTERVENTORIA</t>
    </r>
    <r>
      <rPr>
        <b/>
        <sz val="7"/>
        <rFont val="Arial"/>
        <family val="2"/>
      </rPr>
      <t xml:space="preserve"> 325</t>
    </r>
    <r>
      <rPr>
        <sz val="7"/>
        <rFont val="Arial"/>
        <family val="2"/>
      </rPr>
      <t>/2012</t>
    </r>
  </si>
  <si>
    <r>
      <t xml:space="preserve">CONTRATO DE OBRA No. </t>
    </r>
    <r>
      <rPr>
        <b/>
        <sz val="7"/>
        <rFont val="Arial"/>
        <family val="2"/>
      </rPr>
      <t>328</t>
    </r>
    <r>
      <rPr>
        <sz val="7"/>
        <rFont val="Arial"/>
        <family val="2"/>
      </rPr>
      <t>/2012</t>
    </r>
  </si>
  <si>
    <r>
      <t xml:space="preserve">CONTRATO DE OBRA No. </t>
    </r>
    <r>
      <rPr>
        <b/>
        <sz val="7"/>
        <rFont val="Arial"/>
        <family val="2"/>
      </rPr>
      <t>329</t>
    </r>
    <r>
      <rPr>
        <sz val="7"/>
        <rFont val="Arial"/>
        <family val="2"/>
      </rPr>
      <t>/2012</t>
    </r>
  </si>
  <si>
    <t xml:space="preserve">SECRETARIA DE INFRAESTRUVTURA </t>
  </si>
  <si>
    <t>INTERVENTORIA TÉCNICA, ADMINISTRACIÓN Y FINANCIERA A LAS OBRAS DE CONSTRUCCIÓN ALCANTARILLADO SANITARIO VEREDA PARAÍSO MUNICIPIO DE ORITO DEPARTAMENTO DEL PUTUMAYO.</t>
  </si>
  <si>
    <t>BENJAMIN OBANDO DELGADO</t>
  </si>
  <si>
    <t>01998</t>
  </si>
  <si>
    <t>CONSTRUCCIÓN Y MANTENIMIENTO DEL PUENTE VEREDA EL 35 EN EL MUNICIPIO DE ORITO, DEPARTAMENTO DEL PUTUMAYO</t>
  </si>
  <si>
    <t>REY SERVICIOS LTDA/HORACIO SEPULVEDA FORERO</t>
  </si>
  <si>
    <t>846001108-0</t>
  </si>
  <si>
    <t>01483</t>
  </si>
  <si>
    <t>02278</t>
  </si>
  <si>
    <t>01477</t>
  </si>
  <si>
    <t>MEJORAMIENTO DE INFRAESTRUCTURA FISICA (TECHOS) DE INSTITUCIONES EDUCATIVAS AFECTADAS POR EL VENDAVAL, EN EL MUNICIPIO DE ORITO - PUTUMAYO.</t>
  </si>
  <si>
    <t>DIRECTA POR URGENCIA MANIFIESTA</t>
  </si>
  <si>
    <t>SERVIPETROL LTDA/CARLOS ALBERTO TABARES</t>
  </si>
  <si>
    <t>02043</t>
  </si>
  <si>
    <t>02230</t>
  </si>
  <si>
    <t>01821</t>
  </si>
  <si>
    <t>LIQ.</t>
  </si>
  <si>
    <t>INTERVENTORIA TECNICA, ADMINISTRATIVA Y FINANCIERA A LAS OBRAS DE LA CONSTRUCCIÓN Y MANTENIMIENTO DEL PUENTE EL 35 Y EL MEJORAMIENTO Y OPTIMIZACIÓN SISTEMAS DE ALCANTARILLADO VEREDAS BUENOS AIRES Y TESALIA EN EL MUNICIPIO DE ORITO - DEPARTAMENTO DEL PUTUMAYO.</t>
  </si>
  <si>
    <t>INTERVENTORIA TÉCNICA, ADMINISTRATIVA Y FINANCIERA , A LAS OBRAS DE MANTENIMIENTO Y MEJORAMIENTO DE PUESTOS DE SALUD RURALES DE LAS VEREDAS PORTUGAL, SAN VICENTE DEL LUZÓN, CHURUYACO Y PRIMERA ETAPA DE UENOS AIRES Y LA INSTALACIÓN  DE LAS REDES DE MEDIA Y BAJA TENSIÓN PARA EL CENTRO ETNOEDUCATIVO PUERTO RICO , RESGUARDO LOS GUADUALES EN EL MUNICIPO DE ORITO PUTUMAYO.</t>
  </si>
  <si>
    <t>LICITACIÓN PUBLICA</t>
  </si>
  <si>
    <t xml:space="preserve">CONSORCIO REDES DEL PUTUMAYO/JOSE GEOVAN TRUQUE </t>
  </si>
  <si>
    <t>900573105-9</t>
  </si>
  <si>
    <t>01776</t>
  </si>
  <si>
    <t>01777</t>
  </si>
  <si>
    <t xml:space="preserve"> INSTALACIÓN DE REDES DE MEDIA Y BAJA TENSIÓN DE LAS VEREDAS EL PRADO, CAMPO BELLO, QUEBRADÓN, BONAIRE, B.D. ACHIOTE, OSIRIS-SAN VICENTE DEL LUZÓN, CAMPO BELLO ALTO, NOGALES, EL RETIRO Y ALTO GUISIA DEL MUNICIPIO DE ORITO.</t>
  </si>
  <si>
    <t>CONSTRUCCIONES Y SERVICIOS CONYSER S.A.S/LINA GUERRON</t>
  </si>
  <si>
    <t>01177</t>
  </si>
  <si>
    <t>01636</t>
  </si>
  <si>
    <t>01447</t>
  </si>
  <si>
    <t>01595</t>
  </si>
  <si>
    <t>02545</t>
  </si>
  <si>
    <t>REGALÍAS DEPARTAMENTALES RESGUAR GUADUALES</t>
  </si>
  <si>
    <t>01484</t>
  </si>
  <si>
    <t>02279</t>
  </si>
  <si>
    <t>02250</t>
  </si>
  <si>
    <t xml:space="preserve">MARGEN DE COMERCILIACIÓN </t>
  </si>
  <si>
    <t>03123</t>
  </si>
  <si>
    <t>03124</t>
  </si>
  <si>
    <t>03119</t>
  </si>
  <si>
    <t>03121</t>
  </si>
  <si>
    <t>03122</t>
  </si>
  <si>
    <t>03088</t>
  </si>
  <si>
    <t>03087</t>
  </si>
  <si>
    <t>03116</t>
  </si>
  <si>
    <t>03117</t>
  </si>
  <si>
    <t>03086</t>
  </si>
  <si>
    <t>03085</t>
  </si>
  <si>
    <t xml:space="preserve">MEJORAMIENTO INFRAESTRUCTURA FISICA INSPECCIÓN DE POLICIA MUNICIPAL, MUNICIPIO DE ORITO PUTUMAYO </t>
  </si>
  <si>
    <t>900236940-7</t>
  </si>
  <si>
    <t>02553</t>
  </si>
  <si>
    <t>03153</t>
  </si>
  <si>
    <t>CONSTRUCCIÓN DE ANDENES AVENIDA PRINCIPAL EN EL MUNICIPIO DE ORITO DEPARTAMENTO DEL PUTUMAYO.</t>
  </si>
  <si>
    <t>MIGUEL FERNANDO BURBANO MERA</t>
  </si>
  <si>
    <t>SECRETARÍA DE INFRAESTRUCTURA</t>
  </si>
  <si>
    <t>01968</t>
  </si>
  <si>
    <t>MANTENIMIENTO Y MEJORAMIENTO DE LA INSPECCIÓN DE POLICIA SIMÓN BOLÍVAR, EN EL MUNICIPIO DE ORITO - DEPARTAMENTO DEL PUTUMAYO.</t>
  </si>
  <si>
    <t>900274210-0</t>
  </si>
  <si>
    <t>02559</t>
  </si>
  <si>
    <t>03365</t>
  </si>
  <si>
    <t>MARGEN DE COMERCILIZACIÓN</t>
  </si>
  <si>
    <t>CONSTRUCCIÓN PRIMERA ETAPA DE LAS REDES DE MEDIA Y BAJA TENSIÓN PARA EL CENTRO ETNOED. PUERTO RICO, RESGUARDO LOS GUADUALES EN EL MUNICIPIO DE ORITO DEPARTAMENTO DEL PUTUMAYO.</t>
  </si>
  <si>
    <t>JAIME ZUÑIGA VERNAZA</t>
  </si>
  <si>
    <t>02549</t>
  </si>
  <si>
    <t>REGALÍAS DEPARTAMENTALES</t>
  </si>
  <si>
    <t>MEJORAMIENTO Y OPTIMIZACIÓN DE LOS SISTEMAS DE ALCANTARILLADO VEREDA BUENOS AIRES Y TESALIA EN EL MUNICIPIO DE ORITO DEPARTAMENTO DEL PUTUMAYO</t>
  </si>
  <si>
    <t>CONSTRUCCIONES Y SOLDADURAS GAMA S.A.S./JOSE HERIBERTO GALINDEZ TORREZ</t>
  </si>
  <si>
    <t>900513245-4</t>
  </si>
  <si>
    <t>CARLOS ALEJANDRO BUCHELI/096/2012</t>
  </si>
  <si>
    <t>CARLOS ALEJANDRO BUCHELI/097/2012</t>
  </si>
  <si>
    <t>CARLOS ALEJANDRO BUCHELI 096/2012</t>
  </si>
  <si>
    <t>CONTINUACIÓN CONSTRUCCIÓN CASETA CULTURAL BARRIO SAN CARLOS, MUNICIPIO DE ORITO -DEPARTAMENTO DEL PUTUMAYO.</t>
  </si>
  <si>
    <t>02525</t>
  </si>
  <si>
    <t>03155</t>
  </si>
  <si>
    <t>ALVRO LIVANIEL BERNAL PALACIOS</t>
  </si>
  <si>
    <t>´02312</t>
  </si>
  <si>
    <t>03137</t>
  </si>
  <si>
    <t>GASTOS DE FUNCIONAMIENTO</t>
  </si>
  <si>
    <t>CONSTRUCCIÓN SEGUNDA ETAPA CASA DE LA CULTURA AFRO -ORITENSE EN EL MUNICIPIO DE ORITO DEPARTAMENTO DEL PUTUMAYO.</t>
  </si>
  <si>
    <t>ANDRES CARVAJAL YASNO</t>
  </si>
  <si>
    <t>7,729,273</t>
  </si>
  <si>
    <t>RP</t>
  </si>
  <si>
    <t>AFECTAR %</t>
  </si>
  <si>
    <t>0291/2012</t>
  </si>
  <si>
    <t>0270/2012</t>
  </si>
  <si>
    <t>0277/2012</t>
  </si>
  <si>
    <t>02763</t>
  </si>
  <si>
    <t>03406</t>
  </si>
  <si>
    <t>03405</t>
  </si>
  <si>
    <t>03018</t>
  </si>
  <si>
    <t>03398</t>
  </si>
  <si>
    <t>03019</t>
  </si>
  <si>
    <t>03397</t>
  </si>
  <si>
    <t xml:space="preserve">ADICIONAL AL CONTRATO INTERVENTORIA PARA EL PROYECTO "CASA DE LA CULTURA AFRO-ORITENSE </t>
  </si>
  <si>
    <t>02764</t>
  </si>
  <si>
    <t>03391</t>
  </si>
  <si>
    <t>CARLOS ALEJANDRO BUCHELI -290/2012</t>
  </si>
  <si>
    <r>
      <t>CARLOS ALEJANDRO BUCHELI</t>
    </r>
    <r>
      <rPr>
        <b/>
        <sz val="8"/>
        <rFont val="Arial"/>
        <family val="2"/>
      </rPr>
      <t>/290/</t>
    </r>
    <r>
      <rPr>
        <sz val="8"/>
        <rFont val="Arial"/>
        <family val="2"/>
      </rPr>
      <t>2012</t>
    </r>
  </si>
  <si>
    <t>CARLOS ALEJANDRO BUCHELI 290/2012</t>
  </si>
  <si>
    <t>MANTENIMIENTO DE LA CASA DE LA CULTURA EN EL MUNICIPIO DE ORITO -DEPARTAMENTO DEL PUTUMAYO.</t>
  </si>
  <si>
    <t>PAULO CESAR BURBANO MERA</t>
  </si>
  <si>
    <t>5,348,968</t>
  </si>
  <si>
    <t>03425</t>
  </si>
  <si>
    <t>02751</t>
  </si>
  <si>
    <t>03418</t>
  </si>
  <si>
    <t>03419</t>
  </si>
  <si>
    <t>MANTENIMIENTO Y MEJORAMIENTO DE PUESTOS DE SALUD RURALES DE LAS VEREDAS PORTUGAL, SAN VICENTE DEL LUZÓN, CHURUYACO Y BUENOS AIRES DEL MUNICIPIO DE ORITO DEPARTAMENTO DEL PUTUMAYO.</t>
  </si>
  <si>
    <t xml:space="preserve">ING. CARLOS ALEJANDRO BUCHELI </t>
  </si>
  <si>
    <t>UNIÓN TEMPORAL J&amp;O INGENIERIA /JAVIER GUSTAVO OSPINA APRAEZ</t>
  </si>
  <si>
    <t>900580823-7</t>
  </si>
  <si>
    <t>03449</t>
  </si>
  <si>
    <r>
      <t xml:space="preserve">COMUNICADO DE ACEPTACIÓN </t>
    </r>
    <r>
      <rPr>
        <b/>
        <sz val="8"/>
        <rFont val="Arial"/>
        <family val="2"/>
      </rPr>
      <t>022/2012</t>
    </r>
  </si>
  <si>
    <r>
      <t>COMUNICADO DE ACEPTACIÓN</t>
    </r>
    <r>
      <rPr>
        <b/>
        <sz val="8"/>
        <rFont val="Arial"/>
        <family val="2"/>
      </rPr>
      <t xml:space="preserve"> 021/</t>
    </r>
    <r>
      <rPr>
        <sz val="8"/>
        <rFont val="Arial"/>
        <family val="2"/>
      </rPr>
      <t>2012</t>
    </r>
  </si>
  <si>
    <r>
      <t xml:space="preserve">COMUNICADO DE ACEPTACIÓN </t>
    </r>
    <r>
      <rPr>
        <b/>
        <sz val="8"/>
        <rFont val="Arial"/>
        <family val="2"/>
      </rPr>
      <t>026</t>
    </r>
    <r>
      <rPr>
        <sz val="8"/>
        <rFont val="Arial"/>
        <family val="2"/>
      </rPr>
      <t xml:space="preserve"> </t>
    </r>
  </si>
  <si>
    <r>
      <t xml:space="preserve">COMUNICADO DE ACEPTACIÓN No. </t>
    </r>
    <r>
      <rPr>
        <b/>
        <sz val="8"/>
        <rFont val="Arial"/>
        <family val="2"/>
      </rPr>
      <t>031/</t>
    </r>
    <r>
      <rPr>
        <sz val="8"/>
        <rFont val="Arial"/>
        <family val="2"/>
      </rPr>
      <t>2012</t>
    </r>
  </si>
  <si>
    <r>
      <t xml:space="preserve">COMUNICADO DE ACEPTACIÓN No. </t>
    </r>
    <r>
      <rPr>
        <b/>
        <sz val="8"/>
        <rFont val="Arial"/>
        <family val="2"/>
      </rPr>
      <t>032</t>
    </r>
    <r>
      <rPr>
        <sz val="8"/>
        <rFont val="Arial"/>
        <family val="2"/>
      </rPr>
      <t>/2012</t>
    </r>
  </si>
  <si>
    <r>
      <t>COMUNICADO DE ACEPTACIÓN No. 0</t>
    </r>
    <r>
      <rPr>
        <b/>
        <sz val="8"/>
        <rFont val="Arial"/>
        <family val="2"/>
      </rPr>
      <t>41/</t>
    </r>
    <r>
      <rPr>
        <sz val="8"/>
        <rFont val="Arial"/>
        <family val="2"/>
      </rPr>
      <t>2012</t>
    </r>
  </si>
  <si>
    <r>
      <t xml:space="preserve">COMUNICADO DE ACEPTACIÓN No. </t>
    </r>
    <r>
      <rPr>
        <b/>
        <sz val="8"/>
        <rFont val="Arial"/>
        <family val="2"/>
      </rPr>
      <t>058/</t>
    </r>
    <r>
      <rPr>
        <sz val="8"/>
        <rFont val="Arial"/>
        <family val="2"/>
      </rPr>
      <t>2012</t>
    </r>
  </si>
  <si>
    <r>
      <t>COMUNICADO DE ACEPTACIÓN No.</t>
    </r>
    <r>
      <rPr>
        <b/>
        <sz val="8"/>
        <rFont val="Arial"/>
        <family val="2"/>
      </rPr>
      <t xml:space="preserve"> 059</t>
    </r>
    <r>
      <rPr>
        <sz val="8"/>
        <rFont val="Arial"/>
        <family val="2"/>
      </rPr>
      <t>/2012</t>
    </r>
  </si>
  <si>
    <r>
      <t xml:space="preserve">COMUNICADO DE ACEPTACIÓN No. </t>
    </r>
    <r>
      <rPr>
        <b/>
        <sz val="8"/>
        <rFont val="Arial"/>
        <family val="2"/>
      </rPr>
      <t>073</t>
    </r>
    <r>
      <rPr>
        <sz val="8"/>
        <rFont val="Arial"/>
        <family val="2"/>
      </rPr>
      <t>/2012</t>
    </r>
  </si>
  <si>
    <r>
      <t>INTERVENTORIA TÉCNICA, ADMINISTRACIÓN Y FINANCIERA A LAS OBRAS DE  CONSTRUCCIÓN II ETAPA SISTEMA DE AGUAS LLUVIAS ALCANTARILLADO PLUVIAL BARRIO EL J</t>
    </r>
    <r>
      <rPr>
        <b/>
        <sz val="8"/>
        <rFont val="Arial"/>
        <family val="2"/>
      </rPr>
      <t>ARDÍN</t>
    </r>
    <r>
      <rPr>
        <sz val="8"/>
        <rFont val="Arial"/>
        <family val="2"/>
      </rPr>
      <t xml:space="preserve"> MUNICIPIO DE ORITO DEPARTAMENTO DEL PUTUMAYO.</t>
    </r>
  </si>
  <si>
    <r>
      <t xml:space="preserve">INTERVENTORIA TÉCNICA, ADMINISTRACIÓN Y FINANCIERA A LAS OBRAS DE CONSTRUCCIÓN ALCANTARILLADO SANITARIO VEREDA </t>
    </r>
    <r>
      <rPr>
        <sz val="8"/>
        <color rgb="FFFF0000"/>
        <rFont val="Arial"/>
        <family val="2"/>
      </rPr>
      <t>PARAÍSO</t>
    </r>
    <r>
      <rPr>
        <sz val="8"/>
        <rFont val="Arial"/>
        <family val="2"/>
      </rPr>
      <t xml:space="preserve"> MUNICIPIO DE ORITO DEPARTAMENTO DEL PUTUMAYO.</t>
    </r>
  </si>
  <si>
    <r>
      <t xml:space="preserve">ADICIONAL COMUNICADO </t>
    </r>
    <r>
      <rPr>
        <b/>
        <sz val="8"/>
        <rFont val="Arial"/>
        <family val="2"/>
      </rPr>
      <t>073/2012</t>
    </r>
  </si>
  <si>
    <r>
      <t xml:space="preserve">COMUNICADO DE ACEPTACIÓN No. </t>
    </r>
    <r>
      <rPr>
        <b/>
        <sz val="8"/>
        <rFont val="Arial"/>
        <family val="2"/>
      </rPr>
      <t>096/2012</t>
    </r>
  </si>
  <si>
    <r>
      <t xml:space="preserve">COMUNICADO DE ACEPTACIÓN o. </t>
    </r>
    <r>
      <rPr>
        <b/>
        <sz val="8"/>
        <rFont val="Arial"/>
        <family val="2"/>
      </rPr>
      <t>097/2012</t>
    </r>
  </si>
  <si>
    <r>
      <t xml:space="preserve">COMUNICADO DE ACEPTACIÓN </t>
    </r>
    <r>
      <rPr>
        <b/>
        <sz val="8"/>
        <rFont val="Arial"/>
        <family val="2"/>
      </rPr>
      <t>098/2012</t>
    </r>
  </si>
  <si>
    <r>
      <t xml:space="preserve">COMUNICADO DE ACEPTACIÓN </t>
    </r>
    <r>
      <rPr>
        <b/>
        <sz val="8"/>
        <rFont val="Arial"/>
        <family val="2"/>
      </rPr>
      <t>099/2012</t>
    </r>
  </si>
  <si>
    <r>
      <t xml:space="preserve">COMUNICADO DE ACEPTACIÓN </t>
    </r>
    <r>
      <rPr>
        <b/>
        <sz val="8"/>
        <rFont val="Arial"/>
        <family val="2"/>
      </rPr>
      <t>101/2012</t>
    </r>
  </si>
  <si>
    <r>
      <t xml:space="preserve">COMUNICADO DE ACEPATACIÓN </t>
    </r>
    <r>
      <rPr>
        <b/>
        <sz val="8"/>
        <rFont val="Arial"/>
        <family val="2"/>
      </rPr>
      <t>107/2012</t>
    </r>
  </si>
  <si>
    <r>
      <t xml:space="preserve">CONTRATO DE OBRA No. </t>
    </r>
    <r>
      <rPr>
        <b/>
        <sz val="8"/>
        <rFont val="Arial"/>
        <family val="2"/>
      </rPr>
      <t>188</t>
    </r>
    <r>
      <rPr>
        <sz val="8"/>
        <rFont val="Arial"/>
        <family val="2"/>
      </rPr>
      <t>/2012</t>
    </r>
  </si>
  <si>
    <r>
      <t xml:space="preserve">ADICIONAL AL CONTRATO </t>
    </r>
    <r>
      <rPr>
        <b/>
        <sz val="8"/>
        <rFont val="Arial"/>
        <family val="2"/>
      </rPr>
      <t>188</t>
    </r>
    <r>
      <rPr>
        <sz val="8"/>
        <rFont val="Arial"/>
        <family val="2"/>
      </rPr>
      <t>/2012</t>
    </r>
  </si>
  <si>
    <r>
      <t xml:space="preserve">CONTRATO DE OBRA No. </t>
    </r>
    <r>
      <rPr>
        <b/>
        <sz val="8"/>
        <rFont val="Arial"/>
        <family val="2"/>
      </rPr>
      <t>196/</t>
    </r>
    <r>
      <rPr>
        <sz val="8"/>
        <rFont val="Arial"/>
        <family val="2"/>
      </rPr>
      <t>2012</t>
    </r>
  </si>
  <si>
    <r>
      <t xml:space="preserve">ADICIONAL AL CONTRATO </t>
    </r>
    <r>
      <rPr>
        <b/>
        <sz val="8"/>
        <rFont val="Arial"/>
        <family val="2"/>
      </rPr>
      <t>196</t>
    </r>
    <r>
      <rPr>
        <sz val="8"/>
        <rFont val="Arial"/>
        <family val="2"/>
      </rPr>
      <t>/2012</t>
    </r>
  </si>
  <si>
    <r>
      <t xml:space="preserve">CONTRATO DE INTERVENTORIA No. </t>
    </r>
    <r>
      <rPr>
        <b/>
        <sz val="8"/>
        <rFont val="Arial"/>
        <family val="2"/>
      </rPr>
      <t>200</t>
    </r>
    <r>
      <rPr>
        <sz val="8"/>
        <rFont val="Arial"/>
        <family val="2"/>
      </rPr>
      <t>/2012</t>
    </r>
  </si>
  <si>
    <r>
      <t>CONTRATO DE OBRA No</t>
    </r>
    <r>
      <rPr>
        <b/>
        <sz val="8"/>
        <rFont val="Arial"/>
        <family val="2"/>
      </rPr>
      <t>.249</t>
    </r>
    <r>
      <rPr>
        <sz val="8"/>
        <rFont val="Arial"/>
        <family val="2"/>
      </rPr>
      <t>/2012</t>
    </r>
  </si>
  <si>
    <r>
      <t xml:space="preserve">CONTRATO DE OBRA No. </t>
    </r>
    <r>
      <rPr>
        <b/>
        <sz val="8"/>
        <rFont val="Arial"/>
        <family val="2"/>
      </rPr>
      <t>270</t>
    </r>
    <r>
      <rPr>
        <sz val="8"/>
        <rFont val="Arial"/>
        <family val="2"/>
      </rPr>
      <t>/2012</t>
    </r>
  </si>
  <si>
    <r>
      <t xml:space="preserve">CONTRATO DE OBRA No. </t>
    </r>
    <r>
      <rPr>
        <b/>
        <sz val="8"/>
        <rFont val="Arial"/>
        <family val="2"/>
      </rPr>
      <t>271/</t>
    </r>
    <r>
      <rPr>
        <sz val="8"/>
        <rFont val="Arial"/>
        <family val="2"/>
      </rPr>
      <t>2012</t>
    </r>
  </si>
  <si>
    <r>
      <t xml:space="preserve">CONTRATO DE OBRA </t>
    </r>
    <r>
      <rPr>
        <b/>
        <sz val="8"/>
        <rFont val="Arial"/>
        <family val="2"/>
      </rPr>
      <t>277/</t>
    </r>
    <r>
      <rPr>
        <sz val="8"/>
        <rFont val="Arial"/>
        <family val="2"/>
      </rPr>
      <t>2012</t>
    </r>
  </si>
  <si>
    <r>
      <t xml:space="preserve">CONTRARO DE OBRA No. </t>
    </r>
    <r>
      <rPr>
        <b/>
        <sz val="8"/>
        <rFont val="Arial"/>
        <family val="2"/>
      </rPr>
      <t>280</t>
    </r>
    <r>
      <rPr>
        <sz val="8"/>
        <rFont val="Arial"/>
        <family val="2"/>
      </rPr>
      <t>/2012</t>
    </r>
  </si>
  <si>
    <r>
      <t xml:space="preserve">CONTRATO DE OBRA No. </t>
    </r>
    <r>
      <rPr>
        <b/>
        <sz val="8"/>
        <rFont val="Arial"/>
        <family val="2"/>
      </rPr>
      <t>281/</t>
    </r>
    <r>
      <rPr>
        <sz val="8"/>
        <rFont val="Arial"/>
        <family val="2"/>
      </rPr>
      <t>2012</t>
    </r>
  </si>
  <si>
    <r>
      <t xml:space="preserve">ADICIONAL AL CONTRAT </t>
    </r>
    <r>
      <rPr>
        <b/>
        <sz val="8"/>
        <rFont val="Arial"/>
        <family val="2"/>
      </rPr>
      <t>281/2012</t>
    </r>
  </si>
  <si>
    <r>
      <t xml:space="preserve">CONTRATO DE OBRA No. </t>
    </r>
    <r>
      <rPr>
        <b/>
        <sz val="8"/>
        <rFont val="Arial"/>
        <family val="2"/>
      </rPr>
      <t>282</t>
    </r>
    <r>
      <rPr>
        <sz val="8"/>
        <rFont val="Arial"/>
        <family val="2"/>
      </rPr>
      <t>/2012</t>
    </r>
  </si>
  <si>
    <r>
      <t xml:space="preserve">CONTRATO DE INTERVENTORIA </t>
    </r>
    <r>
      <rPr>
        <b/>
        <sz val="8"/>
        <rFont val="Arial"/>
        <family val="2"/>
      </rPr>
      <t>290</t>
    </r>
    <r>
      <rPr>
        <sz val="8"/>
        <rFont val="Arial"/>
        <family val="2"/>
      </rPr>
      <t>/2012</t>
    </r>
  </si>
  <si>
    <r>
      <t>INTERVENTORIA TECNICA, ADMINISTRATIVA Y FINANCIERA  PARA LOS PROYECTOS:</t>
    </r>
    <r>
      <rPr>
        <b/>
        <sz val="8"/>
        <rFont val="Arial"/>
        <family val="2"/>
      </rPr>
      <t xml:space="preserve"> 1.</t>
    </r>
    <r>
      <rPr>
        <sz val="8"/>
        <rFont val="Arial"/>
        <family val="2"/>
      </rPr>
      <t xml:space="preserve"> MEJORAMIENTO DE LA INFRAESTRUCTURA FISICA DE: MEJORAMIENTO INFRAESTRUCTURA FISICA CER TESALIA SEDE PRINCIPAL, MEJORAMIENTO INFRAESTRUCTURA ZONA PATIOS Y AULA DE 
INFORMATICA LUIS CARLOS GALÁN, MEJORAMIENTO CUBIERTA AULAS SEDE EL PARAÍSO, MEJORAMIENTO INFRAESTRUCTURA FÍSICA CER TESALIA SEDE EL TRIUNFO, MEJORAMIENTO INFRAESTRUCTURA FISICA IESAN JOSE DE ORITO SEDE ORITO DOS, MANTENIMIENTO EN PINTURA SEDES DEL CER SILVANIA, MEJORAMIENTO INFRAESTRUCTURA TERCER PISO INSTITUCIÓN EDUCATIVA GABRIELA MISTRAL, CONSTRUCCIÓN TRES AULAS ESCOLARES SEDE ORITO DOS INSTITUCIÓN EDUCATIVA SAN JOSE DE ORITO, CONSTRUCCIÓN TRES AULAS ESCOLARES INSTITUCIÓN EDUCATIVA SAN JOSE DE ORITO, TERMINACIÓN AULAS SEGUNDO PISO NIVEL CER SILVANIA, UNIDAD SANITARIA CER SILVANIA, TERMINACIÓN CERRAMIENTO ESCOLAR CER LIBANO, TERMINACIÓN AULA ESCOLAR IER FRANCISCO JOSE DE CALDAS –VEREDA SIBERIA, TERMINACIÓN Y MEJORAMIENTO RESTAURANTE ESCOLAR SEDE NUEVA ESPERANZA, TERMINACIÓN RESTAURANTE SAN JOSE DEL GUAMUÉZ, TERMINACIÓN RESTAURANTE ESCOLAR SEDE LA CRISTALINA, TERMINACIÓN RESTAURANTE ESCOLAR SEDE GUILLERMO LEON VALENCIA, MEJORAMIENTO AULAS SEDE CRISTO REY IE JORGE ELIECER GAITÁN, MEJORAMIENTO INFRAESTRUCTURA FÍSICA SEDE NUEVA COLOMBIA, MANTENIMIENTO EN PINTURA CER SAN JUAN VIDES, TERMINACIÓN AULA SIMÓN BOLÍVAR, CONSTRUCCIÓN GRADERÍAS Y ALUMBRADO PATIO RECREATIVO VEREDA EL LÍBANO, MUNICIPIO DE ORITO DEPARTAMENTO DEL PUTUMAYO. </t>
    </r>
  </si>
  <si>
    <r>
      <t xml:space="preserve">ADICIONAL 2 AL </t>
    </r>
    <r>
      <rPr>
        <b/>
        <sz val="8"/>
        <rFont val="Arial"/>
        <family val="2"/>
      </rPr>
      <t>290</t>
    </r>
    <r>
      <rPr>
        <sz val="8"/>
        <rFont val="Arial"/>
        <family val="2"/>
      </rPr>
      <t>/2012</t>
    </r>
  </si>
  <si>
    <r>
      <t xml:space="preserve">CONTRATO DE OBRA No. </t>
    </r>
    <r>
      <rPr>
        <b/>
        <sz val="8"/>
        <rFont val="Arial"/>
        <family val="2"/>
      </rPr>
      <t>291/</t>
    </r>
    <r>
      <rPr>
        <sz val="8"/>
        <rFont val="Arial"/>
        <family val="2"/>
      </rPr>
      <t>2012</t>
    </r>
  </si>
  <si>
    <r>
      <t>CONTRATO DE INTERVENTORIA</t>
    </r>
    <r>
      <rPr>
        <b/>
        <sz val="8"/>
        <rFont val="Arial"/>
        <family val="2"/>
      </rPr>
      <t xml:space="preserve"> 325</t>
    </r>
    <r>
      <rPr>
        <sz val="8"/>
        <rFont val="Arial"/>
        <family val="2"/>
      </rPr>
      <t>/2012</t>
    </r>
  </si>
  <si>
    <r>
      <t xml:space="preserve">CONTRATO DE OBRA No. </t>
    </r>
    <r>
      <rPr>
        <b/>
        <sz val="8"/>
        <rFont val="Arial"/>
        <family val="2"/>
      </rPr>
      <t>328</t>
    </r>
    <r>
      <rPr>
        <sz val="8"/>
        <rFont val="Arial"/>
        <family val="2"/>
      </rPr>
      <t>/2012</t>
    </r>
  </si>
  <si>
    <r>
      <t xml:space="preserve">CONTRATO DE OBRA No. </t>
    </r>
    <r>
      <rPr>
        <b/>
        <sz val="8"/>
        <rFont val="Arial"/>
        <family val="2"/>
      </rPr>
      <t>329</t>
    </r>
    <r>
      <rPr>
        <sz val="8"/>
        <rFont val="Arial"/>
        <family val="2"/>
      </rPr>
      <t>/2012</t>
    </r>
  </si>
  <si>
    <r>
      <t xml:space="preserve">CONTRATO DE INTERVENTORIA </t>
    </r>
    <r>
      <rPr>
        <b/>
        <sz val="8"/>
        <rFont val="Arial"/>
        <family val="2"/>
      </rPr>
      <t>331</t>
    </r>
    <r>
      <rPr>
        <sz val="8"/>
        <rFont val="Arial"/>
        <family val="2"/>
      </rPr>
      <t>/2012</t>
    </r>
  </si>
  <si>
    <r>
      <t xml:space="preserve">INTERVENTORIA TÉCNICA, ADMINISTRATIVA Y FINANCIERA PARA LAS OBRAS DE: </t>
    </r>
    <r>
      <rPr>
        <b/>
        <sz val="8"/>
        <rFont val="Arial"/>
        <family val="2"/>
      </rPr>
      <t xml:space="preserve">1) </t>
    </r>
    <r>
      <rPr>
        <sz val="8"/>
        <rFont val="Arial"/>
        <family val="2"/>
      </rPr>
      <t xml:space="preserve">CONSTRUCCIÓN PARQUE CENTRAL DEL MUNICIPIO DE ORITO Y </t>
    </r>
    <r>
      <rPr>
        <b/>
        <sz val="8"/>
        <rFont val="Arial"/>
        <family val="2"/>
      </rPr>
      <t xml:space="preserve">2) </t>
    </r>
    <r>
      <rPr>
        <sz val="8"/>
        <rFont val="Arial"/>
        <family val="2"/>
      </rPr>
      <t>CONSTRUCCIÓN PARQUE LINEAL - ESPACIO PÚBLICO BARRIO MARCO FIDEL SUAREZ CALLE 8 ENTRE CARRERAS 9 Y 11 FRENTE AL PALACIO MUNICIPAL EN EL MUNICIPIO DE ORITO DEPARTAMENTO DEL PUTUMAYO.</t>
    </r>
  </si>
  <si>
    <r>
      <t xml:space="preserve">CONTRATO DE OBRA </t>
    </r>
    <r>
      <rPr>
        <b/>
        <sz val="8"/>
        <rFont val="Arial"/>
        <family val="2"/>
      </rPr>
      <t>346</t>
    </r>
    <r>
      <rPr>
        <sz val="8"/>
        <rFont val="Arial"/>
        <family val="2"/>
      </rPr>
      <t>/2012</t>
    </r>
  </si>
  <si>
    <r>
      <t xml:space="preserve">CONTRATO DE OBRA </t>
    </r>
    <r>
      <rPr>
        <b/>
        <sz val="8"/>
        <rFont val="Arial"/>
        <family val="2"/>
      </rPr>
      <t>365</t>
    </r>
    <r>
      <rPr>
        <sz val="8"/>
        <rFont val="Arial"/>
        <family val="2"/>
      </rPr>
      <t>/2012</t>
    </r>
  </si>
  <si>
    <r>
      <t xml:space="preserve">CONTRATO DE OBRA  </t>
    </r>
    <r>
      <rPr>
        <b/>
        <sz val="8"/>
        <rFont val="Arial"/>
        <family val="2"/>
      </rPr>
      <t>394</t>
    </r>
    <r>
      <rPr>
        <sz val="8"/>
        <rFont val="Arial"/>
        <family val="2"/>
      </rPr>
      <t>/2012</t>
    </r>
  </si>
  <si>
    <r>
      <t xml:space="preserve">CONTRATO DE OBRA </t>
    </r>
    <r>
      <rPr>
        <b/>
        <sz val="8"/>
        <rFont val="Arial"/>
        <family val="2"/>
      </rPr>
      <t>398</t>
    </r>
    <r>
      <rPr>
        <sz val="8"/>
        <rFont val="Arial"/>
        <family val="2"/>
      </rPr>
      <t>/2012</t>
    </r>
  </si>
  <si>
    <r>
      <t xml:space="preserve">CONTRATO DE OBRA No. </t>
    </r>
    <r>
      <rPr>
        <b/>
        <sz val="8"/>
        <rFont val="Arial"/>
        <family val="2"/>
      </rPr>
      <t>399/2012</t>
    </r>
  </si>
  <si>
    <r>
      <t xml:space="preserve">CONTRATO DE OBRA </t>
    </r>
    <r>
      <rPr>
        <b/>
        <sz val="8"/>
        <rFont val="Arial"/>
        <family val="2"/>
      </rPr>
      <t>400/2012</t>
    </r>
  </si>
  <si>
    <r>
      <t xml:space="preserve">CONTRATO DE OBRA </t>
    </r>
    <r>
      <rPr>
        <b/>
        <sz val="8"/>
        <rFont val="Arial"/>
        <family val="2"/>
      </rPr>
      <t>403/2012</t>
    </r>
  </si>
  <si>
    <r>
      <t xml:space="preserve">CONTRATO DE OBRA </t>
    </r>
    <r>
      <rPr>
        <b/>
        <sz val="8"/>
        <rFont val="Arial"/>
        <family val="2"/>
      </rPr>
      <t>411/2012</t>
    </r>
  </si>
  <si>
    <t xml:space="preserve">CONTINUACIÓN CONSTRUCCIÓN ALCANTARILLADO SANITARIO DE LA VEREDA EL YARUMO EN EL MUNICIPIO DE ORITO </t>
  </si>
  <si>
    <r>
      <t xml:space="preserve">INTERVENTORIA TECNICA , ADMINISTRATIVA Y FINANCIERA PARA LOS PROYECTOS REGALÍAS RESGUARDOS INDIGENAS  - DEL CONVENIO </t>
    </r>
    <r>
      <rPr>
        <b/>
        <sz val="8"/>
        <rFont val="Arial"/>
        <family val="2"/>
      </rPr>
      <t>031/2011</t>
    </r>
    <r>
      <rPr>
        <sz val="8"/>
        <rFont val="Arial"/>
        <family val="2"/>
      </rPr>
      <t xml:space="preserve"> CUYO OBJETO ES:  AUNAR ESFUERZOS TÉCNICOS, HUMANOS, ADMINISTRATIVOS Y FINANCIEROS PARA EJECUTAR DE MANERA CONJUNTA LOS PROGRAMAS DE COBERTURA EDUCATIVA Y DE SERVICIOS PÚBLICOS A TRAVÉS DE LOS PROYECTOS DE LOS ESTUDIOS Y DISEÑOS Y CONSTRUCCIÓN DE LOS ACUEDUCTOS DE LOS RESGUARDOS LA CRISTALINA, ALTO ORITO Y SIMORNA, ESTUDIOS Y DISEÑOS Y CONSTRUCCIÓN FASE INICIAL COLEGIO RESGUARDO SIMORNA Y ESTUDIOS Y DISEÑOS Y CONSTRUCCIÓN FASE INICIAL DE LA UNIDAD EDUCATIVA DEL RESGUARDO LA CRISTALINA DEL MUNICIPIO DE ORITO DEPARTAMENTO DEL PUTUMAYO</t>
    </r>
  </si>
  <si>
    <t>MANTENIMIENTO Y LIMPIEZA DE LA QUEBRADA AGUA BLANCA EN EL MUNICIPIO DE ORITO DEPARTAMENTO DEL PUTUMAYO.</t>
  </si>
  <si>
    <t>03024</t>
  </si>
  <si>
    <t>03025</t>
  </si>
  <si>
    <t>03427</t>
  </si>
  <si>
    <t>03428</t>
  </si>
  <si>
    <t>31/012/12</t>
  </si>
  <si>
    <t xml:space="preserve">RECURSOS DE LIBRE DE STINACIÓN </t>
  </si>
  <si>
    <r>
      <t xml:space="preserve">COMUNICADO DE ACEPTACIÓN </t>
    </r>
    <r>
      <rPr>
        <b/>
        <sz val="8"/>
        <rFont val="Arial"/>
        <family val="2"/>
      </rPr>
      <t>117/2012</t>
    </r>
  </si>
  <si>
    <r>
      <t xml:space="preserve">COMUNICADO DE ACEPTACIÓN </t>
    </r>
    <r>
      <rPr>
        <b/>
        <sz val="8"/>
        <rFont val="Arial"/>
        <family val="2"/>
      </rPr>
      <t>116/2012</t>
    </r>
  </si>
  <si>
    <t>CONSTRUCCIÓN DE LA RED DE ACUEDUCTO VEREDA EL PARAÍSO EN EL SECTOR LA SILVA - MUNICIPIO DE ORITO DEPARTAMENTO DEL PUTUMAYO.</t>
  </si>
  <si>
    <t>SERVICIOS  C&amp;C SAS ORITO/HELDER JESUS CEBALLOS</t>
  </si>
  <si>
    <t>03035</t>
  </si>
  <si>
    <t>03429</t>
  </si>
  <si>
    <t>02018</t>
  </si>
  <si>
    <t>02019</t>
  </si>
  <si>
    <t>01480</t>
  </si>
  <si>
    <t>02030</t>
  </si>
  <si>
    <t>02070</t>
  </si>
  <si>
    <t>01735</t>
  </si>
  <si>
    <t>Prorroga 45 días 15 de Enero de 2013, nf terminación 18/03/13</t>
  </si>
  <si>
    <r>
      <t xml:space="preserve">COMUNICADO DE ACEPTACIÓN No. </t>
    </r>
    <r>
      <rPr>
        <b/>
        <sz val="7"/>
        <rFont val="Arial"/>
        <family val="2"/>
      </rPr>
      <t>058/</t>
    </r>
    <r>
      <rPr>
        <sz val="7"/>
        <rFont val="Arial"/>
        <family val="2"/>
      </rPr>
      <t>2012</t>
    </r>
  </si>
  <si>
    <r>
      <t xml:space="preserve">INTERVENTORIA TÉCNICA, ADMINISTRACIÓN Y FINANCIERA A LAS OBRAS DE CONSTRUCCIÓN ALCANTARILLADO SANITARIO VEREDA </t>
    </r>
    <r>
      <rPr>
        <sz val="7"/>
        <color rgb="FFFF0000"/>
        <rFont val="Arial"/>
        <family val="2"/>
      </rPr>
      <t>PARAÍSO</t>
    </r>
    <r>
      <rPr>
        <sz val="7"/>
        <rFont val="Arial"/>
        <family val="2"/>
      </rPr>
      <t xml:space="preserve"> MUNICIPIO DE ORITO DEPARTAMENTO DEL PUTUMAYO.</t>
    </r>
  </si>
  <si>
    <r>
      <t xml:space="preserve">ADICIONAL COMUNICADO </t>
    </r>
    <r>
      <rPr>
        <b/>
        <sz val="7"/>
        <rFont val="Arial"/>
        <family val="2"/>
      </rPr>
      <t>073/2012</t>
    </r>
  </si>
  <si>
    <r>
      <t xml:space="preserve">COMUNICADO DE ACEPTACIÓN No. </t>
    </r>
    <r>
      <rPr>
        <b/>
        <sz val="7"/>
        <rFont val="Arial"/>
        <family val="2"/>
      </rPr>
      <t>096/2012</t>
    </r>
  </si>
  <si>
    <r>
      <t xml:space="preserve">COMUNICADO DE ACEPTACIÓN o. </t>
    </r>
    <r>
      <rPr>
        <b/>
        <sz val="7"/>
        <rFont val="Arial"/>
        <family val="2"/>
      </rPr>
      <t>097/2012</t>
    </r>
  </si>
  <si>
    <r>
      <t xml:space="preserve">COMUNICADO DE ACEPTACIÓN </t>
    </r>
    <r>
      <rPr>
        <b/>
        <sz val="7"/>
        <rFont val="Arial"/>
        <family val="2"/>
      </rPr>
      <t>098/2012</t>
    </r>
  </si>
  <si>
    <r>
      <t xml:space="preserve">COMUNICADO DE ACEPTACIÓN </t>
    </r>
    <r>
      <rPr>
        <b/>
        <sz val="7"/>
        <rFont val="Arial"/>
        <family val="2"/>
      </rPr>
      <t>099/2012</t>
    </r>
  </si>
  <si>
    <r>
      <t xml:space="preserve">COMUNICADO DE ACEPTACIÓN </t>
    </r>
    <r>
      <rPr>
        <b/>
        <sz val="7"/>
        <rFont val="Arial"/>
        <family val="2"/>
      </rPr>
      <t>101/2012</t>
    </r>
  </si>
  <si>
    <r>
      <t xml:space="preserve">COMUNICADO DE ACEPATACIÓN </t>
    </r>
    <r>
      <rPr>
        <b/>
        <sz val="7"/>
        <rFont val="Arial"/>
        <family val="2"/>
      </rPr>
      <t>107/2012</t>
    </r>
  </si>
  <si>
    <r>
      <t xml:space="preserve">COMUNICADO DE ACEPTACIÓN </t>
    </r>
    <r>
      <rPr>
        <b/>
        <sz val="7"/>
        <rFont val="Arial"/>
        <family val="2"/>
      </rPr>
      <t>116/2012</t>
    </r>
  </si>
  <si>
    <r>
      <t xml:space="preserve">COMUNICADO DE ACEPTACIÓN </t>
    </r>
    <r>
      <rPr>
        <b/>
        <sz val="7"/>
        <rFont val="Arial"/>
        <family val="2"/>
      </rPr>
      <t>117/2012</t>
    </r>
  </si>
  <si>
    <r>
      <t xml:space="preserve">INTERVENTORIA TECNICA , ADMINISTRATIVA Y FINANCIERA PARA LOS PROYECTOS REGALÍAS RESGUARDOS INDIGENAS  - DEL CONVENIO </t>
    </r>
    <r>
      <rPr>
        <b/>
        <sz val="7"/>
        <rFont val="Arial"/>
        <family val="2"/>
      </rPr>
      <t>031/2011</t>
    </r>
    <r>
      <rPr>
        <sz val="7"/>
        <rFont val="Arial"/>
        <family val="2"/>
      </rPr>
      <t xml:space="preserve"> CUYO OBJETO ES:  AUNAR ESFUERZOS TÉCNICOS, HUMANOS, ADMINISTRATIVOS Y FINANCIEROS PARA EJECUTAR DE MANERA CONJUNTA LOS PROGRAMAS DE COBERTURA EDUCATIVA Y DE SERVICIOS PÚBLICOS A TRAVÉS DE LOS PROYECTOS DE LOS ESTUDIOS Y DISEÑOS Y CONSTRUCCIÓN DE LOS ACUEDUCTOS DE LOS RESGUARDOS LA CRISTALINA, ALTO ORITO Y SIMORNA, ESTUDIOS Y DISEÑOS Y CONSTRUCCIÓN FASE INICIAL COLEGIO RESGUARDO SIMORNA Y ESTUDIOS Y DISEÑOS Y CONSTRUCCIÓN FASE INICIAL DE LA UNIDAD EDUCATIVA DEL RESGUARDO LA CRISTALINA DEL MUNICIPIO DE ORITO DEPARTAMENTO DEL PUTUMAYO</t>
    </r>
  </si>
  <si>
    <r>
      <t>CONTRATO DE OBRA No</t>
    </r>
    <r>
      <rPr>
        <b/>
        <sz val="7"/>
        <rFont val="Arial"/>
        <family val="2"/>
      </rPr>
      <t>.249</t>
    </r>
    <r>
      <rPr>
        <sz val="7"/>
        <rFont val="Arial"/>
        <family val="2"/>
      </rPr>
      <t>/2012</t>
    </r>
  </si>
  <si>
    <r>
      <t xml:space="preserve">ADICIONAL AL CONTRAT </t>
    </r>
    <r>
      <rPr>
        <b/>
        <sz val="7"/>
        <rFont val="Arial"/>
        <family val="2"/>
      </rPr>
      <t>281/2012</t>
    </r>
  </si>
  <si>
    <r>
      <t xml:space="preserve">ADICIONAL 2 AL </t>
    </r>
    <r>
      <rPr>
        <b/>
        <sz val="7"/>
        <rFont val="Arial"/>
        <family val="2"/>
      </rPr>
      <t>290</t>
    </r>
    <r>
      <rPr>
        <sz val="7"/>
        <rFont val="Arial"/>
        <family val="2"/>
      </rPr>
      <t>/2012</t>
    </r>
  </si>
  <si>
    <r>
      <t xml:space="preserve">CONTRATO DE INTERVENTORIA </t>
    </r>
    <r>
      <rPr>
        <b/>
        <sz val="7"/>
        <rFont val="Arial"/>
        <family val="2"/>
      </rPr>
      <t>331</t>
    </r>
    <r>
      <rPr>
        <sz val="7"/>
        <rFont val="Arial"/>
        <family val="2"/>
      </rPr>
      <t>/2012</t>
    </r>
  </si>
  <si>
    <r>
      <t xml:space="preserve">INTERVENTORIA TÉCNICA, ADMINISTRATIVA Y FINANCIERA PARA LAS OBRAS DE: </t>
    </r>
    <r>
      <rPr>
        <b/>
        <sz val="7"/>
        <rFont val="Arial"/>
        <family val="2"/>
      </rPr>
      <t xml:space="preserve">1) </t>
    </r>
    <r>
      <rPr>
        <sz val="7"/>
        <rFont val="Arial"/>
        <family val="2"/>
      </rPr>
      <t xml:space="preserve">CONSTRUCCIÓN PARQUE CENTRAL DEL MUNICIPIO DE ORITO Y </t>
    </r>
    <r>
      <rPr>
        <b/>
        <sz val="7"/>
        <rFont val="Arial"/>
        <family val="2"/>
      </rPr>
      <t xml:space="preserve">2) </t>
    </r>
    <r>
      <rPr>
        <sz val="7"/>
        <rFont val="Arial"/>
        <family val="2"/>
      </rPr>
      <t>CONSTRUCCIÓN PARQUE LINEAL - ESPACIO PÚBLICO BARRIO MARCO FIDEL SUAREZ CALLE 8 ENTRE CARRERAS 9 Y 11 FRENTE AL PALACIO MUNICIPAL EN EL MUNICIPIO DE ORITO DEPARTAMENTO DEL PUTUMAYO.</t>
    </r>
  </si>
  <si>
    <r>
      <t xml:space="preserve">CONTRATO DE OBRA </t>
    </r>
    <r>
      <rPr>
        <b/>
        <sz val="7"/>
        <rFont val="Arial"/>
        <family val="2"/>
      </rPr>
      <t>346</t>
    </r>
    <r>
      <rPr>
        <sz val="7"/>
        <rFont val="Arial"/>
        <family val="2"/>
      </rPr>
      <t>/2012</t>
    </r>
  </si>
  <si>
    <r>
      <t xml:space="preserve">CONTRATO DE OBRA </t>
    </r>
    <r>
      <rPr>
        <b/>
        <sz val="7"/>
        <rFont val="Arial"/>
        <family val="2"/>
      </rPr>
      <t>365</t>
    </r>
    <r>
      <rPr>
        <sz val="7"/>
        <rFont val="Arial"/>
        <family val="2"/>
      </rPr>
      <t>/2012</t>
    </r>
  </si>
  <si>
    <r>
      <t xml:space="preserve">CONTRATO DE OBRA  </t>
    </r>
    <r>
      <rPr>
        <b/>
        <sz val="7"/>
        <rFont val="Arial"/>
        <family val="2"/>
      </rPr>
      <t>394</t>
    </r>
    <r>
      <rPr>
        <sz val="7"/>
        <rFont val="Arial"/>
        <family val="2"/>
      </rPr>
      <t>/2012</t>
    </r>
  </si>
  <si>
    <r>
      <t xml:space="preserve">CONTRATO DE OBRA </t>
    </r>
    <r>
      <rPr>
        <b/>
        <sz val="7"/>
        <rFont val="Arial"/>
        <family val="2"/>
      </rPr>
      <t>398</t>
    </r>
    <r>
      <rPr>
        <sz val="7"/>
        <rFont val="Arial"/>
        <family val="2"/>
      </rPr>
      <t>/2012</t>
    </r>
  </si>
  <si>
    <r>
      <t xml:space="preserve">CONTRATO DE OBRA No. </t>
    </r>
    <r>
      <rPr>
        <b/>
        <sz val="7"/>
        <rFont val="Arial"/>
        <family val="2"/>
      </rPr>
      <t>399/2012</t>
    </r>
  </si>
  <si>
    <r>
      <t xml:space="preserve">CONTRATO DE OBRA </t>
    </r>
    <r>
      <rPr>
        <b/>
        <sz val="7"/>
        <rFont val="Arial"/>
        <family val="2"/>
      </rPr>
      <t>400/2012</t>
    </r>
  </si>
  <si>
    <r>
      <t xml:space="preserve">CONTRATO DE OBRA </t>
    </r>
    <r>
      <rPr>
        <b/>
        <sz val="7"/>
        <rFont val="Arial"/>
        <family val="2"/>
      </rPr>
      <t>403/2012</t>
    </r>
  </si>
  <si>
    <r>
      <t xml:space="preserve">CONTRATO DE OBRA </t>
    </r>
    <r>
      <rPr>
        <b/>
        <sz val="7"/>
        <rFont val="Arial"/>
        <family val="2"/>
      </rPr>
      <t>411/2012</t>
    </r>
  </si>
  <si>
    <t>suspen: 17/09/12. reinicio 17/10/12 NFT: 25/10/12, adicional de plazo un mes 10 dias. NFT: 4/11/2012</t>
  </si>
  <si>
    <t>PRORROGA DE 30 DÍAS NFT: 2/03/13</t>
  </si>
  <si>
    <t>FECHA DE INICIACIÓN (dd/mm/yyyy)</t>
  </si>
  <si>
    <t xml:space="preserve">suspen: 12/07/12. </t>
  </si>
  <si>
    <t xml:space="preserve">suspen: 14/09/12. reinicio: 28/09/12, NFT: 11/10/12 </t>
  </si>
  <si>
    <t xml:space="preserve">suspen: 27/09/12. reinicio: 22/10/12, NFT: 12/12/12.  </t>
  </si>
  <si>
    <t>NFT: 12/02/13</t>
  </si>
  <si>
    <t xml:space="preserve">suspen: 27/09/12. reinicio: 22/10/12, NFT: 12/12/12 </t>
  </si>
  <si>
    <t>NFT: 27/03/13</t>
  </si>
  <si>
    <t xml:space="preserve">suspen: 22/12/12. reinicio: 21/01/13, NFT: 23/03/13 </t>
  </si>
  <si>
    <r>
      <t>PRORROGA DE 2 MESES,</t>
    </r>
    <r>
      <rPr>
        <sz val="7"/>
        <color rgb="FFFF0000"/>
        <rFont val="Calibri"/>
        <family val="2"/>
        <scheme val="minor"/>
      </rPr>
      <t xml:space="preserve"> NFT: 27 DE MARZO DE 2013</t>
    </r>
  </si>
  <si>
    <r>
      <t>PRORROGA DE 30 DÍAS</t>
    </r>
    <r>
      <rPr>
        <sz val="7"/>
        <color rgb="FFFF0000"/>
        <rFont val="Calibri"/>
        <family val="2"/>
        <scheme val="minor"/>
      </rPr>
      <t xml:space="preserve"> NFT: 2/03/13</t>
    </r>
  </si>
  <si>
    <t>27/12/112</t>
  </si>
  <si>
    <t>PRORROGA 23/01/13, NFT: 5/03/13</t>
  </si>
  <si>
    <t>02008</t>
  </si>
  <si>
    <t>CDP RV 2013</t>
  </si>
  <si>
    <t>00248   -   '00375</t>
  </si>
  <si>
    <t>00220     '00374</t>
  </si>
  <si>
    <t>saldo al mpio 34,393,  '00219  -  '00372</t>
  </si>
  <si>
    <t>ADICIONAL 2</t>
  </si>
  <si>
    <t>ADICIONAL 1</t>
  </si>
  <si>
    <t>RUBRO</t>
  </si>
  <si>
    <t>REGISTRO PRESUPUESTAL 2013</t>
  </si>
  <si>
    <t>CERTIFICADO DE DISPONIBILIDAD 2013</t>
  </si>
  <si>
    <t xml:space="preserve">SECRETARÍA DE INFRAESTRUCTURA </t>
  </si>
  <si>
    <t>00403</t>
  </si>
  <si>
    <t>COMUNICADO DE ACEPTACIÓN 119/2013</t>
  </si>
  <si>
    <t>MANTENIMIENTO PREVENTIVO Y CORRECTIVO DEL PARQUE AUTOMOTOR DEL MUNICIPIO DE ORITO DEPARTAMENTO DEL PUTUMAYO.</t>
  </si>
  <si>
    <t xml:space="preserve">MIGUEL ANGEL RUALES AGUILAR </t>
  </si>
  <si>
    <t>00169</t>
  </si>
  <si>
    <t>COMUNICADO DE ACEPTACIÓN 125/2013</t>
  </si>
  <si>
    <t>LIMPIEZA SEPARADORES AVENIDA PRINCIPAL Y CALLE 5 ENTRE CARRERAS 8 Y 13 EN EL MUNICIPIO DE ORITO DEPARTAMENTO DEL PUTUMAYO.</t>
  </si>
  <si>
    <t>SERVICIOS C&amp;C S.A.S./HELDER CEBALLOS</t>
  </si>
  <si>
    <t>900,236,940-7</t>
  </si>
  <si>
    <t>00387</t>
  </si>
  <si>
    <t>00632</t>
  </si>
  <si>
    <t>COMUNICADO DE ACEPTACIÓNNo. 123/2013</t>
  </si>
  <si>
    <t>CONSTRUCCIONES Y SOLDADURAS GAMA S.A.S</t>
  </si>
  <si>
    <t>00384</t>
  </si>
  <si>
    <t>00638</t>
  </si>
  <si>
    <t xml:space="preserve">REGALIAS </t>
  </si>
  <si>
    <t>COMUNICADO DE ACEPTACIÓN No. 124/2013</t>
  </si>
  <si>
    <t>SUMINISTRO DE TUBERÍA DE 36" EN CONCRETO REFORZADO PARA LAS ALCANTARILLAS DE LA INSPECCIÓN DE SAN VICENTE DE LUZÓN EN EL MUNICIPIO DE ORITO DEPARTAMENTO DEL PUTUMAYO.</t>
  </si>
  <si>
    <t>00389</t>
  </si>
  <si>
    <t>00633</t>
  </si>
  <si>
    <t>00649</t>
  </si>
  <si>
    <t>COMUNICADO DE ACEPTACIÓN No. 165/2013</t>
  </si>
  <si>
    <t>MEJORAMIENTO DE LA INFRAESTRUCTURA FISICA CER YARUMO SEDE LAS MALVINAS MUNICIPIO DE ORITO DEPARTAMENTO DEL PUTUMAYO.</t>
  </si>
  <si>
    <t>00396</t>
  </si>
  <si>
    <t xml:space="preserve">SGP EDUCACIÓN </t>
  </si>
  <si>
    <t>No. PROYECTO</t>
  </si>
  <si>
    <t>2013-86-320-2695</t>
  </si>
  <si>
    <t>2013-86-320-2697</t>
  </si>
  <si>
    <t>COMUNICADO DE ACEPTACIÓN No. 166/2013</t>
  </si>
  <si>
    <t>2013-86-320-2696</t>
  </si>
  <si>
    <t>MEJORAMIENTO DE LA INFRAESTRUCTURA (MALLA CONTRA IMPACTOS ESTADIO MUNICIPAL, MUNICIPIO DE ORITO DEPARTAMENTO DEL PUTUMAYO.</t>
  </si>
  <si>
    <t>00398</t>
  </si>
  <si>
    <t>COMUNICADO DE ACEP´TACIÓN No. 167/2013</t>
  </si>
  <si>
    <t>2012-86-320-2651</t>
  </si>
  <si>
    <t>CONSTRUCCIÓN GRADERÍAS POLIDEPORTIVO VEREDA SAN ANDRES, MUNICIPIO DE ORITO DEPARTAMENTO DEL PUTUMAYO.</t>
  </si>
  <si>
    <t>23010502020101</t>
  </si>
  <si>
    <t>240119010101</t>
  </si>
  <si>
    <t xml:space="preserve">MANTENIMIENTO PUENTE COLGANTE SOBRE LA QUEBRADA EL SABALO VEREDA LA CRISTALINA Y </t>
  </si>
  <si>
    <t>MANTENIMIENTO DEL PUENTE VEHICULAR EN LA VEREDA  VERSALLES MUNICIPIO DE ORITO DEPARTAMENTO DEL PUTUMAYO</t>
  </si>
  <si>
    <t xml:space="preserve">2012-86-320-2486  </t>
  </si>
  <si>
    <t>2012-86-320-2484</t>
  </si>
  <si>
    <t>24020301020101</t>
  </si>
  <si>
    <t>24020301020102</t>
  </si>
  <si>
    <t>2013-86-320-2698</t>
  </si>
  <si>
    <t>230104020201</t>
  </si>
  <si>
    <t>00804</t>
  </si>
  <si>
    <t>00802</t>
  </si>
  <si>
    <t>24010201020302</t>
  </si>
  <si>
    <t>24010706010101</t>
  </si>
  <si>
    <t>00803</t>
  </si>
  <si>
    <t>sgp propositos generales -deporte</t>
  </si>
  <si>
    <t>SGP DEPORTE Y RECREACIÓN VIG. ANTERIOR</t>
  </si>
  <si>
    <t>210301020212</t>
  </si>
  <si>
    <t>00624</t>
  </si>
  <si>
    <t>00535</t>
  </si>
  <si>
    <t>COMUNICADO DE ACEPTACIÓN No, 199/2013</t>
  </si>
  <si>
    <t>2013-86-320-2736</t>
  </si>
  <si>
    <t>MEJORAMIENTO INFRAESTRUCTURA FISICA INSTITUCIÓN EDUCATIVA FRANCISCO JOSE DE CALDAS CER LAS DELICIAS, MUNICIPIO DE ORITO DEPARTAMENTO DEL PUTUMAYO</t>
  </si>
  <si>
    <t>MINIMA CUANTIA</t>
  </si>
  <si>
    <t>SERVICIOS C&amp;C ORITO SAS/HELDER JESUS CEBALLOS</t>
  </si>
  <si>
    <t>00507</t>
  </si>
  <si>
    <t>00997</t>
  </si>
  <si>
    <t xml:space="preserve">SGP EDUCACIÓN VIGENCIAS ANTERIORES </t>
  </si>
  <si>
    <t>00788</t>
  </si>
  <si>
    <t xml:space="preserve">SGP AGUA POTABLE Y SANEAMIENTO BÁSICO </t>
  </si>
  <si>
    <t>COMUNICADO DE ACEPTACIÓN No. 200/2013</t>
  </si>
  <si>
    <t>2013-86-320-2724</t>
  </si>
  <si>
    <t>MEJORAMIENTO Y ADECUACIÓN DE INFRAESTRUCTURA FISICA DE LA CASA DE LA CULTURA, MUNICIPIO DE ORITO DEPARTAMENTO DEL PUTUMAYO.</t>
  </si>
  <si>
    <t>CONSTRUCCIONES, DISTRIBUIDORA  Y SUMINISTRO ORITO SAS.</t>
  </si>
  <si>
    <t>900556729-1</t>
  </si>
  <si>
    <t>00424</t>
  </si>
  <si>
    <t>230501010102</t>
  </si>
  <si>
    <t>00537</t>
  </si>
  <si>
    <t>2013-86-320-2756</t>
  </si>
  <si>
    <t xml:space="preserve">OPTIMIZACIÓN DE BOCATOMA Y LÍNEA DE  CONDUCCIÓN A  DESARENADOR ACUEDUCTO VEREDA SIBERIA, MUNICIPIO DE ORITO  – PUTUMAYO
</t>
  </si>
  <si>
    <t>230104010401</t>
  </si>
  <si>
    <t>00509</t>
  </si>
  <si>
    <t>01022</t>
  </si>
  <si>
    <t>ESTAMPILLA PROCULTURA</t>
  </si>
  <si>
    <t>00650</t>
  </si>
  <si>
    <t>COMUNICADO DE ACEPTACIÓN No. 211/2013</t>
  </si>
  <si>
    <t>COMUNICADO DE ACEPTACIÓN No. 209/2013</t>
  </si>
  <si>
    <t>2012-86-320-2472</t>
  </si>
  <si>
    <t>CONSTRUCCIÓN CUBIERTA MODULO PABELLÓN DE PESEBRERAS PLAZA DE FERIAS, MUNICIPIO DE ORITO -DEPARTAMENTO DEL PUTUMAYO</t>
  </si>
  <si>
    <t>CODISUM S.A.S/HUGO DE JESUS ORTEGA NOVOA</t>
  </si>
  <si>
    <t>900,556,729-1</t>
  </si>
  <si>
    <r>
      <t xml:space="preserve">ADICIONAL AL COMUNICADO DE ACEPTACIÓN No. </t>
    </r>
    <r>
      <rPr>
        <b/>
        <sz val="8"/>
        <rFont val="Arial"/>
        <family val="2"/>
      </rPr>
      <t>119/2013</t>
    </r>
  </si>
  <si>
    <t>00749</t>
  </si>
  <si>
    <t>01187</t>
  </si>
  <si>
    <t>2401010103010102</t>
  </si>
  <si>
    <t>00601</t>
  </si>
  <si>
    <t>01020</t>
  </si>
  <si>
    <t xml:space="preserve">INGRESOS CORRIENTES DE LIBRE DESTINACIÓN Vig. Anterior </t>
  </si>
  <si>
    <t>ROCERIA Y LIMPIEZA DE CUNETAS Y ALCANTARILLAS VIA ORITO - YARUMO, MUNICIPIO DE ORITO DEPARTAMENTO DEL PUTUMAYO.</t>
  </si>
  <si>
    <t xml:space="preserve">MINIMA CUANTIA </t>
  </si>
  <si>
    <t>MEJORAMIENTO INFRAESTRUCTURA CASA INDIGENA , MUNICIPIO DE ORITO, DEPARTAMENTO DEL PUTUMAYO.</t>
  </si>
  <si>
    <t>JULIO GENTIL MEJIA PAEZ</t>
  </si>
  <si>
    <t>MEJORAMIENTO CAMINO VEREDA LA UNIÓN, MUNICIPIO DE ORITO DEPARTAMENTO DEL PUTUMAYO.</t>
  </si>
  <si>
    <t>00693</t>
  </si>
  <si>
    <t>00686</t>
  </si>
  <si>
    <t>00691</t>
  </si>
  <si>
    <t>2</t>
  </si>
  <si>
    <t>INGRESOS CORRIENTES DE LIBRE DESTINACIÓN  VIG. ANT.</t>
  </si>
  <si>
    <t>CONSTRUCCIÓN AREA ADMINISTRATIVA SEDE LUIS CARLOS GALÁN DEL MUNICIPIO DE ORITO DEPARTAMENTO DEL PUTUMAYO.</t>
  </si>
  <si>
    <t>SELECCIÓN ABREVIADA</t>
  </si>
  <si>
    <t xml:space="preserve">SERVIPETROL LTDA/CARLOS ALBERTO TABARES VALENCIA </t>
  </si>
  <si>
    <t>CONSTRUCCIÓN (TERMINACIÓN) PATIO RECREATIVO SEDE CAMPO BELLO, IER LIBANO MUNICIPIO DE ORITO DEPARTAMENTO DEL PUTUMAYO.</t>
  </si>
  <si>
    <t>SERVICIOS C&amp;C ORITO S.A.S/HELDER CEBALLOS SOLANO</t>
  </si>
  <si>
    <t>240501010203010203</t>
  </si>
  <si>
    <t>00279</t>
  </si>
  <si>
    <t>SISTEMA GENERAL DE REGALÍAS</t>
  </si>
  <si>
    <t>MEJORAMIENTO INFRAESTRUCTURA CER YARUMO, SEDE PRINCIPAL DEL MUNICIPI DE ORITO DEPARTAMENTO DEL PUTUMAYO</t>
  </si>
  <si>
    <t>00310</t>
  </si>
  <si>
    <t xml:space="preserve">SISTEMA GENERAL DE PARTICIPACIONES SECTOR EDUCACIÓN </t>
  </si>
  <si>
    <t>MEJORAMIENTO INFRAESTRUCTURA FISICA AULA DE INFORMATICA SEDE VEREDA EL JORDAN DEL MUNICIPIO DE ORITO DEPARTAMENTO DEL PUTUMAYO</t>
  </si>
  <si>
    <t>00397</t>
  </si>
  <si>
    <t>MEJORAMIENTO INFRAESTRUCTURA CANCHAS BARRIO LAS PALMAS Y DOCE DE OCTUBRE DEL MUNICIPIO DE ORITO DEPARTAMENTO DEL PUTUMAYO.</t>
  </si>
  <si>
    <t>MAXERIN LTDA/ARNULFO CAMACHO CASTRO</t>
  </si>
  <si>
    <t>846001524-1</t>
  </si>
  <si>
    <t>CONSTRUCCIÓN (TERMINACIÓN) RESTAURANTE ESCOLAR SEDE INKAL AWA EN EL MUNICIPIO DE ORITO DEPARTAMENTO DEL PUTUMAYO.</t>
  </si>
  <si>
    <t>900503066-1</t>
  </si>
  <si>
    <t>240501010203010202</t>
  </si>
  <si>
    <t>00277</t>
  </si>
  <si>
    <t xml:space="preserve">SISTEMA GENERAL DE REGALÍAS </t>
  </si>
  <si>
    <t>CONSTRUCCIÓN GRADERÍAS Y ALUMBRADO, PATIO RECREATIVO ESCUELA SEDE VEREDA EL ACHIOTE MUNICIPIO DE ORITO DEPARTAMENTO DEL PUTUMAYO.</t>
  </si>
  <si>
    <t>SERVICIOS Y MONTAJES DE ORITO S.A.S/JOSE GEOVAN TRUQUE  AGREDO</t>
  </si>
  <si>
    <t>900308216-2</t>
  </si>
  <si>
    <t>240501010203010205</t>
  </si>
  <si>
    <t>00276</t>
  </si>
  <si>
    <t>MEJORAMIENTO INFRAESTRUCTURA SEDE EDUCATIVA ASUNCIÓN DE LA VEREDA ACAE DEL MUNICIPIO DE ORITO DEPARTAMENTO DEL PUTUMAYO.</t>
  </si>
  <si>
    <t>846000599-9</t>
  </si>
  <si>
    <t>240501010203010101</t>
  </si>
  <si>
    <t>00281</t>
  </si>
  <si>
    <t>MEJORAMIENTO DE AULAS ESCOLARES Y RESTAURANTE SEDE LA INMACULADA BARRIO LA ALAMEDA DEL MUNICIPIO DE ORITO DEPARTAMENTO DEL PUTUMAYO.</t>
  </si>
  <si>
    <t>SELECCIÓN ABREVIDA</t>
  </si>
  <si>
    <t>240501010203010102</t>
  </si>
  <si>
    <t>00275</t>
  </si>
  <si>
    <t>LORY SANEY REYES ANGULO</t>
  </si>
  <si>
    <t>240501010203010103</t>
  </si>
  <si>
    <t>00282</t>
  </si>
  <si>
    <t>CONSTRUCCIÓN DE GRADERÍAS Y ALUMBRADO POLIDEPORTIVO VEREDA TESALIA MUNICIPIO DE ORITO.</t>
  </si>
  <si>
    <t>240501010202010101</t>
  </si>
  <si>
    <t>00280</t>
  </si>
  <si>
    <t>MEJORAMIENTO CANCHA DE FUTBOL (CONSTRUCCIÓN GRADERÍAS) VEREDA PRIMAVERA DEL GUAMUEZ DEL MUNICIPIO DE ORITO DEPARTAMENTO DEL PUTUMAYO.</t>
  </si>
  <si>
    <t>LORY SANEY REYES  ANGULO</t>
  </si>
  <si>
    <t>00432</t>
  </si>
  <si>
    <t>CONSTRUCCIÓN PUENTE EN LA VEREDA ALTO MIRADOR DEL MUNICIPIO DE ORITO DEPARTAMENTO DEL PUTUMAYO</t>
  </si>
  <si>
    <t>00501</t>
  </si>
  <si>
    <t>24020301010102</t>
  </si>
  <si>
    <t>RECURSOS DEL BALANCE</t>
  </si>
  <si>
    <t>CONSTRUCCIÓN MUELLE VEREDA PARAISO SECTOR LA SILVA DEL MUNICPIO DE ORITO DEPARTAMENTO DEL PUTUMAYO.</t>
  </si>
  <si>
    <t xml:space="preserve">MEJORAMIENTO INFRAESTRUCTURA FISICA ESCUELA VEREDA MIRADOR PEPINO DEL MUNICIPIO DE ORITO </t>
  </si>
  <si>
    <t>24010701010101</t>
  </si>
  <si>
    <t>00373</t>
  </si>
  <si>
    <t xml:space="preserve">SERVICIOS INTEGRALES Y CONSTRUCCIONES DE COLOMBIA S.A.S.CARLOS OJEDA </t>
  </si>
  <si>
    <t>COMUNICADO DE ACEPTACIÓN No. 255/2013</t>
  </si>
  <si>
    <t>2013-86-320-2769</t>
  </si>
  <si>
    <t>MANTENIMIENTO DE VÍAS URBANAS PARA LOS SECTORES LA INDEPENDENCIA, BAJO SAN CARLOS, COLOMBIA, DOCE DE OCTUBRE, LA FLORESTA, LOS PINOS Y LAS ROSAS, MUNICIPIO DE ORITO DEPARTAMENTO DEL PUTUMAYO.</t>
  </si>
  <si>
    <t>JOSE SALOMON AREVALO BISBICUS</t>
  </si>
  <si>
    <t>00670</t>
  </si>
  <si>
    <t xml:space="preserve">REGALÍAS RENDIMIENTOS FINANCIEROS </t>
  </si>
  <si>
    <t>SGP PROPOSITO GRAL: FORZOSA INVERSIÓN</t>
  </si>
  <si>
    <t>REGALÍAS PETROLERAS , VIG. ANTERIORES</t>
  </si>
  <si>
    <t>2012-86-320-2652</t>
  </si>
  <si>
    <t xml:space="preserve">OCAD Organo Colegiado de Administración y Decisión </t>
  </si>
  <si>
    <t>SISTEMA GENERAL DE REGALÍAS , SGR.</t>
  </si>
  <si>
    <t>SISTEMA GENERAL DE REGALÍAS, SGR</t>
  </si>
  <si>
    <t>CONSTRUCCIÓN GRADERÍAS Y ALUMBRADO PATIO RECREATIVO ESCUELA SEDE LA RUIDOSA DEL MUNICIPIO DE ORITO DEPARTAMENTO DEL PUTUMAYO.</t>
  </si>
  <si>
    <t xml:space="preserve"> MEJORAMIENTO PATIO RECREATIVO  (GRADERÍAS) CER FRANCISCO JOSE DE CALDAS VEREDA SIBERIA MUNICIPIO DE ORITO DEPARTAMENTO DEL PUTUMAYO</t>
  </si>
  <si>
    <r>
      <t xml:space="preserve">OCAD Organo Colegiado de Administración y Decisión: </t>
    </r>
    <r>
      <rPr>
        <b/>
        <sz val="8"/>
        <rFont val="Arial"/>
        <family val="2"/>
      </rPr>
      <t>2013863200015</t>
    </r>
  </si>
  <si>
    <r>
      <t xml:space="preserve">OCAD Organo Colegiado de Administración y Decisión : </t>
    </r>
    <r>
      <rPr>
        <b/>
        <sz val="8"/>
        <rFont val="Arial"/>
        <family val="2"/>
      </rPr>
      <t>2013863200013</t>
    </r>
  </si>
  <si>
    <t>240501010203010204</t>
  </si>
  <si>
    <t>SISTEMA GENERAL DE REGALÍAS: SGR</t>
  </si>
  <si>
    <r>
      <t xml:space="preserve">COMUNICADO DE ACEPTACIÓN No. </t>
    </r>
    <r>
      <rPr>
        <b/>
        <sz val="8"/>
        <rFont val="Arial"/>
        <family val="2"/>
      </rPr>
      <t>275/2013</t>
    </r>
  </si>
  <si>
    <t>2013-86-320-2773</t>
  </si>
  <si>
    <t>24010708010101</t>
  </si>
  <si>
    <t>REGALÍAS PETROLERAS VIG ANTERIORES</t>
  </si>
  <si>
    <r>
      <t xml:space="preserve">COMUNICADO DE ACEPTACIÓN No. </t>
    </r>
    <r>
      <rPr>
        <b/>
        <sz val="8"/>
        <rFont val="Arial"/>
        <family val="2"/>
      </rPr>
      <t>276/2013</t>
    </r>
  </si>
  <si>
    <t>2013-86-320-2772</t>
  </si>
  <si>
    <t>2401010113010102</t>
  </si>
  <si>
    <r>
      <t xml:space="preserve">COMUNICADO DE ACEPTACIÓN No. </t>
    </r>
    <r>
      <rPr>
        <b/>
        <sz val="8"/>
        <rFont val="Arial"/>
        <family val="2"/>
      </rPr>
      <t>277/</t>
    </r>
    <r>
      <rPr>
        <sz val="8"/>
        <rFont val="Arial"/>
        <family val="2"/>
      </rPr>
      <t>2013</t>
    </r>
  </si>
  <si>
    <t>2012-86-320-2659</t>
  </si>
  <si>
    <t>2401010113020101</t>
  </si>
  <si>
    <r>
      <t xml:space="preserve">CONTRATO DE OBRA No. </t>
    </r>
    <r>
      <rPr>
        <b/>
        <sz val="8"/>
        <rFont val="Arial"/>
        <family val="2"/>
      </rPr>
      <t>261/201</t>
    </r>
    <r>
      <rPr>
        <sz val="8"/>
        <rFont val="Arial"/>
        <family val="2"/>
      </rPr>
      <t>3</t>
    </r>
  </si>
  <si>
    <t>2013-86-320-2694</t>
  </si>
  <si>
    <t>00400</t>
  </si>
  <si>
    <r>
      <t xml:space="preserve">CONTRATO DE OBRA No. </t>
    </r>
    <r>
      <rPr>
        <b/>
        <sz val="8"/>
        <rFont val="Arial"/>
        <family val="2"/>
      </rPr>
      <t>259/2013</t>
    </r>
  </si>
  <si>
    <t>2013-86-320-2685</t>
  </si>
  <si>
    <t>2013-86-320-2688</t>
  </si>
  <si>
    <r>
      <t xml:space="preserve">CONTRATO DE OBRA No. </t>
    </r>
    <r>
      <rPr>
        <b/>
        <sz val="8"/>
        <rFont val="Arial"/>
        <family val="2"/>
      </rPr>
      <t>260/2013</t>
    </r>
  </si>
  <si>
    <r>
      <t xml:space="preserve">CONTRATO DE OBRA No. </t>
    </r>
    <r>
      <rPr>
        <b/>
        <sz val="8"/>
        <rFont val="Arial"/>
        <family val="2"/>
      </rPr>
      <t>262/2013</t>
    </r>
  </si>
  <si>
    <r>
      <t xml:space="preserve">CONTRATO DE OBRA No. </t>
    </r>
    <r>
      <rPr>
        <b/>
        <sz val="8"/>
        <rFont val="Arial"/>
        <family val="2"/>
      </rPr>
      <t>263/201</t>
    </r>
    <r>
      <rPr>
        <sz val="8"/>
        <rFont val="Arial"/>
        <family val="2"/>
      </rPr>
      <t>3</t>
    </r>
  </si>
  <si>
    <r>
      <t xml:space="preserve">CONTRATO DE OBRA No. </t>
    </r>
    <r>
      <rPr>
        <b/>
        <sz val="8"/>
        <rFont val="Arial"/>
        <family val="2"/>
      </rPr>
      <t>264/20</t>
    </r>
    <r>
      <rPr>
        <sz val="8"/>
        <rFont val="Arial"/>
        <family val="2"/>
      </rPr>
      <t>13</t>
    </r>
  </si>
  <si>
    <r>
      <t xml:space="preserve">CONTRATO DE OBRA No. </t>
    </r>
    <r>
      <rPr>
        <b/>
        <sz val="8"/>
        <rFont val="Arial"/>
        <family val="2"/>
      </rPr>
      <t>266/2013</t>
    </r>
  </si>
  <si>
    <r>
      <t xml:space="preserve">OCAD Organo Colegiado de Administración y Decisión : </t>
    </r>
    <r>
      <rPr>
        <b/>
        <sz val="8"/>
        <rFont val="Arial"/>
        <family val="2"/>
      </rPr>
      <t>2013863200018</t>
    </r>
  </si>
  <si>
    <r>
      <t xml:space="preserve">CONTRATO DEOBRA No. </t>
    </r>
    <r>
      <rPr>
        <b/>
        <sz val="8"/>
        <rFont val="Arial"/>
        <family val="2"/>
      </rPr>
      <t>267/2013</t>
    </r>
  </si>
  <si>
    <r>
      <t xml:space="preserve">CONTRATO DE OBRA No. </t>
    </r>
    <r>
      <rPr>
        <b/>
        <sz val="8"/>
        <rFont val="Arial"/>
        <family val="2"/>
      </rPr>
      <t>268/2013</t>
    </r>
  </si>
  <si>
    <r>
      <t xml:space="preserve">CONTRATO DE OBRA No. </t>
    </r>
    <r>
      <rPr>
        <b/>
        <sz val="8"/>
        <rFont val="Arial"/>
        <family val="2"/>
      </rPr>
      <t>270/2013</t>
    </r>
  </si>
  <si>
    <t>2012-86-320-2592</t>
  </si>
  <si>
    <r>
      <t xml:space="preserve">CONTRATO DE OBRA No. </t>
    </r>
    <r>
      <rPr>
        <b/>
        <sz val="8"/>
        <rFont val="Arial"/>
        <family val="2"/>
      </rPr>
      <t>269/2013</t>
    </r>
  </si>
  <si>
    <t>24010603010104</t>
  </si>
  <si>
    <t>24020301010103</t>
  </si>
  <si>
    <t>00503</t>
  </si>
  <si>
    <t xml:space="preserve">SGP OTROS SECTORES VIG. ANTERIORES </t>
  </si>
  <si>
    <r>
      <t xml:space="preserve">CONTRATO DE OBRA No. </t>
    </r>
    <r>
      <rPr>
        <b/>
        <sz val="8"/>
        <rFont val="Arial"/>
        <family val="2"/>
      </rPr>
      <t>272/2013</t>
    </r>
  </si>
  <si>
    <t>2013-86-320-2726</t>
  </si>
  <si>
    <r>
      <t xml:space="preserve">CONTRATO DE OBRA No. </t>
    </r>
    <r>
      <rPr>
        <b/>
        <sz val="8"/>
        <rFont val="Arial"/>
        <family val="2"/>
      </rPr>
      <t>258/2013</t>
    </r>
  </si>
  <si>
    <r>
      <t xml:space="preserve">OCAD Organo Colegiado de Administración y Decisión: </t>
    </r>
    <r>
      <rPr>
        <b/>
        <sz val="8"/>
        <rFont val="Arial"/>
        <family val="2"/>
      </rPr>
      <t>2013863200016</t>
    </r>
  </si>
  <si>
    <r>
      <t xml:space="preserve">CONTRATO DE OBRA No. </t>
    </r>
    <r>
      <rPr>
        <b/>
        <sz val="8"/>
        <rFont val="Arial"/>
        <family val="2"/>
      </rPr>
      <t>265/2013</t>
    </r>
  </si>
  <si>
    <r>
      <t xml:space="preserve">OCAD Organo Colegiado de Administración y Decisión : </t>
    </r>
    <r>
      <rPr>
        <b/>
        <sz val="8"/>
        <rFont val="Arial"/>
        <family val="2"/>
      </rPr>
      <t>2013863200010</t>
    </r>
  </si>
  <si>
    <t>240501010203010201</t>
  </si>
  <si>
    <t>00278</t>
  </si>
  <si>
    <r>
      <t xml:space="preserve">CONTRATO DE OBRA No. </t>
    </r>
    <r>
      <rPr>
        <b/>
        <sz val="8"/>
        <rFont val="Arial"/>
        <family val="2"/>
      </rPr>
      <t>271/2013</t>
    </r>
  </si>
  <si>
    <t>2012-86-320-2590</t>
  </si>
  <si>
    <t>V/CONTRATO</t>
  </si>
  <si>
    <t xml:space="preserve">INSPECCIÓN </t>
  </si>
  <si>
    <t>Tesalia</t>
  </si>
  <si>
    <t>Orito</t>
  </si>
  <si>
    <t>San Vicente de Luzón</t>
  </si>
  <si>
    <t xml:space="preserve">Orito </t>
  </si>
  <si>
    <t>Buenos Aires</t>
  </si>
  <si>
    <t xml:space="preserve">Siberia </t>
  </si>
  <si>
    <t>Siberia</t>
  </si>
  <si>
    <t>San Vicente del Luzón</t>
  </si>
  <si>
    <t>VIGENCIA 2013</t>
  </si>
  <si>
    <r>
      <t xml:space="preserve">COMUNICADO DE ACEPTACIÓNNo. </t>
    </r>
    <r>
      <rPr>
        <b/>
        <sz val="8"/>
        <rFont val="Arial"/>
        <family val="2"/>
      </rPr>
      <t>123/2013</t>
    </r>
  </si>
  <si>
    <r>
      <t xml:space="preserve">COMUNICADO DE ACEPTACIÓN No. </t>
    </r>
    <r>
      <rPr>
        <b/>
        <sz val="8"/>
        <rFont val="Arial"/>
        <family val="2"/>
      </rPr>
      <t>124/2013</t>
    </r>
  </si>
  <si>
    <r>
      <t xml:space="preserve">COMUNICADO DE ACEPTACIÓN </t>
    </r>
    <r>
      <rPr>
        <b/>
        <sz val="8"/>
        <rFont val="Arial"/>
        <family val="2"/>
      </rPr>
      <t>125/2013</t>
    </r>
  </si>
  <si>
    <r>
      <t xml:space="preserve">COMUNICADO DE ACEPTACIÓN No. </t>
    </r>
    <r>
      <rPr>
        <b/>
        <sz val="8"/>
        <rFont val="Arial"/>
        <family val="2"/>
      </rPr>
      <t>165/2013</t>
    </r>
  </si>
  <si>
    <t>01305</t>
  </si>
  <si>
    <t>SECRETARÍO DE INFRAESTRUCTURA</t>
  </si>
  <si>
    <t>01304</t>
  </si>
  <si>
    <t>01303</t>
  </si>
  <si>
    <t>Ing. ANA LINDA DIAS PANTOJA</t>
  </si>
  <si>
    <t>01282</t>
  </si>
  <si>
    <t>01283</t>
  </si>
  <si>
    <t>24010702010101</t>
  </si>
  <si>
    <t>00435</t>
  </si>
  <si>
    <t>00939</t>
  </si>
  <si>
    <t>2013-86-320-2791</t>
  </si>
  <si>
    <t>MANTENIMIENTO DE LA VIA VEREDA EL QUEBRADON, MUNICIPIO DE ORITO -PUTUMAYO.</t>
  </si>
  <si>
    <t>00835</t>
  </si>
  <si>
    <t>REGALÍAS RENDIMIENTOS FINANCIROS</t>
  </si>
  <si>
    <t>2013-86-320-2771</t>
  </si>
  <si>
    <t>MEJORAMIENTO TARAVITA VEREDA CABAÑAS DEL GUAMUEZ, EN EL MUNICIPIO DE ORITO - PUTUMAYO.</t>
  </si>
  <si>
    <t>2401010113010101</t>
  </si>
  <si>
    <t>00692</t>
  </si>
  <si>
    <t xml:space="preserve">INGRESOS CORRIENTES DE LIBRE DESTINACIÓN -VIGENCIA ANTERIOR </t>
  </si>
  <si>
    <r>
      <t>COMUNICADO DE ACEPTACIÓN No.</t>
    </r>
    <r>
      <rPr>
        <b/>
        <sz val="8"/>
        <rFont val="Arial"/>
        <family val="2"/>
      </rPr>
      <t xml:space="preserve"> 302/2013</t>
    </r>
  </si>
  <si>
    <t>01098</t>
  </si>
  <si>
    <t>01156</t>
  </si>
  <si>
    <t>2013-86-320-2790</t>
  </si>
  <si>
    <t>MEJORAMIENTO INFRAESTRUCTURA CANCHAS BARRIO DOCE DE OCTUBRE DEL MUNICIPIO DE ORITO DEPARTAMENTO DEL PUTUMAYO.</t>
  </si>
  <si>
    <t>MEJORAMIENTO INFRAESTRUCTURA CANCHAS BARRIO LAS PALMAS  DEL MUNICIPIO DE ORITO DEPARTAMENTO DEL PUTUMAYO.</t>
  </si>
  <si>
    <t>00399</t>
  </si>
  <si>
    <t>01285</t>
  </si>
  <si>
    <t>01286</t>
  </si>
  <si>
    <t xml:space="preserve">REGALÍAS PETROLERAS -VIGENCIAS ANTERIORES </t>
  </si>
  <si>
    <t>CONTINUACIÓN CONSTRUCCIÓN ALCANTARILLADO SANITARIO VEREDA EL YARUMO, MUNICIPIO DE ORITO -PUTUMAYO</t>
  </si>
  <si>
    <t>00302</t>
  </si>
  <si>
    <t>2013-86-320-2797</t>
  </si>
  <si>
    <t xml:space="preserve">ADECUACIÓN SALAS DE COMPUTO DE LAS INSPECCIONES DE POLICIA DE TESALIA, SIBERIA Y BUENOS AIRES, SEDES EDUCATIVAS BRISAS DEL RIO ORITO, LUCITANIA, SANTA TERESA, QUEBRADA HONDA, BRISAS DEL ACHIOTE, JARDIN DE LA SIERRA, TESALIA SEDE PRINCIPAL, BURDINES, BRISAS DEL GUAMUEZ, LA PEDREGOSA, EL PROGRESO Y ALTO CABAÑAS DEL </t>
  </si>
  <si>
    <t>00920</t>
  </si>
  <si>
    <t>00938</t>
  </si>
  <si>
    <r>
      <rPr>
        <b/>
        <sz val="8"/>
        <rFont val="Arial"/>
        <family val="2"/>
      </rPr>
      <t>2),</t>
    </r>
    <r>
      <rPr>
        <sz val="8"/>
        <rFont val="Arial"/>
        <family val="2"/>
      </rPr>
      <t xml:space="preserve"> CONSTRUCCIÓN AREA ADMINISTRATIVA SEDE LUIS CARLOS GALÁN DEL MUNICIPIO DE ORITO DEPARTAMENTO DEL PUTUMAYO.</t>
    </r>
  </si>
  <si>
    <r>
      <rPr>
        <b/>
        <sz val="8"/>
        <rFont val="Arial"/>
        <family val="2"/>
      </rPr>
      <t>3).</t>
    </r>
    <r>
      <rPr>
        <sz val="8"/>
        <rFont val="Arial"/>
        <family val="2"/>
      </rPr>
      <t xml:space="preserve"> MEJORAMIENTO INFRAESTRUCTURA SEDE EDUCATIVA ASUNCIÓN DE LA VEREDA ACAE DEL MUNICIPIO DE ORITO DEPARTAMENTO DEL PUTUMAYO.</t>
    </r>
  </si>
  <si>
    <r>
      <rPr>
        <b/>
        <sz val="8"/>
        <rFont val="Arial"/>
        <family val="2"/>
      </rPr>
      <t>4)</t>
    </r>
    <r>
      <rPr>
        <sz val="8"/>
        <rFont val="Arial"/>
        <family val="2"/>
      </rPr>
      <t>, CONSTRUCCIÓN GRADERÍAS Y ALUMBRADO, PATIO RECREATIVO ESCUELA SEDE VEREDA EL ACHIOTE MUNICIPIO DE ORITO DEPARTAMENTO DEL PUTUMAYO.</t>
    </r>
  </si>
  <si>
    <r>
      <rPr>
        <b/>
        <sz val="8"/>
        <rFont val="Arial"/>
        <family val="2"/>
      </rPr>
      <t>5)</t>
    </r>
    <r>
      <rPr>
        <sz val="8"/>
        <rFont val="Arial"/>
        <family val="2"/>
      </rPr>
      <t>, MEJORAMIENTO DE AULAS ESCOLARES Y RESTAURANTE SEDE LA INMACULADA BARRIO LA ALAMEDA DEL MUNICIPIO DE ORITO DEPARTAMENTO DEL PUTUMAYO.</t>
    </r>
  </si>
  <si>
    <r>
      <rPr>
        <b/>
        <sz val="8"/>
        <rFont val="Arial"/>
        <family val="2"/>
      </rPr>
      <t xml:space="preserve">6), </t>
    </r>
    <r>
      <rPr>
        <sz val="8"/>
        <rFont val="Arial"/>
        <family val="2"/>
      </rPr>
      <t>CONSTRUCCIÓN (TERMINACIÓN) PATIO RECREATIVO SEDE CAMPO BELLO, IER LIBANO MUNICIPIO DE ORITO DEPARTAMENTO DEL PUTUMAYO.</t>
    </r>
  </si>
  <si>
    <r>
      <rPr>
        <b/>
        <sz val="8"/>
        <rFont val="Arial"/>
        <family val="2"/>
      </rPr>
      <t>8)</t>
    </r>
    <r>
      <rPr>
        <sz val="8"/>
        <rFont val="Arial"/>
        <family val="2"/>
      </rPr>
      <t>, CONSTRUCCIÓN DE GRADERÍAS Y ALUMBRADO POLIDEPORTIVO VEREDA TESALIA MUNICIPIO DE ORITO.</t>
    </r>
  </si>
  <si>
    <r>
      <rPr>
        <b/>
        <sz val="8"/>
        <rFont val="Arial"/>
        <family val="2"/>
      </rPr>
      <t xml:space="preserve">9). </t>
    </r>
    <r>
      <rPr>
        <sz val="8"/>
        <rFont val="Arial"/>
        <family val="2"/>
      </rPr>
      <t>MEJORAMIENTO INFRAESTRUCTURA CER YARUMO, SEDE PRINCIPAL DEL MUNICIPI DE ORITO DEPARTAMENTO DEL PUTUMAYO</t>
    </r>
  </si>
  <si>
    <r>
      <rPr>
        <b/>
        <sz val="8"/>
        <rFont val="Arial"/>
        <family val="2"/>
      </rPr>
      <t xml:space="preserve">10). </t>
    </r>
    <r>
      <rPr>
        <sz val="8"/>
        <rFont val="Arial"/>
        <family val="2"/>
      </rPr>
      <t>MEJORAMIENTO INFRAESTRUCTURA FISICA AULA DE INFORMATICA SEDE VEREDA EL JORDAN DEL MUNICIPIO DE ORITO DEPARTAMENTO DEL PUTUMAYO</t>
    </r>
  </si>
  <si>
    <r>
      <rPr>
        <b/>
        <sz val="8"/>
        <rFont val="Arial"/>
        <family val="2"/>
      </rPr>
      <t>11).</t>
    </r>
    <r>
      <rPr>
        <sz val="8"/>
        <rFont val="Arial"/>
        <family val="2"/>
      </rPr>
      <t>CONSTRUCCIÓN MUELLE VEREDA PARAISO SECTOR LA SILVA DEL MUNICPIO DE ORITO DEPARTAMENTO DEL PUTUMAYO.</t>
    </r>
  </si>
  <si>
    <r>
      <rPr>
        <b/>
        <sz val="8"/>
        <rFont val="Arial"/>
        <family val="2"/>
      </rPr>
      <t xml:space="preserve">12). </t>
    </r>
    <r>
      <rPr>
        <sz val="8"/>
        <rFont val="Arial"/>
        <family val="2"/>
      </rPr>
      <t>CONSTRUCCIÓN PUENTE EN LA VEREDA ALTO MIRADOR DEL MUNICIPIO DE ORITO DEPARTAMENTO DEL PUTUMAYO</t>
    </r>
  </si>
  <si>
    <r>
      <rPr>
        <b/>
        <sz val="8"/>
        <rFont val="Arial"/>
        <family val="2"/>
      </rPr>
      <t xml:space="preserve">13). </t>
    </r>
    <r>
      <rPr>
        <sz val="8"/>
        <rFont val="Arial"/>
        <family val="2"/>
      </rPr>
      <t xml:space="preserve">MEJORAMIENTO INFRAESTRUCTURA FISICA ESCUELA VEREDA MIRADOR PEPINO DEL MUNICIPIO DE ORITO </t>
    </r>
  </si>
  <si>
    <r>
      <rPr>
        <b/>
        <sz val="8"/>
        <rFont val="Arial"/>
        <family val="2"/>
      </rPr>
      <t>INTERVENTORIA TECNICA, ADMINISTRATIVA Y FINANCIERA PARA LOS PROYECTOS 1).</t>
    </r>
    <r>
      <rPr>
        <sz val="8"/>
        <rFont val="Arial"/>
        <family val="2"/>
      </rPr>
      <t xml:space="preserve"> CONSTRUCCIÓN (TERMINACIÓN) RESTAURANTE ESCOLAR SEDE INKAL AWA EN EL MUNICIPIO DE ORITO DEPARTAMENTO DEL PUTUMAYO.</t>
    </r>
  </si>
  <si>
    <t>TULIA ANGELICA DIAZ PANTOJA</t>
  </si>
  <si>
    <t>59,825,145</t>
  </si>
  <si>
    <t>2013-86-320-2739</t>
  </si>
  <si>
    <t>CONSTRUCCIÓN PUENTE PEATONAL COLGANTE EN LA VEREDA JERUSALEN, MUNICIPIO DE ORITO - PUTUMAYO.</t>
  </si>
  <si>
    <t>24010703010102</t>
  </si>
  <si>
    <t>00502</t>
  </si>
  <si>
    <t>REGALÍAS PETROLERAS -VIGENCIAS ANTERIORES</t>
  </si>
  <si>
    <t>ficha proyecto</t>
  </si>
  <si>
    <t xml:space="preserve">objeto </t>
  </si>
  <si>
    <t>contratista</t>
  </si>
  <si>
    <t>nit</t>
  </si>
  <si>
    <t>rubro</t>
  </si>
  <si>
    <t>No. CDP</t>
  </si>
  <si>
    <t>FECHA/CDP</t>
  </si>
  <si>
    <t>VALOR/CDP</t>
  </si>
  <si>
    <t>FECHA SUSCRIPCIÓN</t>
  </si>
  <si>
    <t>VALOR/RP</t>
  </si>
  <si>
    <t>APROBA POLIZA</t>
  </si>
  <si>
    <t>INICIO</t>
  </si>
  <si>
    <t>PLAZO</t>
  </si>
  <si>
    <t>VALOR CONTRATO</t>
  </si>
  <si>
    <t xml:space="preserve">RECURSOS </t>
  </si>
  <si>
    <t>INTERVENTOR EXTERNO</t>
  </si>
  <si>
    <t>CONSTRUCCIÓN (TERMINACIÓN) PATIO RECREATIVO SEDE CAMPO BELLO, IER LIBANO MUNICIPIO DE ORITO -PUTUMAYO.</t>
  </si>
  <si>
    <t>MEJORAMIENTO INFRAESTRUCTURA CER YARUMO, SEDE PRINCIPAL DEL MUNICIPI DE ORITO -PUTUMAYO</t>
  </si>
  <si>
    <t>MEJORAMIENTO INFRAESTRUCTURA FISICA AULA DE INFORMATICA SEDE VEREDA EL JORDAN DEL MUNICIPIO DE ORITO - PUTUMAYO</t>
  </si>
  <si>
    <t>CONSTRUCCIÓN (TERMINACIÓN) RESTAURANTE ESCOLAR SEDE INKAL AWA EN EL MUNICIPIO DE ORITO -PUTUMAYO.</t>
  </si>
  <si>
    <t>CONSTRUCCIÓN GRADERÍAS Y ALUMBRADO, PATIO RECREATIVO ESCUELA SEDE VEREDA EL ACHIOTE MUNICIPIO DE ORITO -PUTUMAYO.</t>
  </si>
  <si>
    <t>MEJORAMIENTO INFRAESTRUCTURA SEDE EDUCATIVA ASUNCIÓN DE LA VEREDA ACAE DEL MUNICIPIO DE ORITO -PUTUMAYO.</t>
  </si>
  <si>
    <t>CONSTRUCCIÓN AREA ADMINISTRATIVA SEDE LUIS CARLOS GALÁN DEL MUNICIPIO DE ORITO - PUTUMAYO.</t>
  </si>
  <si>
    <t>MEJORAMIENTO DE AULAS ESCOLARES Y RESTAURANTE SEDE LA INMACULADA BARRIO LA ALAMEDA DEL MUNICIPIO DE ORITO -PUTUMAYO.</t>
  </si>
  <si>
    <t>CONSTRUCCIÓN GRADERÍAS Y ALUMBRADO PATIO RECREATIVO ESCUELA SEDE LA RUIDOSA DEL MUNICIPIO DE ORITO -PUTUMAYO.</t>
  </si>
  <si>
    <t xml:space="preserve"> MEJORAMIENTO PATIO RECREATIVO  (GRADERÍAS) CER FRANCISCO JOSE DE CALDAS VEREDA SIBERIA MUNICIPIO DE ORITO -PUTUMAYO</t>
  </si>
  <si>
    <t>CONSTRUCCIÓN MUELLE VEREDA PARAISO SECTOR LA SILVA DEL MUNICPIO DE ORITO - PUTUMAYO.</t>
  </si>
  <si>
    <t>CONSTRUCCIÓN PUENTE EN LA VEREDA ALTO MIRADOR DEL MUNICIPIO DE ORITO - PUTUMAYO</t>
  </si>
  <si>
    <r>
      <t xml:space="preserve">CONTRATO DE OBRA No. </t>
    </r>
    <r>
      <rPr>
        <b/>
        <sz val="7"/>
        <rFont val="Arial"/>
        <family val="2"/>
      </rPr>
      <t>258/2013</t>
    </r>
  </si>
  <si>
    <r>
      <t xml:space="preserve">OCAD Organo Colegiado de Administración y Decisión: </t>
    </r>
    <r>
      <rPr>
        <b/>
        <sz val="7"/>
        <rFont val="Arial"/>
        <family val="2"/>
      </rPr>
      <t>2013863200016</t>
    </r>
  </si>
  <si>
    <r>
      <t xml:space="preserve">CONTRATO DE OBRA No. </t>
    </r>
    <r>
      <rPr>
        <b/>
        <sz val="7"/>
        <rFont val="Arial"/>
        <family val="2"/>
      </rPr>
      <t>259/2013</t>
    </r>
  </si>
  <si>
    <r>
      <t xml:space="preserve">CONTRATO DE OBRA No. </t>
    </r>
    <r>
      <rPr>
        <b/>
        <sz val="7"/>
        <rFont val="Arial"/>
        <family val="2"/>
      </rPr>
      <t>260/2013</t>
    </r>
  </si>
  <si>
    <r>
      <t xml:space="preserve">CONTRATO DE OBRA No. </t>
    </r>
    <r>
      <rPr>
        <b/>
        <sz val="7"/>
        <rFont val="Arial"/>
        <family val="2"/>
      </rPr>
      <t>261/201</t>
    </r>
    <r>
      <rPr>
        <sz val="7"/>
        <rFont val="Arial"/>
        <family val="2"/>
      </rPr>
      <t>3</t>
    </r>
  </si>
  <si>
    <r>
      <t xml:space="preserve">CONTRATO DE OBRA No. </t>
    </r>
    <r>
      <rPr>
        <b/>
        <sz val="7"/>
        <rFont val="Arial"/>
        <family val="2"/>
      </rPr>
      <t>262/2013</t>
    </r>
  </si>
  <si>
    <r>
      <t xml:space="preserve">CONTRATO DE OBRA No. </t>
    </r>
    <r>
      <rPr>
        <b/>
        <sz val="7"/>
        <rFont val="Arial"/>
        <family val="2"/>
      </rPr>
      <t>263/201</t>
    </r>
    <r>
      <rPr>
        <sz val="7"/>
        <rFont val="Arial"/>
        <family val="2"/>
      </rPr>
      <t>3</t>
    </r>
  </si>
  <si>
    <r>
      <t xml:space="preserve">CONTRATO DE OBRA No. </t>
    </r>
    <r>
      <rPr>
        <b/>
        <sz val="7"/>
        <rFont val="Arial"/>
        <family val="2"/>
      </rPr>
      <t>264/20</t>
    </r>
    <r>
      <rPr>
        <sz val="7"/>
        <rFont val="Arial"/>
        <family val="2"/>
      </rPr>
      <t>13</t>
    </r>
  </si>
  <si>
    <r>
      <t xml:space="preserve">CONTRATO DE OBRA No. </t>
    </r>
    <r>
      <rPr>
        <b/>
        <sz val="7"/>
        <rFont val="Arial"/>
        <family val="2"/>
      </rPr>
      <t>265/2013</t>
    </r>
  </si>
  <si>
    <r>
      <t xml:space="preserve">OCAD Organo Colegiado de Administración y Decisión : </t>
    </r>
    <r>
      <rPr>
        <b/>
        <sz val="7"/>
        <rFont val="Arial"/>
        <family val="2"/>
      </rPr>
      <t>2013863200010</t>
    </r>
  </si>
  <si>
    <r>
      <t xml:space="preserve">CONTRATO DE OBRA No. </t>
    </r>
    <r>
      <rPr>
        <b/>
        <sz val="7"/>
        <rFont val="Arial"/>
        <family val="2"/>
      </rPr>
      <t>266/2013</t>
    </r>
  </si>
  <si>
    <r>
      <t xml:space="preserve">OCAD Organo Colegiado de Administración y Decisión : </t>
    </r>
    <r>
      <rPr>
        <b/>
        <sz val="7"/>
        <rFont val="Arial"/>
        <family val="2"/>
      </rPr>
      <t>2013863200018</t>
    </r>
  </si>
  <si>
    <r>
      <t xml:space="preserve">CONTRATO DEOBRA No. </t>
    </r>
    <r>
      <rPr>
        <b/>
        <sz val="7"/>
        <rFont val="Arial"/>
        <family val="2"/>
      </rPr>
      <t>267/2013</t>
    </r>
  </si>
  <si>
    <r>
      <t xml:space="preserve">OCAD Organo Colegiado de Administración y Decisión : </t>
    </r>
    <r>
      <rPr>
        <b/>
        <sz val="7"/>
        <rFont val="Arial"/>
        <family val="2"/>
      </rPr>
      <t>2013863200013</t>
    </r>
  </si>
  <si>
    <r>
      <t xml:space="preserve">OCAD Organo Colegiado de Administración y Decisión: </t>
    </r>
    <r>
      <rPr>
        <b/>
        <sz val="7"/>
        <rFont val="Arial"/>
        <family val="2"/>
      </rPr>
      <t>2013863200015</t>
    </r>
  </si>
  <si>
    <r>
      <t xml:space="preserve">CONTRATO DE OBRA No. </t>
    </r>
    <r>
      <rPr>
        <b/>
        <sz val="7"/>
        <rFont val="Arial"/>
        <family val="2"/>
      </rPr>
      <t>268/2013</t>
    </r>
  </si>
  <si>
    <r>
      <t xml:space="preserve">CONTRATO DE OBRA No. </t>
    </r>
    <r>
      <rPr>
        <b/>
        <sz val="7"/>
        <rFont val="Arial"/>
        <family val="2"/>
      </rPr>
      <t>269/2013</t>
    </r>
  </si>
  <si>
    <r>
      <t xml:space="preserve">CONTRATO DE OBRA No. </t>
    </r>
    <r>
      <rPr>
        <b/>
        <sz val="7"/>
        <rFont val="Arial"/>
        <family val="2"/>
      </rPr>
      <t>270/2013</t>
    </r>
  </si>
  <si>
    <r>
      <t xml:space="preserve">CONTRATO DE OBRA No. </t>
    </r>
    <r>
      <rPr>
        <b/>
        <sz val="7"/>
        <rFont val="Arial"/>
        <family val="2"/>
      </rPr>
      <t>271/2013</t>
    </r>
  </si>
  <si>
    <r>
      <t xml:space="preserve">CONTRATO DE OBRA No. </t>
    </r>
    <r>
      <rPr>
        <b/>
        <sz val="7"/>
        <rFont val="Arial"/>
        <family val="2"/>
      </rPr>
      <t>272/2013</t>
    </r>
  </si>
  <si>
    <t>2013-86-320-2722</t>
  </si>
  <si>
    <t>01510</t>
  </si>
  <si>
    <t>CONSTRUCCIÓN Y MEJORAMIENTO INFRAESTRUCTURA FISICA DEL PALACIO MUNICIPAL, MUNICIPIO DE ORITO, DEPARTAMENTO DEL PUTUMAYO.</t>
  </si>
  <si>
    <t>4,612,909-0</t>
  </si>
  <si>
    <t>24010702010102</t>
  </si>
  <si>
    <t>00521</t>
  </si>
  <si>
    <t>01511</t>
  </si>
  <si>
    <r>
      <t xml:space="preserve">CONTRATO DE INTERVENTORIA No. </t>
    </r>
    <r>
      <rPr>
        <b/>
        <sz val="8"/>
        <rFont val="Arial"/>
        <family val="2"/>
      </rPr>
      <t>305/2013</t>
    </r>
  </si>
  <si>
    <r>
      <rPr>
        <b/>
        <sz val="8"/>
        <rFont val="Arial"/>
        <family val="2"/>
      </rPr>
      <t>7)</t>
    </r>
    <r>
      <rPr>
        <sz val="8"/>
        <rFont val="Arial"/>
        <family val="2"/>
      </rPr>
      <t xml:space="preserve">, CONSTRUCCIÓN GRADERÍAS Y ALUMBRADO PATIO RECREATIVO ESCUELA SEDE LA RUIDOSA DEL MUNICIPIO DE ORITO DEPARTAMENTO DEL PUTUMAYO.  </t>
    </r>
  </si>
  <si>
    <t>MEJORAMIENTO PATIO RECREATIVO  (GRADERÍAS) CER FRANCISCO JOSE DE CALDAS VEREDA SIBERIA MUNICIPIO DE ORITO DEPARTAMENTO DEL PUTUMAYO</t>
  </si>
  <si>
    <t>01524</t>
  </si>
  <si>
    <t>01525</t>
  </si>
  <si>
    <t>SISTEMA GENERAL DE REGALÍAS -SGR</t>
  </si>
  <si>
    <t>SGP EDUCACIÓN-VIGENCIAS ANTERIORES</t>
  </si>
  <si>
    <t>SGP OTROS SECTORES-VIGENCIAS ANTERIORES</t>
  </si>
  <si>
    <t xml:space="preserve">REGALIAS RENDIMIENTOS FINANCIEROS </t>
  </si>
  <si>
    <r>
      <t xml:space="preserve">COMUNICADO DE ACEPTACIÓN No. </t>
    </r>
    <r>
      <rPr>
        <b/>
        <sz val="8"/>
        <color rgb="FFFF0000"/>
        <rFont val="Arial"/>
        <family val="2"/>
      </rPr>
      <t>277/</t>
    </r>
    <r>
      <rPr>
        <sz val="8"/>
        <color rgb="FFFF0000"/>
        <rFont val="Arial"/>
        <family val="2"/>
      </rPr>
      <t>2013</t>
    </r>
  </si>
  <si>
    <t>00654</t>
  </si>
  <si>
    <r>
      <t xml:space="preserve">COMUNICADO DE ACEPTACIÓN No. </t>
    </r>
    <r>
      <rPr>
        <b/>
        <sz val="8"/>
        <rFont val="Arial"/>
        <family val="2"/>
      </rPr>
      <t>337/2013</t>
    </r>
  </si>
  <si>
    <t xml:space="preserve">CODISUM SAS/HUGO DE JESUS ORTEGA NOVOA </t>
  </si>
  <si>
    <t>24010201020301</t>
  </si>
  <si>
    <t>00871</t>
  </si>
  <si>
    <t>01711</t>
  </si>
  <si>
    <t>SGP-EDUCACIÓN-VIGENCIAS ANTERIORES</t>
  </si>
  <si>
    <t xml:space="preserve">ING. ANA LINDA DIAZ PANTOJA </t>
  </si>
  <si>
    <r>
      <t xml:space="preserve">COMUNICADO DE ACEPTACIÓN No. </t>
    </r>
    <r>
      <rPr>
        <b/>
        <sz val="8"/>
        <rFont val="Arial"/>
        <family val="2"/>
      </rPr>
      <t>336/2013</t>
    </r>
  </si>
  <si>
    <t>2013-86-320-2799</t>
  </si>
  <si>
    <t xml:space="preserve">MEJORAMIENTO SALAS DE COMPUTO DE LAS INSPECCIONES DE POLICIA DE SAN JUAN VIDES Y SAN VICENTE DEL LUZÓN SEDES EDUCATIVAS: CORAZÓN DEL PUTUMAYO, LA GRAN CEIBA, SAN JUAN VIDES, PEÑAROL, LAS AMERICAS, LOS RIOS,  BENGALA II, LLANO VERDE, LOS ANDES, MONTEBELLO, VILLA 
DE LEYVA DEL MUNICIPIO DE ORITO – PUTUMAYO
</t>
  </si>
  <si>
    <t>18,142,471</t>
  </si>
  <si>
    <t>2410201020301</t>
  </si>
  <si>
    <t>00870</t>
  </si>
  <si>
    <t>01710</t>
  </si>
  <si>
    <t>SGP EDUCACIÓN -VIGENCIAS ANTERIORES</t>
  </si>
  <si>
    <t>ING. ANA LINDA DIAZ PANTOJA</t>
  </si>
  <si>
    <r>
      <t xml:space="preserve">COMUNICADO DE ACEPTACIÓN No. </t>
    </r>
    <r>
      <rPr>
        <b/>
        <sz val="8"/>
        <rFont val="Arial"/>
        <family val="2"/>
      </rPr>
      <t>335/2013</t>
    </r>
  </si>
  <si>
    <t>2013-86-320-2798</t>
  </si>
  <si>
    <t>SERVICIOS C&amp;C ORITO SAS/HELDER CEBALLOS SOLANO</t>
  </si>
  <si>
    <t>00869</t>
  </si>
  <si>
    <t>01709</t>
  </si>
  <si>
    <t>SGP-EDUCACIÓN VIGENCIAS ANTERIORES</t>
  </si>
  <si>
    <t>01279</t>
  </si>
  <si>
    <t>2013-86-320-2751</t>
  </si>
  <si>
    <t>2013-86-320-2752</t>
  </si>
  <si>
    <t>MEJORAMIENTO INFRAESTRUCTURA FISICA INSTITUCIÓN EDUCATIVA SAN JOSE DE ORITO MUNICIPIO DE ORITO - PUTUMAYO.</t>
  </si>
  <si>
    <t>CONYSER S.A.S./LINA DISNEY GUERRON ALVAREZ</t>
  </si>
  <si>
    <t>900,274,210-0</t>
  </si>
  <si>
    <r>
      <t xml:space="preserve">MEJORAMIENTO INFRAESTRUCTURA FISICA INSTITUCIÓN EDUCATIVA </t>
    </r>
    <r>
      <rPr>
        <b/>
        <sz val="8"/>
        <rFont val="Arial"/>
        <family val="2"/>
      </rPr>
      <t>JORGE ELIECER GAITAN</t>
    </r>
    <r>
      <rPr>
        <sz val="8"/>
        <rFont val="Arial"/>
        <family val="2"/>
      </rPr>
      <t xml:space="preserve"> MUNICIPIO DE ORITO - PUTUMAYO.</t>
    </r>
  </si>
  <si>
    <t>00685</t>
  </si>
  <si>
    <t>SGP EDUCACIÓN -VIGE. ANTERIORES</t>
  </si>
  <si>
    <t>Ing. ANA LINDA DIAZ PANTOJA</t>
  </si>
  <si>
    <r>
      <t xml:space="preserve">CONTRATO DE OBRA No. </t>
    </r>
    <r>
      <rPr>
        <b/>
        <sz val="8"/>
        <rFont val="Arial"/>
        <family val="2"/>
      </rPr>
      <t>350/2013</t>
    </r>
  </si>
  <si>
    <t>MIGUEL ANGEL SUAREZ</t>
  </si>
  <si>
    <t>97,480,366</t>
  </si>
  <si>
    <t>IIng. ANA LINDA DIAZ PANTOJA</t>
  </si>
  <si>
    <t>01322</t>
  </si>
  <si>
    <t>01319</t>
  </si>
  <si>
    <t xml:space="preserve">SECRETARIA DE INFRAESTRUCTURA MUNICIPAL </t>
  </si>
  <si>
    <t>01275</t>
  </si>
  <si>
    <t>01734</t>
  </si>
  <si>
    <t>01291</t>
  </si>
  <si>
    <t>01284</t>
  </si>
  <si>
    <t>01288</t>
  </si>
  <si>
    <t>01292</t>
  </si>
  <si>
    <t>01278</t>
  </si>
  <si>
    <t>01287</t>
  </si>
  <si>
    <t>01281</t>
  </si>
  <si>
    <t>01274</t>
  </si>
  <si>
    <t>01280</t>
  </si>
  <si>
    <t>01276</t>
  </si>
  <si>
    <t>01246</t>
  </si>
  <si>
    <t xml:space="preserve">HORA </t>
  </si>
  <si>
    <t>HORA</t>
  </si>
  <si>
    <t>SERVICIOS C&amp;C ORITO S.A.S/ HELDER CEBALLOS SOLANO</t>
  </si>
  <si>
    <r>
      <t xml:space="preserve">CONTRATO DE OBRA No. </t>
    </r>
    <r>
      <rPr>
        <b/>
        <sz val="8"/>
        <rFont val="Arial"/>
        <family val="2"/>
      </rPr>
      <t>354/2013</t>
    </r>
  </si>
  <si>
    <t>01757</t>
  </si>
  <si>
    <t xml:space="preserve">Ing. ANA LINDA DIAZ PANTOJA </t>
  </si>
  <si>
    <r>
      <t xml:space="preserve">CONTRATO DE OBRA No. </t>
    </r>
    <r>
      <rPr>
        <b/>
        <sz val="8"/>
        <color rgb="FFFF0000"/>
        <rFont val="Arial"/>
        <family val="2"/>
      </rPr>
      <t>262/2013</t>
    </r>
  </si>
  <si>
    <r>
      <t xml:space="preserve">CONTRATO DE OBRA No. </t>
    </r>
    <r>
      <rPr>
        <b/>
        <sz val="8"/>
        <rFont val="Arial"/>
        <family val="2"/>
      </rPr>
      <t>360/2013</t>
    </r>
  </si>
  <si>
    <t>2013-86-320-2741</t>
  </si>
  <si>
    <t>MEJORAMIENTO INFRAESTRUCTURA FISICA PLAZA DE MERCADO MUNICIPAL DE ORITO DEPARTAMENTO DEL PUTUMAYO.</t>
  </si>
  <si>
    <t xml:space="preserve">LICITACIÓN PÚBLICA </t>
  </si>
  <si>
    <t>846,001,524-1</t>
  </si>
  <si>
    <t>REGALIAS PETROLERAS</t>
  </si>
  <si>
    <t>CONSTRUCCIÓN BOXCOULVERT ALCANTARILLADO PLUVIAL BARRIO LAS COLINAS, MUNICIPIO DE ORITO DEPARTAMENTO DEL PUTUMAYO.</t>
  </si>
  <si>
    <t>23110203010201</t>
  </si>
  <si>
    <t>00834</t>
  </si>
  <si>
    <t xml:space="preserve">DEL NIVEL DEPARTAMENTAL </t>
  </si>
  <si>
    <r>
      <t xml:space="preserve">CONTRATO  DE OBRA No. </t>
    </r>
    <r>
      <rPr>
        <b/>
        <sz val="8"/>
        <rFont val="Arial"/>
        <family val="2"/>
      </rPr>
      <t>362/2013</t>
    </r>
  </si>
  <si>
    <t>2011-86-320-2300</t>
  </si>
  <si>
    <t>2011-86-320-2257</t>
  </si>
  <si>
    <t>2011-86-320-2153</t>
  </si>
  <si>
    <t>2011-86-320-2252</t>
  </si>
  <si>
    <t>2010-86-320-2074</t>
  </si>
  <si>
    <t>2010-86-320-2047</t>
  </si>
  <si>
    <t>2011-86-320-2264</t>
  </si>
  <si>
    <t>ADECUACIÓN INFRAESTRUCTURA FISICA COLISEO MUNICIPAL</t>
  </si>
  <si>
    <t>CONSTRUCCIÓN CUBIERTA PATIO RECREATIVO SEDE LUCITANIA CHURUYACO</t>
  </si>
  <si>
    <t>JORGE REY PATIÑO S.A.S./JORGE REY PATIÑO</t>
  </si>
  <si>
    <t>TERMINACIÓN POLIDEPORTIVO SEDE EL CALDERO</t>
  </si>
  <si>
    <t>2011-86-320-2328</t>
  </si>
  <si>
    <t>CONSTRUCCIÓN UNIDAD SANITARIA CER EL YARUMO SEDE SANTA ROSA EL 35</t>
  </si>
  <si>
    <t xml:space="preserve">CONSTRUCCIÓN CERRAMIENTO CER NUEVA ESPERANZA SEDE CENTRAL </t>
  </si>
  <si>
    <t xml:space="preserve">TERMINACIÓN AULA ESCOLAR CER ALTAMIRA SEDE PRINCIPAL </t>
  </si>
  <si>
    <t xml:space="preserve">TERMINACIÓN CERRAMIENTO CER YARUMO SEDE SAN ANDRES </t>
  </si>
  <si>
    <t>CONSTRUCCIÓN GRADERIAS PATIO RECREATIVO SAN VICENTE DEL LUZÓN MPIO DE ORITO DEPARTAMENTO DEL PUTUMAYO.</t>
  </si>
  <si>
    <t>24010701010201</t>
  </si>
  <si>
    <t>00766</t>
  </si>
  <si>
    <t>24010701010202</t>
  </si>
  <si>
    <t>24010701010203</t>
  </si>
  <si>
    <t>24010701010204</t>
  </si>
  <si>
    <t>24010701010205</t>
  </si>
  <si>
    <t>24010701010206</t>
  </si>
  <si>
    <t>24010701010207</t>
  </si>
  <si>
    <t>24010706010103</t>
  </si>
  <si>
    <t>REGALÍAS PETROLERAS VIG. ANTERIORES</t>
  </si>
  <si>
    <t>01152</t>
  </si>
  <si>
    <t>2013-86-320-2742</t>
  </si>
  <si>
    <t>MEJORAMIENTO SISTEMA DE CAPTACIÓN DE AGUA EN LA VEREDA ACHIOTE , MUNICIPIO DE ORITO DEPARTAMENTO DEL PUTUMAYO.</t>
  </si>
  <si>
    <t>00667</t>
  </si>
  <si>
    <r>
      <t xml:space="preserve">CONTRATO DE OBRA No. </t>
    </r>
    <r>
      <rPr>
        <b/>
        <sz val="8"/>
        <color rgb="FFFF0000"/>
        <rFont val="Arial"/>
        <family val="2"/>
      </rPr>
      <t>264/20</t>
    </r>
    <r>
      <rPr>
        <sz val="8"/>
        <color rgb="FFFF0000"/>
        <rFont val="Arial"/>
        <family val="2"/>
      </rPr>
      <t>13</t>
    </r>
  </si>
  <si>
    <r>
      <t xml:space="preserve">COMUNICADO DE ACEPTACIÓN No. </t>
    </r>
    <r>
      <rPr>
        <b/>
        <sz val="8"/>
        <color rgb="FFFF0000"/>
        <rFont val="Arial"/>
        <family val="2"/>
      </rPr>
      <t>276/2013</t>
    </r>
  </si>
  <si>
    <t>01093</t>
  </si>
  <si>
    <r>
      <t xml:space="preserve">COMUNICADO DE ACEPTACIÓN No. </t>
    </r>
    <r>
      <rPr>
        <b/>
        <sz val="8"/>
        <color rgb="FFFF0000"/>
        <rFont val="Arial"/>
        <family val="2"/>
      </rPr>
      <t>301/2013</t>
    </r>
  </si>
  <si>
    <r>
      <t xml:space="preserve">CONTRATO DE OBRA No. </t>
    </r>
    <r>
      <rPr>
        <b/>
        <sz val="8"/>
        <color rgb="FFFF0000"/>
        <rFont val="Arial"/>
        <family val="2"/>
      </rPr>
      <t>272/2013</t>
    </r>
  </si>
  <si>
    <t>01533</t>
  </si>
  <si>
    <t>01531</t>
  </si>
  <si>
    <t>01176</t>
  </si>
  <si>
    <t>01423</t>
  </si>
  <si>
    <t>2013-86-320-2810</t>
  </si>
  <si>
    <t>CONSTRUCCIÓN HOGAR INFANTIL DIVINO NIÑO, MUNICIPIO DE ORITO DEPARTAMENTO DEL PUTUMAYO.</t>
  </si>
  <si>
    <t>JCCV INGENIERIA SAS/JUAN CARLOS CUERVO VERANO</t>
  </si>
  <si>
    <t>23010601010101</t>
  </si>
  <si>
    <t>24012201010101</t>
  </si>
  <si>
    <t>2402020501010101</t>
  </si>
  <si>
    <t>00940</t>
  </si>
  <si>
    <t>SGP POR CRECIMIENTO A LA ECONOMIA -PRIMERA INFANCIA</t>
  </si>
  <si>
    <t>2013-86-320-2749</t>
  </si>
  <si>
    <t>24010703010101</t>
  </si>
  <si>
    <t>24020301010101</t>
  </si>
  <si>
    <t>00926</t>
  </si>
  <si>
    <t>OCAD Organo Colegiado de Administración y Decisión  2013-86-320-0011</t>
  </si>
  <si>
    <t xml:space="preserve">MEJORAMIENTO INFRAESTRUCTURA PLAZA DE MERCADO </t>
  </si>
  <si>
    <t>CONCURSO DE MERITOS CM-SIM-004-2013</t>
  </si>
  <si>
    <t>LUIS ALEXANDER PACINGA CORREA</t>
  </si>
  <si>
    <t>CONTINUACIÓN CONSTRUCCIÓN PARQUE LAS PALMAS MUNICIPIO DE ORITO -PUTUMAYO</t>
  </si>
  <si>
    <t>24010603010103</t>
  </si>
  <si>
    <t>24010706020103</t>
  </si>
  <si>
    <t>00705</t>
  </si>
  <si>
    <t>RECURSOS VIG. ANTERIORES SGP OTROS SECTORES</t>
  </si>
  <si>
    <t xml:space="preserve">RECURSOS VIG. ANTERIORES REGALÍAS PETROLERAS </t>
  </si>
  <si>
    <t>CONSTRUCCIÓN UNIDAD SANITARIA CER EL YARUMO SEDE SANTA ROSA DEL 35</t>
  </si>
  <si>
    <t xml:space="preserve">CONSTRUCCIÓN CERRAMIENTO CER NUEVA ESPERANZA, MUNICIPIO DE ORITO </t>
  </si>
  <si>
    <t>CONSTRUCCIÓN GRADERIAS PATIO RECREATIVO SAN VICENTE DEL LUZÓN</t>
  </si>
  <si>
    <t>TERMINACIÓN CERRAMIENTO ESCOLAR CER YARUMO SEDE SAN ANDRES</t>
  </si>
  <si>
    <t xml:space="preserve">TERMINACIÓN POLIDEPORTIVO SEDE EL CALDERO </t>
  </si>
  <si>
    <t>2010-86-320-1882</t>
  </si>
  <si>
    <t>00765</t>
  </si>
  <si>
    <t xml:space="preserve">CONSTRUCCIÓN ANDENES PLAZA DE MERCADO </t>
  </si>
  <si>
    <t>2010/86-320-2083</t>
  </si>
  <si>
    <t>CONSTRUCCIÓN PAVIMENTO RIGIDO TERMINAL DE TRANSPORTE</t>
  </si>
  <si>
    <t>24010703010201</t>
  </si>
  <si>
    <t>2011-86-320-2314</t>
  </si>
  <si>
    <t xml:space="preserve">CONSTRUCCIÓN PAVIMENTO RÍGIDO CALLE 7 ENTRE CARRERAS 8 Y 9 MUNICIPIO DE ORITO </t>
  </si>
  <si>
    <t>24010703010202</t>
  </si>
  <si>
    <r>
      <t xml:space="preserve">CONTRTO DE INTERVENTORIA No. </t>
    </r>
    <r>
      <rPr>
        <b/>
        <sz val="8"/>
        <rFont val="Arial"/>
        <family val="2"/>
      </rPr>
      <t>400/2013</t>
    </r>
  </si>
  <si>
    <r>
      <t xml:space="preserve">CONTRATO DE OBRA No. </t>
    </r>
    <r>
      <rPr>
        <b/>
        <sz val="8"/>
        <rFont val="Arial"/>
        <family val="2"/>
      </rPr>
      <t>392/2013</t>
    </r>
  </si>
  <si>
    <t>2013-86-320-2778</t>
  </si>
  <si>
    <t xml:space="preserve">CONSTRUCCIÓN PRIMERA ETAPA AULA ESCOLAR CER SILVANIA, MUNICIPIO DEORITO </t>
  </si>
  <si>
    <t>SELECCIÓN ABREVIADA SA-SIM-026-2013</t>
  </si>
  <si>
    <t>24010201020101</t>
  </si>
  <si>
    <t>00588</t>
  </si>
  <si>
    <t>01996</t>
  </si>
  <si>
    <t>SGP-EDUCACIÓN VIG. ANTERIORES</t>
  </si>
  <si>
    <r>
      <t xml:space="preserve">CONTRATO DE OBRA No. </t>
    </r>
    <r>
      <rPr>
        <b/>
        <sz val="8"/>
        <rFont val="Arial"/>
        <family val="2"/>
      </rPr>
      <t>393/2013</t>
    </r>
  </si>
  <si>
    <t>2010-86-320-2083</t>
  </si>
  <si>
    <t>SELECCIÓN ABREVIADA SA-SIM-027-2013</t>
  </si>
  <si>
    <t>CONSTRUCCIÓN PAVIMENTO RÍGIDO TERMINAL DE TRANSPORTE MUNICIPIO DE ORITO -PUTUMAYO.</t>
  </si>
  <si>
    <t>CONSTRUCCIÓN PAVIMENTO RÍGIDO CALLE 7 ENTRE CARRERAS 8 Y 9 MUNICIPIO DE ORITO -PUYUMAYO.</t>
  </si>
  <si>
    <t>JORGE REY PATIÑO SAS/JORGE REY PATIÑO</t>
  </si>
  <si>
    <t>CONTINUACIÓN CONSTRUCCIÓN  ANDENES PLAZA DE MERCADO MUNICIPIO DE ORITO - PUTUMAYO.</t>
  </si>
  <si>
    <t>24010702010104</t>
  </si>
  <si>
    <t>2013-86-320-2712</t>
  </si>
  <si>
    <t>CONSTRUCCIÓN MUELLE FLUVIAL VEREDA VERSALLES, MUNICIPIO DE ORITO - PUTUMAYO.</t>
  </si>
  <si>
    <t>SELECCIÓN ABREVIADA SA-SIM-025-2013</t>
  </si>
  <si>
    <t>24010601010102</t>
  </si>
  <si>
    <t>24010703010104</t>
  </si>
  <si>
    <t>24020301010106</t>
  </si>
  <si>
    <t>00690</t>
  </si>
  <si>
    <t>SGP, OTROS SECTORES VIG. ANTERIORES</t>
  </si>
  <si>
    <t>REGALIAS PETROLERAS VIG. ANTERIORES</t>
  </si>
  <si>
    <t xml:space="preserve">REGALIAS -RENDIMIENTOS FINANCIEROS </t>
  </si>
  <si>
    <t>MINIMA CUANTIA SIM-MC-061-2013</t>
  </si>
  <si>
    <t>01124</t>
  </si>
  <si>
    <r>
      <t xml:space="preserve">ADICIONAL </t>
    </r>
    <r>
      <rPr>
        <b/>
        <sz val="8"/>
        <color rgb="FF00B050"/>
        <rFont val="Arial"/>
        <family val="2"/>
      </rPr>
      <t>001</t>
    </r>
    <r>
      <rPr>
        <sz val="8"/>
        <color rgb="FF00B050"/>
        <rFont val="Arial"/>
        <family val="2"/>
      </rPr>
      <t xml:space="preserve"> AL CONTRATO DE OBRA No. 261/2013</t>
    </r>
  </si>
  <si>
    <t>01175</t>
  </si>
  <si>
    <t>2013-86-320-2813</t>
  </si>
  <si>
    <t>MEJORAMIENTO DE LA INFRAESTRUCTURA FISICA DE LA INSPECCIÓN DE POLICIA DE SIBERIA, MUNICIPIO DE ORITO  PUTUMAYO.</t>
  </si>
  <si>
    <t>2401010103010201</t>
  </si>
  <si>
    <t>01146</t>
  </si>
  <si>
    <t>INGRESOS CORRIENTES DE LIBRE DESTINACIÓN -VIG ANTERIOORES</t>
  </si>
  <si>
    <t>MEJORAMIENTO CAMINO VEREDA NUEVA COLONIA, MUNICIPIO DE ORITO -PUTUMAYO</t>
  </si>
  <si>
    <t>01148</t>
  </si>
  <si>
    <t xml:space="preserve">REGALÍAS -RENDIMIENTO FINANCIERO </t>
  </si>
  <si>
    <t>2013-86-320-2811</t>
  </si>
  <si>
    <t>MEJORAMIENTO INFRAESTRUCTURA FISICA SEDE LUIS CARLOS GALÁN, MUNICIPIO DE ORITO PUTUMAYO.</t>
  </si>
  <si>
    <t>24012402010101</t>
  </si>
  <si>
    <t>01123</t>
  </si>
  <si>
    <t>TRANSPORTE POR OLEODUCTO -VIG. ANTERIORES</t>
  </si>
  <si>
    <t>02023</t>
  </si>
  <si>
    <t>ING. ANA LINDA DIAZ</t>
  </si>
  <si>
    <t>02011</t>
  </si>
  <si>
    <t>02012</t>
  </si>
  <si>
    <t>02013</t>
  </si>
  <si>
    <t>MINIMA CUANTIA SIM-MC-095-2013</t>
  </si>
  <si>
    <t>02016</t>
  </si>
  <si>
    <t xml:space="preserve">ARQ. LUIS  ALEXANDER PACINGA CORREA. CC. 79,607,176 de Bogotá </t>
  </si>
  <si>
    <r>
      <t xml:space="preserve">COMUNICADO DE ACEPTACIÓN No. </t>
    </r>
    <r>
      <rPr>
        <b/>
        <sz val="8"/>
        <color rgb="FFFF0000"/>
        <rFont val="Arial"/>
        <family val="2"/>
      </rPr>
      <t>275/2013</t>
    </r>
  </si>
  <si>
    <t>01673</t>
  </si>
  <si>
    <t>01672</t>
  </si>
  <si>
    <t>01648</t>
  </si>
  <si>
    <r>
      <t xml:space="preserve">CONTRATO DE OBRA No. </t>
    </r>
    <r>
      <rPr>
        <b/>
        <sz val="8"/>
        <rFont val="Arial"/>
        <family val="2"/>
      </rPr>
      <t>413/2013</t>
    </r>
  </si>
  <si>
    <t>2013-86-320-0021</t>
  </si>
  <si>
    <t>CONSTRUCCIÓN PAVIMENTO EN CONCRETO VIAS URBANAS BARRIO LAS PALMAS, LAS GALIAS, SAN MARTÍN, UNIÓN Y LA ESPERANZA DEL MUNICIPIO DE ORITO - DEPARTAMENTO DEL PUTUMAYO.</t>
  </si>
  <si>
    <t>UNIÓN TEMPORAL PAVIMENTO URBANO MUNICIPIO DE ORITO /JESUS LIBARDO MORALES MELO</t>
  </si>
  <si>
    <t>900672019-7</t>
  </si>
  <si>
    <t>240501010204010101</t>
  </si>
  <si>
    <t>00697</t>
  </si>
  <si>
    <t>02189</t>
  </si>
  <si>
    <t xml:space="preserve">SISTEMA GENERAL DE REGALIAS </t>
  </si>
  <si>
    <r>
      <t xml:space="preserve">COMUNICADO DE ACEPTACIÓN </t>
    </r>
    <r>
      <rPr>
        <b/>
        <sz val="8"/>
        <color rgb="FFFF0000"/>
        <rFont val="Arial"/>
        <family val="2"/>
      </rPr>
      <t>No. 255/2013</t>
    </r>
  </si>
  <si>
    <r>
      <rPr>
        <b/>
        <sz val="8"/>
        <color rgb="FFFF0000"/>
        <rFont val="Arial"/>
        <family val="2"/>
      </rPr>
      <t>ADICIONAL</t>
    </r>
    <r>
      <rPr>
        <sz val="8"/>
        <color rgb="FFFF0000"/>
        <rFont val="Arial"/>
        <family val="2"/>
      </rPr>
      <t xml:space="preserve"> AL COMUNICADO DE ACEPTACIÓN 255/2013</t>
    </r>
  </si>
  <si>
    <t>2013-86-320-0019</t>
  </si>
  <si>
    <t>ADICIONAL AL CONTRATO DE OBRA No. 269/2013</t>
  </si>
  <si>
    <t>24012403010101</t>
  </si>
  <si>
    <r>
      <t xml:space="preserve">CONTRATO DE OBRA No. </t>
    </r>
    <r>
      <rPr>
        <b/>
        <sz val="8"/>
        <color rgb="FFFF0000"/>
        <rFont val="Arial"/>
        <family val="2"/>
      </rPr>
      <t>349/2013</t>
    </r>
  </si>
  <si>
    <t>01693</t>
  </si>
  <si>
    <t>01664</t>
  </si>
  <si>
    <t>02017</t>
  </si>
  <si>
    <t>TRANSPORTE POR OLEODUCTO VIG. ANTERIORES</t>
  </si>
  <si>
    <t>02024</t>
  </si>
  <si>
    <t>SISTEMA GENERAL DE PARTICIPACIONES</t>
  </si>
  <si>
    <t>SELECCIÓN ABREVIADA SA-SIM-004-2013</t>
  </si>
  <si>
    <t>MINIMA CUANTI A SIM-MC-101-2013</t>
  </si>
  <si>
    <t>SELECCIÓN ABREVIADA SA-SIM-015-2013</t>
  </si>
  <si>
    <t>01745</t>
  </si>
  <si>
    <t>MINIMA CUANTIA SIM-MC-050-2013</t>
  </si>
  <si>
    <t>01761</t>
  </si>
  <si>
    <t>MINIMA CUANTÍA SIM-MC-029-2013</t>
  </si>
  <si>
    <t>MINIMA CUANTÍA SIM-MC-058-2013</t>
  </si>
  <si>
    <t>01273</t>
  </si>
  <si>
    <t>01529</t>
  </si>
  <si>
    <t>MINIMA CUANTIA  SIM-MC-060-2013</t>
  </si>
  <si>
    <t>01756</t>
  </si>
  <si>
    <t>MINIMA CUANTIA SIM-MC-062-2013</t>
  </si>
  <si>
    <t xml:space="preserve">JULIO GENTIL MEJIA PAEZ </t>
  </si>
  <si>
    <t>MINIMA CUANTÍA SIM-MC-072-2013</t>
  </si>
  <si>
    <r>
      <t>CONTRATO DE OBRA No.</t>
    </r>
    <r>
      <rPr>
        <b/>
        <sz val="8"/>
        <rFont val="Arial"/>
        <family val="2"/>
      </rPr>
      <t>429/2013</t>
    </r>
  </si>
  <si>
    <t>00974</t>
  </si>
  <si>
    <t>02228</t>
  </si>
  <si>
    <t>SELECCIÓN ABREVIADA SA-SIM-007-2013</t>
  </si>
  <si>
    <t>CONSTRUCCIÓN CON MEZCLA DENSA EN FRIO VIA PLAZA DE MERCADO INSPECCIÓN DE SIBERIA, MUNICIPIO DE ORITO PUTUMAYO.</t>
  </si>
  <si>
    <t>SELECCIÓN ABREVIADA SA-SIM-032-2013</t>
  </si>
  <si>
    <t>JUAN CARLOS CUERVO VERANO</t>
  </si>
  <si>
    <t>13,492,411-1</t>
  </si>
  <si>
    <t xml:space="preserve">CONYSER SASLINA SIDNEY GUERRON </t>
  </si>
  <si>
    <t>REGALÍAS PETROLERAS VEG. ANETERIORES</t>
  </si>
  <si>
    <t>REGALÍAS -RENDIMIENTOS FINANCIEROS</t>
  </si>
  <si>
    <t xml:space="preserve">SECRETARÍA DE INFRAESTRUCTURA MUNICIPAL </t>
  </si>
  <si>
    <r>
      <t xml:space="preserve">COMUNICADO DE ACEPTACIÓN No. </t>
    </r>
    <r>
      <rPr>
        <b/>
        <sz val="8"/>
        <color rgb="FFFF0000"/>
        <rFont val="Arial"/>
        <family val="2"/>
      </rPr>
      <t>303/2013</t>
    </r>
  </si>
  <si>
    <t>MINIMA CUANTIA SIM-MC-075-2013</t>
  </si>
  <si>
    <r>
      <t>COMUNICADO DE ACEPTACIÓN No.</t>
    </r>
    <r>
      <rPr>
        <b/>
        <sz val="8"/>
        <rFont val="Arial"/>
        <family val="2"/>
      </rPr>
      <t>419</t>
    </r>
    <r>
      <rPr>
        <sz val="8"/>
        <rFont val="Arial"/>
        <family val="2"/>
      </rPr>
      <t>/2013</t>
    </r>
  </si>
  <si>
    <t>2013-86-320-2832</t>
  </si>
  <si>
    <t>MINIMA CUANTIA SIM-MC-099-2013</t>
  </si>
  <si>
    <t>SERVICIOS Y MONTAJES DE ORITO SAS./JOSE GEOVAN TRUQUE AGREDO</t>
  </si>
  <si>
    <t>900,308,216-2</t>
  </si>
  <si>
    <t>02221</t>
  </si>
  <si>
    <r>
      <t xml:space="preserve">CONTRATO DE OBRA No. </t>
    </r>
    <r>
      <rPr>
        <b/>
        <sz val="8"/>
        <color rgb="FFFF0000"/>
        <rFont val="Arial"/>
        <family val="2"/>
      </rPr>
      <t>265/2013</t>
    </r>
  </si>
  <si>
    <r>
      <t xml:space="preserve">CONTRATO DE OBRA No. </t>
    </r>
    <r>
      <rPr>
        <b/>
        <sz val="8"/>
        <color rgb="FFFF0000"/>
        <rFont val="Arial"/>
        <family val="2"/>
      </rPr>
      <t>261/201</t>
    </r>
    <r>
      <rPr>
        <sz val="8"/>
        <color rgb="FFFF0000"/>
        <rFont val="Arial"/>
        <family val="2"/>
      </rPr>
      <t>3</t>
    </r>
  </si>
  <si>
    <r>
      <t xml:space="preserve">CONTRATO DE OBRA No. </t>
    </r>
    <r>
      <rPr>
        <b/>
        <sz val="8"/>
        <color rgb="FFFF0000"/>
        <rFont val="Arial"/>
        <family val="2"/>
      </rPr>
      <t>271/2013</t>
    </r>
  </si>
  <si>
    <t>SELECCIÓN ABREVIADA SA-SIM-016-2013</t>
  </si>
  <si>
    <t>LICITACIÓN PUBLICA  LP-SIM-005-2013</t>
  </si>
  <si>
    <t>ARQ. LUIS ALEXANDER PACINGA CORREA. CC 79,607,176 DE BOGOTÁ, CONTRATO No. 400/2013</t>
  </si>
  <si>
    <t>01779</t>
  </si>
  <si>
    <t>LICITACIÓN PÚBLICA  LP-002-2013</t>
  </si>
  <si>
    <t>01320</t>
  </si>
  <si>
    <t>2013-86-320-2839</t>
  </si>
  <si>
    <t>MANTENIMIENTO DE LA VIA VEREDA EL NARANJITO Y VEREDA ALTAMIRA, MUNICIPIO DE ORITO DEPARTAMENTO DEL PUTUMAYO</t>
  </si>
  <si>
    <t>SELECCIÓN ABREVIADA SA-SIM-043-2013</t>
  </si>
  <si>
    <t>REGALIAS RENDIMIENTOS FINANCIEROS</t>
  </si>
  <si>
    <t>LICITACIÓN PÚBLICA LP-SIM-014-2013</t>
  </si>
  <si>
    <t>2312010206010101</t>
  </si>
  <si>
    <t>2401210101020101</t>
  </si>
  <si>
    <t>2013-86-320-2788</t>
  </si>
  <si>
    <t>2013-86-320-2783</t>
  </si>
  <si>
    <t>2013-86-320-2785</t>
  </si>
  <si>
    <t>2013-86-320-2784</t>
  </si>
  <si>
    <t>2013-86-320-2787</t>
  </si>
  <si>
    <t>2013-86-320-2761</t>
  </si>
  <si>
    <t>2013-86-320-2763</t>
  </si>
  <si>
    <t>2013-86-320-2789</t>
  </si>
  <si>
    <t>2013-86-320-2793</t>
  </si>
  <si>
    <t>2013-86-320-2835</t>
  </si>
  <si>
    <t>2013-86-320-2836</t>
  </si>
  <si>
    <t>2013-86-320-2837</t>
  </si>
  <si>
    <t>2013-86-320-2838</t>
  </si>
  <si>
    <t xml:space="preserve">MANTENIMIENTO INFRAESTRUCTURA FISICA CER SINAI SEDE BELLAVISTA </t>
  </si>
  <si>
    <t>MEJORAMIENTO INFRAESTRUCTURA FISICA IE SAN JOSE DE  ORITO SEDE GUILLERMO LEON VALENCIA</t>
  </si>
  <si>
    <t xml:space="preserve">MEJORAMIENTO INFRAESTRUCTURA FISICA I.E.R NUEVA SILVANIA SEDE PRINCIPAL </t>
  </si>
  <si>
    <t xml:space="preserve">MEJORAMIENTO INFRAESTRUCTURA FISICA I.E.R NUEVA BENGALA SEDE PALESTINA </t>
  </si>
  <si>
    <t>MEJORAMIENTO INFRAESTRUCTURA FISICA I.E.R NUEVA ESPERANZA SEDE EL SABALO</t>
  </si>
  <si>
    <t xml:space="preserve">MEJORAMIENTO INFRAESTRUCTURA FISICA I.E.R NUEVA BENGALA SEDE PRINCIPAL </t>
  </si>
  <si>
    <t xml:space="preserve">MEJORAMIENTO INFRAESTRUCTURA FISICA C.E.R SAN FELIPE SEDE PRINCIPAL Y SEDE ALTO GUISIA </t>
  </si>
  <si>
    <t>MEJORAMIENTO INFRAESTRUCTURA FISICA C.E.R SINAI  SEDE MONSERRATE</t>
  </si>
  <si>
    <t xml:space="preserve">MEJORAMIENTO INFRAESTRUCTURA FISICA I.E.R NUEVA BENGALA SEDE LOS RIOS Y I.E.R. NUEVA SILVANIA SEDE JERUSALEN </t>
  </si>
  <si>
    <t>MEJORAMIENTO INFRAESTRUCTURA FISICA I.E.R TESALIA SEDE EL TRIUNFO</t>
  </si>
  <si>
    <t xml:space="preserve">MEJORAMIENTO INFRAESTRUCTURA FISICA C.E.R EL LIBANO SEDE PRINCIPAL </t>
  </si>
  <si>
    <t>MEJORAMIENTO INFRAESTRUCTURA FISICA I.E.GABRIELA MISTRAL</t>
  </si>
  <si>
    <t>MEJORAMIENTO INFRAESTRUCTURA FISICA I.E.R FRANCISCO JOSE DE CALDAS SEDE LA RUIDOSA</t>
  </si>
  <si>
    <t>LICITACIÓN PÚBLICA LP-SIM-009-2013</t>
  </si>
  <si>
    <t xml:space="preserve">CONYSER S.A.S/LINA DISNEY GUERRON </t>
  </si>
  <si>
    <t>23010201010101</t>
  </si>
  <si>
    <t>00968</t>
  </si>
  <si>
    <t>SGP EDUCACIÓN - VIGENCIAS ANTERIORES</t>
  </si>
  <si>
    <r>
      <t xml:space="preserve">CONTRATO DE OBRA No. </t>
    </r>
    <r>
      <rPr>
        <b/>
        <sz val="7"/>
        <color rgb="FFFF0000"/>
        <rFont val="Arial"/>
        <family val="2"/>
      </rPr>
      <t>271/2013</t>
    </r>
  </si>
  <si>
    <r>
      <t xml:space="preserve">CONTRATO DE OBRA No. </t>
    </r>
    <r>
      <rPr>
        <b/>
        <sz val="7"/>
        <color rgb="FFFF0000"/>
        <rFont val="Arial"/>
        <family val="2"/>
      </rPr>
      <t>270/2013</t>
    </r>
  </si>
  <si>
    <r>
      <t xml:space="preserve">CONTRATO DEOBRA No. </t>
    </r>
    <r>
      <rPr>
        <b/>
        <sz val="7"/>
        <color rgb="FFFF0000"/>
        <rFont val="Arial"/>
        <family val="2"/>
      </rPr>
      <t>267/2013</t>
    </r>
  </si>
  <si>
    <r>
      <t xml:space="preserve">CONTRATO DE OBRA No. </t>
    </r>
    <r>
      <rPr>
        <b/>
        <sz val="7"/>
        <color rgb="FFFF0000"/>
        <rFont val="Arial"/>
        <family val="2"/>
      </rPr>
      <t>268/2013</t>
    </r>
  </si>
  <si>
    <r>
      <t xml:space="preserve">CONTRATO DE OBRA No. </t>
    </r>
    <r>
      <rPr>
        <b/>
        <sz val="7"/>
        <color rgb="FFFF0000"/>
        <rFont val="Arial"/>
        <family val="2"/>
      </rPr>
      <t>263/201</t>
    </r>
    <r>
      <rPr>
        <sz val="7"/>
        <color rgb="FFFF0000"/>
        <rFont val="Arial"/>
        <family val="2"/>
      </rPr>
      <t>3</t>
    </r>
  </si>
  <si>
    <r>
      <t xml:space="preserve">CONTRATO DE OBRA No. </t>
    </r>
    <r>
      <rPr>
        <b/>
        <sz val="7"/>
        <color rgb="FFFF0000"/>
        <rFont val="Arial"/>
        <family val="2"/>
      </rPr>
      <t>264/20</t>
    </r>
    <r>
      <rPr>
        <sz val="7"/>
        <color rgb="FFFF0000"/>
        <rFont val="Arial"/>
        <family val="2"/>
      </rPr>
      <t>13</t>
    </r>
  </si>
  <si>
    <r>
      <t xml:space="preserve">CONTRATO DE OBRA No. </t>
    </r>
    <r>
      <rPr>
        <b/>
        <sz val="7"/>
        <color rgb="FFFF0000"/>
        <rFont val="Arial"/>
        <family val="2"/>
      </rPr>
      <t>265/2013</t>
    </r>
  </si>
  <si>
    <r>
      <t xml:space="preserve">CONTRATO DE OBRA No. </t>
    </r>
    <r>
      <rPr>
        <b/>
        <sz val="7"/>
        <color rgb="FFFF0000"/>
        <rFont val="Arial"/>
        <family val="2"/>
      </rPr>
      <t>259/2013</t>
    </r>
  </si>
  <si>
    <r>
      <t xml:space="preserve">CONTRATO DE OBRA No. </t>
    </r>
    <r>
      <rPr>
        <b/>
        <sz val="7"/>
        <color rgb="FFFF0000"/>
        <rFont val="Arial"/>
        <family val="2"/>
      </rPr>
      <t>262/2013</t>
    </r>
  </si>
  <si>
    <r>
      <t xml:space="preserve">CONTRATO DE OBRA No. </t>
    </r>
    <r>
      <rPr>
        <b/>
        <sz val="7"/>
        <color rgb="FFFF0000"/>
        <rFont val="Arial"/>
        <family val="2"/>
      </rPr>
      <t>272/2013</t>
    </r>
  </si>
  <si>
    <r>
      <t xml:space="preserve">CONTRATO DE OBRA No. </t>
    </r>
    <r>
      <rPr>
        <b/>
        <sz val="7"/>
        <color rgb="FFFF0000"/>
        <rFont val="Arial"/>
        <family val="2"/>
      </rPr>
      <t>260/2013</t>
    </r>
  </si>
  <si>
    <r>
      <t xml:space="preserve">CONTRATO DE OBRA No. </t>
    </r>
    <r>
      <rPr>
        <b/>
        <sz val="7"/>
        <color rgb="FFFF0000"/>
        <rFont val="Arial"/>
        <family val="2"/>
      </rPr>
      <t>266/2013</t>
    </r>
  </si>
  <si>
    <r>
      <t xml:space="preserve">COMUNICADO DE ACEPTACIÓN No. </t>
    </r>
    <r>
      <rPr>
        <b/>
        <sz val="9"/>
        <color rgb="FFFF0000"/>
        <rFont val="Arial"/>
        <family val="2"/>
      </rPr>
      <t>403/2013</t>
    </r>
  </si>
  <si>
    <r>
      <t>COMUNICADO DE ACEPTACIÓN No.</t>
    </r>
    <r>
      <rPr>
        <b/>
        <sz val="8"/>
        <color rgb="FFFF0000"/>
        <rFont val="Arial"/>
        <family val="2"/>
      </rPr>
      <t xml:space="preserve"> 421/2013</t>
    </r>
  </si>
  <si>
    <r>
      <t>CONTRATO D EOBRA No</t>
    </r>
    <r>
      <rPr>
        <b/>
        <sz val="8"/>
        <rFont val="Arial"/>
        <family val="2"/>
      </rPr>
      <t>. 447/</t>
    </r>
    <r>
      <rPr>
        <sz val="8"/>
        <rFont val="Arial"/>
        <family val="2"/>
      </rPr>
      <t>2013</t>
    </r>
  </si>
  <si>
    <t>2013-86-320-2808</t>
  </si>
  <si>
    <t>MEJORAMIENTO DE LA INFRAESTRUCTURA FISICA DE LA CASA DEL ADULTO MAYOR, MUNICIPIO DE ORITO DEPARTAMENTO DEL PUTUMAYO.</t>
  </si>
  <si>
    <t>MIGUEL ANGEL SUAREZ CHAMORRO</t>
  </si>
  <si>
    <t>SELECCIÓN ABREVIADA SA-SIM-037-2013</t>
  </si>
  <si>
    <t>24010603010101</t>
  </si>
  <si>
    <t>00958</t>
  </si>
  <si>
    <t>SGP OTROS SECTORES -VIG. ANTERIORES</t>
  </si>
  <si>
    <t>INTERVENTORIA TÉCNICA, ADMINISTRATIVA Y FINANCIERA PARA LA CONSTRUCCIÓN PAVIMENTO EN CONCRETO VÍAS URBANAS DEL MUNICIPIO DE ORITO DEPARTAMENTO DEL PUTUMAYO.</t>
  </si>
  <si>
    <t>CONCUROS DE MERITOS CM-SIM-007-2013</t>
  </si>
  <si>
    <t>UNIÓN TEMPORAL INTERVENTORIA VIAS URBANAS ORITO/RICHAR JAVIER MOSQUERA BENAVIDES</t>
  </si>
  <si>
    <t>900681928-5</t>
  </si>
  <si>
    <t>02398</t>
  </si>
  <si>
    <t>SISTEMA GENERAL DE REGALIAS - SGR</t>
  </si>
  <si>
    <r>
      <t xml:space="preserve">CONTRATO DE INTERVENTORIA No. </t>
    </r>
    <r>
      <rPr>
        <b/>
        <sz val="8"/>
        <rFont val="Arial"/>
        <family val="2"/>
      </rPr>
      <t>436/2013</t>
    </r>
  </si>
  <si>
    <r>
      <t xml:space="preserve">CONTRATO DE OBRA No. </t>
    </r>
    <r>
      <rPr>
        <b/>
        <sz val="8"/>
        <color rgb="FFFF0000"/>
        <rFont val="Arial"/>
        <family val="2"/>
      </rPr>
      <t>266/2013</t>
    </r>
  </si>
  <si>
    <r>
      <t xml:space="preserve">CONTRATO DE OBRA No. </t>
    </r>
    <r>
      <rPr>
        <b/>
        <sz val="8"/>
        <color rgb="FFFF0000"/>
        <rFont val="Arial"/>
        <family val="2"/>
      </rPr>
      <t>263/201</t>
    </r>
    <r>
      <rPr>
        <sz val="8"/>
        <color rgb="FFFF0000"/>
        <rFont val="Arial"/>
        <family val="2"/>
      </rPr>
      <t>3</t>
    </r>
  </si>
  <si>
    <r>
      <t xml:space="preserve">CONTRATO DE OBRA No. </t>
    </r>
    <r>
      <rPr>
        <b/>
        <sz val="8"/>
        <color rgb="FFFF0000"/>
        <rFont val="Arial"/>
        <family val="2"/>
      </rPr>
      <t>259/2013</t>
    </r>
  </si>
  <si>
    <r>
      <t xml:space="preserve">COMUNICADO DE ACEPTACIÓN </t>
    </r>
    <r>
      <rPr>
        <b/>
        <sz val="8"/>
        <rFont val="Arial"/>
        <family val="2"/>
      </rPr>
      <t>119/2013</t>
    </r>
  </si>
  <si>
    <r>
      <t xml:space="preserve">CONTRATO DE OBRA </t>
    </r>
    <r>
      <rPr>
        <b/>
        <sz val="8"/>
        <color rgb="FFFF0000"/>
        <rFont val="Arial"/>
        <family val="2"/>
      </rPr>
      <t>394/2013</t>
    </r>
  </si>
  <si>
    <r>
      <t xml:space="preserve">CONTRATO DE INTERVENTORIA No. </t>
    </r>
    <r>
      <rPr>
        <b/>
        <sz val="8"/>
        <rFont val="Arial"/>
        <family val="2"/>
      </rPr>
      <t>454/2013</t>
    </r>
  </si>
  <si>
    <t>ALVARO HUMBERTO SANCHEZ CAÑON</t>
  </si>
  <si>
    <t>INTERVENTORIA TECNICA, ADMINISTRATIVA Y FINANCIERA PARA LA CONSTRUCCIÓN HOGAR INFANTIL DIVINO NIÑO Y .</t>
  </si>
  <si>
    <t>LA CONSTRUCCIÓN CUBIERTA PARA POLIDEPORTIVOS VEREDA EL AZUL Y EL YARUMO, MUNICIPIO DE ORITO DEPARTAMENTO DEL PUTUMAYO</t>
  </si>
  <si>
    <t>2312010201010101</t>
  </si>
  <si>
    <t>00980</t>
  </si>
  <si>
    <t>SGP POR CRECIMIENTO A LA ECONOMIA PRIMERA INFANCIA</t>
  </si>
  <si>
    <r>
      <t xml:space="preserve">CONTRATO DE OBRA No.. </t>
    </r>
    <r>
      <rPr>
        <b/>
        <sz val="8"/>
        <rFont val="Arial"/>
        <family val="2"/>
      </rPr>
      <t>455/2013</t>
    </r>
  </si>
  <si>
    <t>PAVIMENTACIÓN CONCRETO RÍGIDO VIAS URBANAS, SECTORES BETANIA, SAN MARTÍN, FLORESTA, CHAPINERO - VILLA CAROLINA, COLOMBIA, SIMÓN BOLÍVAR, SABALO SEGUNDA ETAPA Y CARRERA 1A , MUNICIPIO DE ORITO -PUTUMAYO.</t>
  </si>
  <si>
    <t>SERVIPETROL LTDA/CARLOS TABARES VALENCIA</t>
  </si>
  <si>
    <t>2012-86-320-2525                   2013-86-320-0034</t>
  </si>
  <si>
    <t>01165</t>
  </si>
  <si>
    <t>SISTEMA GENERAL DE REGALIAS -SGP.</t>
  </si>
  <si>
    <t>RECURSOS DEL CRÉDITO BANCO DE BOGOTÁ -VIG. ANTERIORES</t>
  </si>
  <si>
    <r>
      <t xml:space="preserve">COMUNICADO DE ACEPTACIÓN No. </t>
    </r>
    <r>
      <rPr>
        <b/>
        <sz val="8"/>
        <rFont val="Arial"/>
        <family val="2"/>
      </rPr>
      <t>420/2013</t>
    </r>
  </si>
  <si>
    <t>02227</t>
  </si>
  <si>
    <t>02416</t>
  </si>
  <si>
    <r>
      <t xml:space="preserve">CONTRATO DE OBEA No. </t>
    </r>
    <r>
      <rPr>
        <b/>
        <sz val="8"/>
        <rFont val="Arial"/>
        <family val="2"/>
      </rPr>
      <t>450/2013</t>
    </r>
  </si>
  <si>
    <t>CONSTRUCCIÓN CUBIERTA PARA POLIDEPORTIVOS VEREDA EL AZUL Y EL YARUMO, MUNICIPIO DE ORITO DEPARTAMENTO DEL PUTUMAYO.</t>
  </si>
  <si>
    <t>LICITACIÓN PUBLICA LP-SIM-008-2013</t>
  </si>
  <si>
    <t>J&amp;P SERVICIOS LTDA/OMAR  ORLANDO JIMENEZ GOMEZ</t>
  </si>
  <si>
    <t>846,000,599-9</t>
  </si>
  <si>
    <t>02428</t>
  </si>
  <si>
    <t>SISTEMA GENERAL DE REGALÍAS-SGR</t>
  </si>
  <si>
    <t>ING. ALVARO HUMBERTO SANCHEZ</t>
  </si>
  <si>
    <r>
      <t xml:space="preserve">CONTRATO DE INTERVENTORIA </t>
    </r>
    <r>
      <rPr>
        <b/>
        <sz val="8"/>
        <rFont val="Arial"/>
        <family val="2"/>
      </rPr>
      <t>No. 453/2013</t>
    </r>
  </si>
  <si>
    <t>CONCURSO DE MERITOS CM-SIM-009-2013</t>
  </si>
  <si>
    <t>ADMINISTRACIÓN E INGENIERIA SAS/ROSALBA GALLO MARTINEZ</t>
  </si>
  <si>
    <t>900554532-9</t>
  </si>
  <si>
    <t xml:space="preserve">INTERVENTORIA TÉCNICA, ADMINISTRATIVA Y FINANCIERA PARA  LOS PROYECTOS: 1) CONSTRUCCIÓN BOXCOULVERT BARRIO SAN MARTÍN; 2)  CONSTRUCCIÓN ALCANTARILLADO PLUVIAL 
 BARRIO LA ESPERANZA, 3) CONSTRUCCIÓN ALCANTARILLADO 
 SANITARIO BARRIO CRISTO REY; 4) CONSTRUCCIÓN RED DE 
 ALCANTARILLADO SANITARIO DE LA ZONA DE EXPANSIÓN EN EL SECTOR DE LA CALLE 9 ENTRE CARRERAS 7 Y 4; 5) 
CONSTRUCCIÓN SISTEMA DE ALCANTARILLADO SANITARIO 
URBANIZACIÓN LA INDEPENDENCIA; 6) REHABILITACIÓN 
ALCANTARILLADO SANITARIO BETANIA, AVENIDA COLOMBIA, 
BARRIO LA FLORESTA, AVENIDA PRINCIPAL BARRIO COLOMBIA Y 
SABALO II ETAPA DEL MUNICIPIO DE ORITO DEPARTAMENTO 
DEL PUTUMAYO
</t>
  </si>
  <si>
    <t>2312010202010101</t>
  </si>
  <si>
    <t>2312010202010102</t>
  </si>
  <si>
    <t>2312010202010103</t>
  </si>
  <si>
    <t>2312010202010104</t>
  </si>
  <si>
    <t>2312010202010201</t>
  </si>
  <si>
    <t>2312010202010301</t>
  </si>
  <si>
    <t>01137</t>
  </si>
  <si>
    <t>02431</t>
  </si>
  <si>
    <t>SISTEMA GENERAL DE REGALIAS. SGR.</t>
  </si>
  <si>
    <t>02021</t>
  </si>
  <si>
    <t>01289</t>
  </si>
  <si>
    <t>02112</t>
  </si>
  <si>
    <t>02107</t>
  </si>
  <si>
    <t>02106</t>
  </si>
  <si>
    <t>01995</t>
  </si>
  <si>
    <t>01988</t>
  </si>
  <si>
    <t>01857</t>
  </si>
  <si>
    <t>02022</t>
  </si>
  <si>
    <t>02004</t>
  </si>
  <si>
    <t>02005</t>
  </si>
  <si>
    <t>02010</t>
  </si>
  <si>
    <t>01990</t>
  </si>
  <si>
    <t>01665</t>
  </si>
  <si>
    <r>
      <t xml:space="preserve">CONTRATO DE OBRA No. </t>
    </r>
    <r>
      <rPr>
        <b/>
        <sz val="8"/>
        <color rgb="FFFF0000"/>
        <rFont val="Arial"/>
        <family val="2"/>
      </rPr>
      <t>268/2013</t>
    </r>
  </si>
  <si>
    <t>01947</t>
  </si>
  <si>
    <t>01862</t>
  </si>
  <si>
    <t>01694</t>
  </si>
  <si>
    <t>01974</t>
  </si>
  <si>
    <t>02061</t>
  </si>
  <si>
    <t>02121</t>
  </si>
  <si>
    <t>01530</t>
  </si>
  <si>
    <t>01975</t>
  </si>
  <si>
    <r>
      <t xml:space="preserve">CONTRATO DEOBRA No. </t>
    </r>
    <r>
      <rPr>
        <b/>
        <sz val="8"/>
        <color rgb="FFFF0000"/>
        <rFont val="Arial"/>
        <family val="2"/>
      </rPr>
      <t>267/2013</t>
    </r>
  </si>
  <si>
    <t>02231</t>
  </si>
  <si>
    <t>Ing. ALVARO HUMBERTO SANCHEZ- CONT 454/2013</t>
  </si>
  <si>
    <r>
      <t xml:space="preserve">CONTRATO DE OBRA No. </t>
    </r>
    <r>
      <rPr>
        <b/>
        <sz val="8"/>
        <rFont val="Arial"/>
        <family val="2"/>
      </rPr>
      <t>446/2013</t>
    </r>
  </si>
  <si>
    <t>2012-86-320-2043</t>
  </si>
  <si>
    <t>CONTINUACIÓN CONSTRUCCIÓN PARQUE LAS PALMAS DEL MUNICIPIO DE ORITO -DEPARTAMENTO DEL PUTUMAYO</t>
  </si>
  <si>
    <t>LICTACIÓN PÚBLICA LP-SIM-010 - 2013</t>
  </si>
  <si>
    <t>JORGE REY PATIÑO SAS/ JORGE REY PATIÑO</t>
  </si>
  <si>
    <t>02415</t>
  </si>
  <si>
    <t xml:space="preserve">SGP OTROS SECTORES-VIG. ANTERIORES </t>
  </si>
  <si>
    <t>Arq. LUIS ALEXANDER PACINGA CORREA/CONT. 400/2013</t>
  </si>
  <si>
    <r>
      <t xml:space="preserve">CONTRATO D E OBRA No. </t>
    </r>
    <r>
      <rPr>
        <b/>
        <sz val="8"/>
        <rFont val="Arial"/>
        <family val="2"/>
      </rPr>
      <t>463/2013</t>
    </r>
  </si>
  <si>
    <r>
      <t xml:space="preserve">CONTRATO DE OBRA No.. </t>
    </r>
    <r>
      <rPr>
        <b/>
        <sz val="8"/>
        <rFont val="Arial"/>
        <family val="2"/>
      </rPr>
      <t>464/2013</t>
    </r>
  </si>
  <si>
    <t>2013-86-320-2809</t>
  </si>
  <si>
    <t>TERMINACIÓN CASA DE LA CULTURA AFRO-ORITENSE MUNICIPIO DE ORITO DEPARTAMENTO DEL PUTUMAYO.</t>
  </si>
  <si>
    <t>SELECCIÓN ABREVIADA SA-SIM-033-2013</t>
  </si>
  <si>
    <t xml:space="preserve">SERVICIOS INTEGRALES Y CONSTRUCCIONES DE COLOMBIA SAS/CARLOS EDILSON OJEDA </t>
  </si>
  <si>
    <t>2401010109010101</t>
  </si>
  <si>
    <t>01147</t>
  </si>
  <si>
    <t>INGRESOS CORRIENTES DE LIBRE DESTINACIÓN -VIG. ANTERIORES</t>
  </si>
  <si>
    <r>
      <t xml:space="preserve">CONTRATO DE OBRA No. </t>
    </r>
    <r>
      <rPr>
        <b/>
        <sz val="8"/>
        <rFont val="Arial"/>
        <family val="2"/>
      </rPr>
      <t>462/2013</t>
    </r>
  </si>
  <si>
    <t>2013-86-320-2766</t>
  </si>
  <si>
    <t>CONSTRUCCIÓN AULA ESCOLAR CER SAN FELIPE SEDE ALTO GUISIA, MUNICIPIO DE ORITO DEPARTAMENTO DEL PUTUMAYO</t>
  </si>
  <si>
    <t>SELECCIÓN ABREVIADA SIM-SA-042-2013</t>
  </si>
  <si>
    <t xml:space="preserve">LORY SANEY REYES ANGULO </t>
  </si>
  <si>
    <t>01126</t>
  </si>
  <si>
    <t>TRANSPORTE POR OLEODUCTO-VIGENCIAS ANTERIORES</t>
  </si>
  <si>
    <r>
      <t xml:space="preserve">CONTRATO DE INTERVENTORIA No. </t>
    </r>
    <r>
      <rPr>
        <b/>
        <sz val="8"/>
        <rFont val="Arial"/>
        <family val="2"/>
      </rPr>
      <t>465/2013</t>
    </r>
  </si>
  <si>
    <t>INTERVENTORIA TECNICA, ADMINISTRATIVA Y FINANCIERA PARA LA PAVIMENTACION CONCRETO RIGIDO VIAS URBANAS, SECTORES: BETANIA, SAN MARTIN, FLORESTA, CHAPINERO – VILLA CAROLINA, COLOMBIA, SIMON BOLIVAR, SABALO II ETAPA Y CARRERA 1A, MUNICIPIO DE ORITO, DEPARTAMENTO DEL PUTUMAYO</t>
  </si>
  <si>
    <t>CONCURSO DE MERITOS CM-SIM-012-2013</t>
  </si>
  <si>
    <t>01220</t>
  </si>
  <si>
    <t>02042</t>
  </si>
  <si>
    <t>02603</t>
  </si>
  <si>
    <t>SISTEMA GENERAL DE REGALIAS</t>
  </si>
  <si>
    <t xml:space="preserve">RECURSOS DEL CRÉDITO BANCO DE BOGOTÁ </t>
  </si>
  <si>
    <t>02136</t>
  </si>
  <si>
    <t>02138</t>
  </si>
  <si>
    <t>02137</t>
  </si>
  <si>
    <t>OCAD Organo Colegiado de Administración y Decisión -2013-86-3200014</t>
  </si>
  <si>
    <t>SELECCIÓN ABREVIADA. SA-SIM-008-2013</t>
  </si>
  <si>
    <t>900,652,733-2</t>
  </si>
  <si>
    <t>02600</t>
  </si>
  <si>
    <t>ALVARO HUMBERTO SANCHEZ CAÑON/CONTRATO 465/2013</t>
  </si>
  <si>
    <r>
      <t xml:space="preserve">CONTRATO DE OBRA  No. </t>
    </r>
    <r>
      <rPr>
        <b/>
        <sz val="8"/>
        <rFont val="Arial"/>
        <family val="2"/>
      </rPr>
      <t>461/2013</t>
    </r>
  </si>
  <si>
    <t>02598</t>
  </si>
  <si>
    <t>LICITACIÓN PÚBLICA LP-SIM-004-2013</t>
  </si>
  <si>
    <t>01774</t>
  </si>
  <si>
    <t>02601</t>
  </si>
  <si>
    <t>SELECCIÓN ABREVIADA, SA-SIM -10-2013</t>
  </si>
  <si>
    <t>02003</t>
  </si>
  <si>
    <t>02027</t>
  </si>
  <si>
    <t>02039</t>
  </si>
  <si>
    <t>02158</t>
  </si>
  <si>
    <t>02157</t>
  </si>
  <si>
    <t>02120</t>
  </si>
  <si>
    <t>02153</t>
  </si>
  <si>
    <t>02015</t>
  </si>
  <si>
    <t>SECRETARIA DE INFRAESTRUCTURA MPAL</t>
  </si>
  <si>
    <t>|</t>
  </si>
  <si>
    <t>PROYECTO</t>
  </si>
  <si>
    <t xml:space="preserve">CERTIFICADO DISPONIBILIDAD PRESUPUESTAL </t>
  </si>
  <si>
    <t>VALOR DEL CONVENIO</t>
  </si>
  <si>
    <t xml:space="preserve">SUPERVISIÓN </t>
  </si>
  <si>
    <t>COMP EGRESO</t>
  </si>
  <si>
    <t>SALDOS</t>
  </si>
  <si>
    <t>CONVENIO 080/2013</t>
  </si>
  <si>
    <t>2013-86-320-2668</t>
  </si>
  <si>
    <t xml:space="preserve">SUMINISTRO DE QUIMICOS PARA EL
  TRATAMIENTO DEL AGUA, CON DESTINO A LA  PLANTA DE  TRATAMIENTO DE AGUA  POTABLE, EN  EL MUNICIPIO DE ORITO   DEPARTAMENTO DEL PUTUMAYO
</t>
  </si>
  <si>
    <t xml:space="preserve">CONVENIO </t>
  </si>
  <si>
    <t>846000381-0</t>
  </si>
  <si>
    <t>CONVENIO 089/2013</t>
  </si>
  <si>
    <t>'0402</t>
  </si>
  <si>
    <t xml:space="preserve"> 10. CONSTRUCCIÓN RED ALTERNA ALCANTARILLADO 
AGUAS MIXTAS CARRERA 9ª ENTRE CALLES 7 Y 8
</t>
  </si>
  <si>
    <t>CONVENIO 130/2013</t>
  </si>
  <si>
    <t>2012-86-320-2658</t>
  </si>
  <si>
    <t>AMPLIACIÓN Y MEJORAMIENTO DEL SISTEMA DE ALCANTARILLADO MIXTO, MEDIANTE BOX COULBERT BARRIO SIMÓN BOLÍVAR</t>
  </si>
  <si>
    <t>SGP Agua Potable y Saneamiento básico</t>
  </si>
  <si>
    <t>secretaria de Infraestructura</t>
  </si>
  <si>
    <t>2012-86-320-2387</t>
  </si>
  <si>
    <t xml:space="preserve">MEJORAMIENTO SISTEMA DE ALCANTARILLADO MIXTO SECTOR LAS PALMAS </t>
  </si>
  <si>
    <t>2013-86-320-2693</t>
  </si>
  <si>
    <t>REPOSICIÓN ALCANTARILLADO SANITARIO CARRERA 3 ENTRE CALLE 8 Y DIAGONAL 7 ENTRE CARRERAS 2 Y 4 DEL BARRIO LAS PALMAS EN EL MUNICIPIO DE ORITO DEPARTAMENTO DEL PUTUMAYO</t>
  </si>
  <si>
    <t>CONVENIO 198/2013</t>
  </si>
  <si>
    <t>2013-86-320-2732</t>
  </si>
  <si>
    <t>CONVENIO</t>
  </si>
  <si>
    <t>2013-86-320-2731</t>
  </si>
  <si>
    <t>2013-86-320-2733</t>
  </si>
  <si>
    <t>DE REC SGP. CON DEST ESP. AGUA</t>
  </si>
  <si>
    <t>2013-86-320-2730</t>
  </si>
  <si>
    <t>2013-86-320-2729</t>
  </si>
  <si>
    <t>CONSTRUCCIÓN ALCANTARILLADO PLUVIAL, CARRERA 1B ENTRE CALLE 12 Y 1B Y CALLE 2 ENTRE CARRERA 2 Y 1B; CALLE 1C ENTRE CARRERA 1 Y 3 BARRIO 28 DE MAYO; CALLE 7 ENTRE CARRERA 5 Y 6 BARRIO LAS GALIAS; CARRERA 10, 11 Y 12 ENTRE CALLES 3 Y 5, BARRIO LA UNIÓN, MUNICIPIO DE ORITO DEPARTAMENTO DEL PUTUMAYO.</t>
  </si>
  <si>
    <t>2013-86-320-2743</t>
  </si>
  <si>
    <t>CONSTRUCCIÓN DE RED ALTERNA SISTEMA DE ACUEDUCTO CABECERA MUNICIPAL SETOR SURESTE, MUNICIPIO DE ORITO.</t>
  </si>
  <si>
    <t>HASTA EL 31 DE DICIEMBRE DE 2013</t>
  </si>
  <si>
    <t>MEJORAMIENTO RED DE CONDUCCIÓN BOCATOMA -DESARENADOR -ELIMINACIÓN DE REDUCCIÓN ADYACENTE PLANTA DE TRATAMIENTO Y ANCLAJE DE VENTOSA ADYACENTE A DESARENADORES DEL SISTEMA DE ACUEDUCTO MUNICIPAL, MUNICIPIO DE ORITO.</t>
  </si>
  <si>
    <t>MEJORAMIENTO DE INFRAESTRUCTURA FISICA DE LA PLAZA DE MERCADO  MUNICIPAL DE ORITO-PUTUMAYO</t>
  </si>
  <si>
    <t xml:space="preserve">FUNDACIÓN DEL ALTO MAGDALENA </t>
  </si>
  <si>
    <t>800,193,248-9</t>
  </si>
  <si>
    <t>REGALÍAS PETROLERAS-VIGENCIAS ANTERIORES</t>
  </si>
  <si>
    <t>2013-86-320-2676</t>
  </si>
  <si>
    <t>CONSTRUCCIÓN ALCANTARILLADO DE AGUAS RESIDUALES  AGUAS LLUVIAS BARRIO LA PISCINA, MUNICIPIO DE ORITO -PUTUMAYO.</t>
  </si>
  <si>
    <t>SISTEMA GENERAL DE PARTICIPACIONES AGUA POTABLE Y SANEAMIENTO BÁSICO</t>
  </si>
  <si>
    <t>2013-86-320-2677</t>
  </si>
  <si>
    <t>CONTINUACIÓN CONSTRUCCIÓN ALCANTARILLADO SANITARIO URBANIZACIÓN LAS BRISAS, MUNICIPIO DE ORITO -PUTUMAYO.</t>
  </si>
  <si>
    <t>INGRESOS CORRIENTES DE LIBRE DESTINACIÓN</t>
  </si>
  <si>
    <t xml:space="preserve">RENDIMIENTOS FINANCIEROS SGP DESTINACIÓN ESPECIFICA </t>
  </si>
  <si>
    <t xml:space="preserve">RENDIMIENTOS FINANCIEROS REGALÍAS </t>
  </si>
  <si>
    <t xml:space="preserve">RENDIMIENTOS FINANCIEROS MARGEN DE COMERCIALIZACIÓN </t>
  </si>
  <si>
    <t xml:space="preserve">ADICIONAL </t>
  </si>
  <si>
    <t>TRANSPORTE POR OLEODUCTO</t>
  </si>
  <si>
    <t>2012-86-320-2634</t>
  </si>
  <si>
    <t xml:space="preserve">AUNAR ESFUERZOS ENTRE LA ACALDIA DE ORITO Y EMPORITO E.S.P. PARA LA EJECUCIÓN DE LAS OBRAS  DEL SECTOR AGUA POTABLE Y SANEAMIENTO BÁSICO  DE: 1. REPOSICIÓN ALCANTARILLADO SANITARIO
BARRIOS PORVENIR, VILLADOCENTE, 28 DE MAYO, SAN  MARTIN, LA LIBERTAD, LAS PALMAS, LAS ROSAS Y LA  UNIÓN DEL MUNICIPIO DE ORITO – PUTUMAYO
</t>
  </si>
  <si>
    <t>2013-86-320-2807</t>
  </si>
  <si>
    <t>CONSTRUCCIÓN Y/O REHABILITACIÓN SISTEMAS DE ALCANTARILLADO SANITARIO CALLE 1B ENTRE CARRERAS 2 Y 3, Y COSTADO ESTADIO MUNICIPAL Y ALCANTARILLADO PLUVIAL COSTADO MUNICIPAL Y COLOMBIA II ETAPA, MUNICPIO DE ORITO - PUTUMAYO.</t>
  </si>
  <si>
    <t xml:space="preserve">EMPORITO E.S.P. </t>
  </si>
  <si>
    <t>HASTA 31/12/2013</t>
  </si>
  <si>
    <t>2013-86-320-0030</t>
  </si>
  <si>
    <t>REHABILITACIÓN SISTEMA DE ALCANTARILLADO SANITARIO EN VIAS DE LOS BARRIOS LAS GALIAS, LAS PALMAS, LA UNIÓN, 28 DE MAYO Y LA ESPERANZA DE ORITO - PUTUMAYO.</t>
  </si>
  <si>
    <t>SISTEMA GENERAL DE REGALIAS -SGR-</t>
  </si>
  <si>
    <t>2013-86-320-0026</t>
  </si>
  <si>
    <t xml:space="preserve">REHABILITACIÓN REDES DE ALCANTARILLADO SANITARIO SECTOR EL SABALO II ETAPA, DE ORITO - PUTUMAYO, AMAZONAS </t>
  </si>
  <si>
    <t>2013-86-320-0029</t>
  </si>
  <si>
    <t xml:space="preserve">CONSTRUCCIÓN ALCANTARILLA CIRCULAR BARRIO PUERTAS DEL SOL, ORITO - PUTUMAYO, AMAZONAS </t>
  </si>
  <si>
    <t>2012-86-320-2493</t>
  </si>
  <si>
    <t>846,000,381-0</t>
  </si>
  <si>
    <t xml:space="preserve">SISTEMA GENERAL DE PARTICIPACIONES </t>
  </si>
  <si>
    <t>2013-86-320-2823</t>
  </si>
  <si>
    <t xml:space="preserve">INGRESOS CORRIENTES DE LIBRE DESTINACIÓN </t>
  </si>
  <si>
    <t xml:space="preserve">TRANSPORTE POR OLEODUCTO </t>
  </si>
  <si>
    <t>2013-86-320-0042</t>
  </si>
  <si>
    <t>CONSTRUCCIÓN SISTEMA DE ALCANTARILLADO SANITARIO URBANIZACIÓN LA INDEPENDENCIA, MUNICPIO DE ORITO -DEPARTAMENTO DEL PUTUMAYO.</t>
  </si>
  <si>
    <t>REHABILITACIÓN ALCANTARILLADOS SANITARIOS BARRIO BETANIA- AVENIDA COLOMBIA, BARIRO LA FLORESTA Y ALCANTARILLADOS PLUVIALES BARRIO BETANIA-AVENIDA COLOMBIA, BARRIO LA FLORESTA - AVENIDA PRINCIPAL BARRIO COLOMBIA Y SABALO II ETAPA, MUNICIPIO DE ORITO DEPARTAMENTO DEL PUTUMAYO.</t>
  </si>
  <si>
    <t>CONVENIO 014/2012</t>
  </si>
  <si>
    <t>AUNAR ESFUERZOS ENTRE LA ALCALDIA DE ORITO Y EMPORITO E.S.P., PARA LA EJECUCIÓN DEL PROYECTO APOYO AL MANEJO INTEGRAL DE RESIDUOS SOLIDOS DEL MUNICIPIO DE ORITO - PUTUMAYO.</t>
  </si>
  <si>
    <t>00121</t>
  </si>
  <si>
    <t>00622</t>
  </si>
  <si>
    <t>8 MESES</t>
  </si>
  <si>
    <t>00520</t>
  </si>
  <si>
    <t>CONTRATO DE OBRA No. 0131/2012, a nombre de distribuciones y servicios integrales y ambientales fys s.a.s</t>
  </si>
  <si>
    <t>230104010301</t>
  </si>
  <si>
    <t>00062</t>
  </si>
  <si>
    <t>02256</t>
  </si>
  <si>
    <r>
      <rPr>
        <b/>
        <sz val="9"/>
        <rFont val="Arial"/>
        <family val="2"/>
      </rPr>
      <t>SGP</t>
    </r>
    <r>
      <rPr>
        <sz val="9"/>
        <rFont val="Arial"/>
        <family val="2"/>
      </rPr>
      <t xml:space="preserve"> AGUA POTABLE Y SANEAMIENTO BÁSICO</t>
    </r>
  </si>
  <si>
    <t>00259</t>
  </si>
  <si>
    <t>01143</t>
  </si>
  <si>
    <r>
      <rPr>
        <b/>
        <sz val="9"/>
        <rFont val="Arial"/>
        <family val="2"/>
      </rPr>
      <t xml:space="preserve"> 1</t>
    </r>
    <r>
      <rPr>
        <sz val="9"/>
        <rFont val="Arial"/>
        <family val="2"/>
      </rPr>
      <t xml:space="preserve">. CONSTRUCCIÓN ALCANTARILLADO AGUAS MIXTAS BARRIO VILLA 
CAROLINA SOBRE AVENIDA COLOMBIA
</t>
    </r>
  </si>
  <si>
    <t>00217</t>
  </si>
  <si>
    <t>00411</t>
  </si>
  <si>
    <r>
      <t xml:space="preserve">SISTEMA GENERAL DE </t>
    </r>
    <r>
      <rPr>
        <b/>
        <sz val="9"/>
        <rFont val="Arial"/>
        <family val="2"/>
      </rPr>
      <t>REGALÍAS</t>
    </r>
  </si>
  <si>
    <r>
      <rPr>
        <b/>
        <sz val="9"/>
        <rFont val="Arial"/>
        <family val="2"/>
      </rPr>
      <t>2.</t>
    </r>
    <r>
      <rPr>
        <sz val="9"/>
        <rFont val="Arial"/>
        <family val="2"/>
      </rPr>
      <t xml:space="preserve">  CONSTRUCCIÓN 
ALCANTARILLADO SANITARIO BARRIO 12 DE OCTUBRE VÍA BATALLÓN
</t>
    </r>
  </si>
  <si>
    <t>00216</t>
  </si>
  <si>
    <t>00410</t>
  </si>
  <si>
    <r>
      <rPr>
        <b/>
        <sz val="9"/>
        <rFont val="Arial"/>
        <family val="2"/>
      </rPr>
      <t>3</t>
    </r>
    <r>
      <rPr>
        <sz val="9"/>
        <rFont val="Arial"/>
        <family val="2"/>
      </rPr>
      <t>. 
CONSTRUCCIÓN ALCANTARILLADO SANITARIO CALLE 8 ENTRE CARRERAS 10
Y 9.</t>
    </r>
  </si>
  <si>
    <t>00212</t>
  </si>
  <si>
    <t>00406</t>
  </si>
  <si>
    <r>
      <rPr>
        <b/>
        <sz val="9"/>
        <rFont val="Arial"/>
        <family val="2"/>
      </rPr>
      <t>4.</t>
    </r>
    <r>
      <rPr>
        <sz val="9"/>
        <rFont val="Arial"/>
        <family val="2"/>
      </rPr>
      <t xml:space="preserve"> CONSTRUCCIÓN SISTEMA DE MANEJO DE AGUAS MIXTAS 
MEDIANTE BOX COLULBERT SECTOR UNIÓN – GALIAS, </t>
    </r>
  </si>
  <si>
    <t>00213</t>
  </si>
  <si>
    <t>00407</t>
  </si>
  <si>
    <r>
      <rPr>
        <b/>
        <sz val="9"/>
        <rFont val="Arial"/>
        <family val="2"/>
      </rPr>
      <t>5.</t>
    </r>
    <r>
      <rPr>
        <sz val="9"/>
        <rFont val="Arial"/>
        <family val="2"/>
      </rPr>
      <t xml:space="preserve"> CONSTRUCCIÓN 
SISTEMA DE MANEJO DE AGUAS MIXTAS MEDIANTE BOX COLULBERT 
BARRIO COLOMBIA, </t>
    </r>
  </si>
  <si>
    <t>00210</t>
  </si>
  <si>
    <t>00404</t>
  </si>
  <si>
    <r>
      <rPr>
        <b/>
        <sz val="9"/>
        <rFont val="Arial"/>
        <family val="2"/>
      </rPr>
      <t>6</t>
    </r>
    <r>
      <rPr>
        <sz val="9"/>
        <rFont val="Arial"/>
        <family val="2"/>
      </rPr>
      <t xml:space="preserve">. CONSTRUCCIÓN ALCANTARILLADO SANITARIO 
AVENIDA PRINCIPAL SECTOR LAS PALMAS – POMOS, </t>
    </r>
  </si>
  <si>
    <t>00215</t>
  </si>
  <si>
    <t>00409</t>
  </si>
  <si>
    <r>
      <rPr>
        <b/>
        <sz val="9"/>
        <rFont val="Arial"/>
        <family val="2"/>
      </rPr>
      <t xml:space="preserve">7. </t>
    </r>
    <r>
      <rPr>
        <sz val="9"/>
        <rFont val="Arial"/>
        <family val="2"/>
      </rPr>
      <t xml:space="preserve">CONTINUACIÓN 
CONSTRUCCIÓN RED ALTERNA SISTEMA DE ACUEDUCTO MUNICIPAL 
SECTOR VILLA CAROLINA – SAN MARTÍN, </t>
    </r>
  </si>
  <si>
    <t>00208</t>
  </si>
  <si>
    <r>
      <rPr>
        <b/>
        <sz val="9"/>
        <rFont val="Arial"/>
        <family val="2"/>
      </rPr>
      <t>8</t>
    </r>
    <r>
      <rPr>
        <sz val="9"/>
        <rFont val="Arial"/>
        <family val="2"/>
      </rPr>
      <t>. CONSTRUCCIÓN SISTEMA DE 
MANEJO DE AGUAS MIXTAS MEDIANTE BOXCOULBERT BARRIO LA
PRADERA</t>
    </r>
  </si>
  <si>
    <t>00214</t>
  </si>
  <si>
    <t>00408</t>
  </si>
  <si>
    <r>
      <t xml:space="preserve"> </t>
    </r>
    <r>
      <rPr>
        <b/>
        <sz val="9"/>
        <rFont val="Arial"/>
        <family val="2"/>
      </rPr>
      <t>9</t>
    </r>
    <r>
      <rPr>
        <sz val="9"/>
        <rFont val="Arial"/>
        <family val="2"/>
      </rPr>
      <t>. CONSTRUCCIÓN SISTEMA DE ACUEDUCTO URBANIZACIÓN 
VILLA DEL ROCIO,</t>
    </r>
  </si>
  <si>
    <t>00209</t>
  </si>
  <si>
    <t>00211</t>
  </si>
  <si>
    <t>00405</t>
  </si>
  <si>
    <t>00301</t>
  </si>
  <si>
    <t>00648</t>
  </si>
  <si>
    <t>00811</t>
  </si>
  <si>
    <t>230104020401</t>
  </si>
  <si>
    <t>00272</t>
  </si>
  <si>
    <t>00647</t>
  </si>
  <si>
    <t>00431</t>
  </si>
  <si>
    <r>
      <t>CONSTRUCCIÓN REDES DE ACUEDUCTO UR</t>
    </r>
    <r>
      <rPr>
        <b/>
        <sz val="9"/>
        <rFont val="Arial"/>
        <family val="2"/>
      </rPr>
      <t>BANIZACIÓN 15 DE MAYO</t>
    </r>
    <r>
      <rPr>
        <sz val="9"/>
        <rFont val="Arial"/>
        <family val="2"/>
      </rPr>
      <t>, MUNICIPIO DE ORITO DEPARTAMENTO DEL PUTUMAYO</t>
    </r>
  </si>
  <si>
    <t>230104010201</t>
  </si>
  <si>
    <t>00518</t>
  </si>
  <si>
    <t>00988</t>
  </si>
  <si>
    <r>
      <t xml:space="preserve">CONSTRUCCIÓN REDES DE ACUEDUCTO </t>
    </r>
    <r>
      <rPr>
        <b/>
        <sz val="9"/>
        <rFont val="Arial"/>
        <family val="2"/>
      </rPr>
      <t>URBANIZACIÓN JARDIN II</t>
    </r>
    <r>
      <rPr>
        <sz val="9"/>
        <rFont val="Arial"/>
        <family val="2"/>
      </rPr>
      <t>, MUNICIPIO DE ORITO DEPARTAMENTO DEL PUTUMAYO</t>
    </r>
  </si>
  <si>
    <r>
      <t xml:space="preserve">MEJORAMIENTO Y CONTINNUACIÓN ALCANTARILLADO SANITARIO </t>
    </r>
    <r>
      <rPr>
        <b/>
        <sz val="9"/>
        <rFont val="Arial"/>
        <family val="2"/>
      </rPr>
      <t>URBANIZACIÓN VILLA DEL CASTILLO,</t>
    </r>
    <r>
      <rPr>
        <sz val="9"/>
        <rFont val="Arial"/>
        <family val="2"/>
      </rPr>
      <t xml:space="preserve"> MUNICIPIO DE ORITO DEPARTAMENTO DEL PUTUMAYO</t>
    </r>
  </si>
  <si>
    <t>240104020101</t>
  </si>
  <si>
    <t>24020204010101</t>
  </si>
  <si>
    <r>
      <t>CANALIZACIÓN AGUAS LLUVIAS BARRIO</t>
    </r>
    <r>
      <rPr>
        <b/>
        <sz val="9"/>
        <rFont val="Arial"/>
        <family val="2"/>
      </rPr>
      <t xml:space="preserve"> EL VERGE</t>
    </r>
    <r>
      <rPr>
        <sz val="9"/>
        <rFont val="Arial"/>
        <family val="2"/>
      </rPr>
      <t>L, MUNICIPIO DE ORITO DEPARTAMENTO DEL PUTUMAYO.</t>
    </r>
  </si>
  <si>
    <t>230104020301</t>
  </si>
  <si>
    <t>240104020201</t>
  </si>
  <si>
    <r>
      <t xml:space="preserve">CONVENIO INTERADMINISTRATIVO </t>
    </r>
    <r>
      <rPr>
        <b/>
        <sz val="9"/>
        <rFont val="Arial"/>
        <family val="2"/>
      </rPr>
      <t>No. 253/2013</t>
    </r>
  </si>
  <si>
    <t>00748</t>
  </si>
  <si>
    <t>01257</t>
  </si>
  <si>
    <t>240501010201010103</t>
  </si>
  <si>
    <r>
      <t xml:space="preserve">CONVENIO INTERADMINISTRATIVO No. </t>
    </r>
    <r>
      <rPr>
        <b/>
        <sz val="9"/>
        <rFont val="Arial"/>
        <family val="2"/>
      </rPr>
      <t>279/2013</t>
    </r>
  </si>
  <si>
    <t>01308</t>
  </si>
  <si>
    <r>
      <t xml:space="preserve">CONVENIO INTERADMINISTRATIVO </t>
    </r>
    <r>
      <rPr>
        <b/>
        <sz val="9"/>
        <rFont val="Arial"/>
        <family val="2"/>
      </rPr>
      <t>No. 286/2013</t>
    </r>
  </si>
  <si>
    <t>00867</t>
  </si>
  <si>
    <t>01219</t>
  </si>
  <si>
    <t>2401010111020201</t>
  </si>
  <si>
    <t>01218</t>
  </si>
  <si>
    <t>2401010111020301</t>
  </si>
  <si>
    <t>24010707020101</t>
  </si>
  <si>
    <t>01217</t>
  </si>
  <si>
    <t>24020204010201</t>
  </si>
  <si>
    <t>24020302010101</t>
  </si>
  <si>
    <t>240204100101010101</t>
  </si>
  <si>
    <t>01216</t>
  </si>
  <si>
    <r>
      <rPr>
        <b/>
        <sz val="9"/>
        <rFont val="Arial"/>
        <family val="2"/>
      </rPr>
      <t>ADICIONAL</t>
    </r>
    <r>
      <rPr>
        <sz val="9"/>
        <rFont val="Arial"/>
        <family val="2"/>
      </rPr>
      <t xml:space="preserve"> AL CONVENIO INTERADMINISTRATIVO </t>
    </r>
    <r>
      <rPr>
        <b/>
        <sz val="9"/>
        <rFont val="Arial"/>
        <family val="2"/>
      </rPr>
      <t>286/2013</t>
    </r>
  </si>
  <si>
    <t>24012401010101</t>
  </si>
  <si>
    <t>01206</t>
  </si>
  <si>
    <t>02190</t>
  </si>
  <si>
    <r>
      <t xml:space="preserve">CONVENIO INTERADMINISTRATIVO No. </t>
    </r>
    <r>
      <rPr>
        <b/>
        <sz val="9"/>
        <rFont val="Arial"/>
        <family val="2"/>
      </rPr>
      <t>287/2013</t>
    </r>
  </si>
  <si>
    <r>
      <t xml:space="preserve">CONVENIO INTERADMINISTRATIVO </t>
    </r>
    <r>
      <rPr>
        <b/>
        <sz val="9"/>
        <rFont val="Arial"/>
        <family val="2"/>
      </rPr>
      <t>323/2013</t>
    </r>
  </si>
  <si>
    <t>00959</t>
  </si>
  <si>
    <t>01551</t>
  </si>
  <si>
    <r>
      <t xml:space="preserve">CONVENIO INTERADMINISTRATIVO </t>
    </r>
    <r>
      <rPr>
        <b/>
        <sz val="9"/>
        <rFont val="Arial"/>
        <family val="2"/>
      </rPr>
      <t>348/2013</t>
    </r>
  </si>
  <si>
    <t>240501010201020109</t>
  </si>
  <si>
    <t>00981</t>
  </si>
  <si>
    <t>01727</t>
  </si>
  <si>
    <t>240501010201020110</t>
  </si>
  <si>
    <t>240501010201020111</t>
  </si>
  <si>
    <r>
      <t xml:space="preserve">CONVENIO INTERADMINISTRATIVO No. </t>
    </r>
    <r>
      <rPr>
        <b/>
        <sz val="9"/>
        <rFont val="Arial"/>
        <family val="2"/>
      </rPr>
      <t>359/2013</t>
    </r>
  </si>
  <si>
    <r>
      <t xml:space="preserve">CONVENIO INTERADMINISTRATIVO </t>
    </r>
    <r>
      <rPr>
        <b/>
        <sz val="9"/>
        <rFont val="Arial"/>
        <family val="2"/>
      </rPr>
      <t>No. 404/2013</t>
    </r>
  </si>
  <si>
    <r>
      <t xml:space="preserve">AUNAR ESFUERZOS ENTRE LA ACALDIA DE ORITO Y EMPORITO E.S.P. PARA LA EJECUCIÓN DE LAS OBRAS  DEL SECTOR AGUA POTABLE Y SANEAMIENTO BÁSICO  DE: </t>
    </r>
    <r>
      <rPr>
        <b/>
        <sz val="9"/>
        <rFont val="Arial"/>
        <family val="2"/>
      </rPr>
      <t xml:space="preserve">a) </t>
    </r>
    <r>
      <rPr>
        <sz val="9"/>
        <rFont val="Arial"/>
        <family val="2"/>
      </rPr>
      <t>CONTINUACIÓN CONSTRUCCIÓN BOX COULVERT BARRIO VILLA DOCENTE MUNICIPIO DE ORITO -DEPARTAMENTO DEL PUTUMAYO</t>
    </r>
  </si>
  <si>
    <t>01128</t>
  </si>
  <si>
    <t>230401020101</t>
  </si>
  <si>
    <r>
      <rPr>
        <b/>
        <sz val="9"/>
        <rFont val="Arial"/>
        <family val="2"/>
      </rPr>
      <t>b)</t>
    </r>
    <r>
      <rPr>
        <sz val="9"/>
        <rFont val="Arial"/>
        <family val="2"/>
      </rPr>
      <t xml:space="preserve"> MEJORAMIENTO ALCANTARILLADO AGUAS MIXTAS AVENIDA COLOMBIA, BARRIO VILLA CAROLINA MUNICIPIO DE ORITO -DEPARTAMENTO DEL PUTUMAYO.</t>
    </r>
  </si>
  <si>
    <t>24010707020201</t>
  </si>
  <si>
    <r>
      <t xml:space="preserve">CONVENIO INTERADMINISTRATIVO No. </t>
    </r>
    <r>
      <rPr>
        <b/>
        <sz val="9"/>
        <rFont val="Arial"/>
        <family val="2"/>
      </rPr>
      <t>405/2013</t>
    </r>
  </si>
  <si>
    <t>2013-86-320-0044</t>
  </si>
  <si>
    <t xml:space="preserve">CONSTRUCCIÓN ALCANTARILLADO SANITARIO BARRIO CRISTO REY, MUNICIPIO DE ORITO </t>
  </si>
  <si>
    <t>EMPORITO E.S.P</t>
  </si>
  <si>
    <t>01136</t>
  </si>
  <si>
    <t>02028</t>
  </si>
  <si>
    <t>2013-86-320-0041</t>
  </si>
  <si>
    <t>CONSTRUCCIÓN REDE DE ALCANTARILLADO SANITARIO DE LA ZONA DE EXPANSIÓN EN EL SECTOR DE LA CALLE 9 ENTRE CARRERA 7 Y 4 MUNICIPIO DE ORTO DEPARTAMENTO DEL PUTUMAYO.</t>
  </si>
  <si>
    <t>2013-86-320-0036</t>
  </si>
  <si>
    <t>CONTINUACIÓN CONSTRUCCIÓN BOX COULVERT DEL BARRIO SAN MARTÍN CARRERA 1B ENTRE CALLES 1A Y 1B EN EL MUNICIPIO DE ORTO DEPARTAMENTO DEL PUTUMAYO.</t>
  </si>
  <si>
    <t>2013-86-320-0043</t>
  </si>
  <si>
    <t>CONSTRUCCIÓN SISTEMA DE ALCANTARILLADO PLUVIAL BARRIO LA ESPERANZA, MUNICIPIO DE ORITO DEPARTAMENTO DEL PUTUMAYO.</t>
  </si>
  <si>
    <t>2013-86-320-0035</t>
  </si>
  <si>
    <t>02602</t>
  </si>
  <si>
    <t>SELECCIÓN ABREVIADA, SA-SIM-009-2013</t>
  </si>
  <si>
    <t>01841</t>
  </si>
  <si>
    <t>SELECCIÓN ABREVIDA, SA-SIM-011-2013</t>
  </si>
  <si>
    <t>SELECCIÓN ABREVIADA, SA-SIM-012-2013</t>
  </si>
  <si>
    <t>SELECCIÓN ABREVIADA,SA-SIM-013-2013.</t>
  </si>
  <si>
    <t>SELECCIÓN ABREVIADA, SA-SIM-014-2013.</t>
  </si>
  <si>
    <t>SELECCIÓN ABREVIADA, SA-SIM-006-2013</t>
  </si>
  <si>
    <t>SELECCIÓN ABREVIADA, SA-SIM-005-2013</t>
  </si>
  <si>
    <t>SELECCIÓN ABREVIADA, SA-SIM-017-2013</t>
  </si>
  <si>
    <t>02002</t>
  </si>
  <si>
    <t xml:space="preserve">MEJORAMIENTO SALAS DE COMPUTO DE LA INSPECCIÓN DE ORITO SEDES EDUCATIVAS, ALTO BONITO JERUSALÉN, SINAI, ALTO ORITO, UMASA WUARRARA SED   PRINCIPAL DE PURRA DE,  YARUMO, ASUNCIÓN, EL SABALO, LA ESPERANZA, MIRAFLORES, VILLA DE AGUA BLANCA,  MUNICIPIO DE ORITO-   PUTUMAYO
</t>
  </si>
  <si>
    <t>01314</t>
  </si>
  <si>
    <t>00153</t>
  </si>
  <si>
    <t>00254</t>
  </si>
  <si>
    <t>CERTIFICADO DE DISPONIBILIDAD 2014</t>
  </si>
  <si>
    <t>REGISTRO PRESUPUESTAL 2014</t>
  </si>
  <si>
    <t>00155</t>
  </si>
  <si>
    <t>00256</t>
  </si>
  <si>
    <t>VALOR PARA 2014 (RESERVA)</t>
  </si>
  <si>
    <t>2403020101010201</t>
  </si>
  <si>
    <t>00154</t>
  </si>
  <si>
    <t>00255</t>
  </si>
  <si>
    <t>2403031701020101</t>
  </si>
  <si>
    <t>00200</t>
  </si>
  <si>
    <t>00425</t>
  </si>
  <si>
    <t>2403031402010101</t>
  </si>
  <si>
    <t>00199</t>
  </si>
  <si>
    <t>24030204020101</t>
  </si>
  <si>
    <r>
      <t xml:space="preserve">CONTRATO DE OBRA No. </t>
    </r>
    <r>
      <rPr>
        <b/>
        <sz val="8"/>
        <rFont val="Arial"/>
        <family val="2"/>
      </rPr>
      <t>437</t>
    </r>
    <r>
      <rPr>
        <sz val="8"/>
        <rFont val="Arial"/>
        <family val="2"/>
      </rPr>
      <t>/2013</t>
    </r>
  </si>
  <si>
    <t>00229</t>
  </si>
  <si>
    <t>240302050304010101</t>
  </si>
  <si>
    <t>00440</t>
  </si>
  <si>
    <t>02147</t>
  </si>
  <si>
    <t>00237</t>
  </si>
  <si>
    <t>2403020101010202</t>
  </si>
  <si>
    <t>2403020101010301</t>
  </si>
  <si>
    <t>00453</t>
  </si>
  <si>
    <t>00240</t>
  </si>
  <si>
    <t>00456</t>
  </si>
  <si>
    <t>00247</t>
  </si>
  <si>
    <t>240303110101010101</t>
  </si>
  <si>
    <t>00466</t>
  </si>
  <si>
    <t>00242</t>
  </si>
  <si>
    <t>00458</t>
  </si>
  <si>
    <t>00241</t>
  </si>
  <si>
    <t>00459</t>
  </si>
  <si>
    <t>24030204010301</t>
  </si>
  <si>
    <t>00248</t>
  </si>
  <si>
    <t>00468</t>
  </si>
  <si>
    <t>2403030702010201</t>
  </si>
  <si>
    <t>00478</t>
  </si>
  <si>
    <t>00477</t>
  </si>
  <si>
    <t>00258</t>
  </si>
  <si>
    <t>2403031110101010101</t>
  </si>
  <si>
    <t>2403020601010101</t>
  </si>
  <si>
    <t>02146</t>
  </si>
  <si>
    <t>00495</t>
  </si>
  <si>
    <t>2403031203010202</t>
  </si>
  <si>
    <t>2403031203010201</t>
  </si>
  <si>
    <t>2403031202010103</t>
  </si>
  <si>
    <t>00312</t>
  </si>
  <si>
    <t>00474</t>
  </si>
  <si>
    <t>2403031201010201</t>
  </si>
  <si>
    <t>2403031201010202</t>
  </si>
  <si>
    <t>2403031201010205</t>
  </si>
  <si>
    <t>2403031201010206</t>
  </si>
  <si>
    <t>00317</t>
  </si>
  <si>
    <t>240302050304010102</t>
  </si>
  <si>
    <t>2403031204020101</t>
  </si>
  <si>
    <t>00475</t>
  </si>
  <si>
    <t>00316</t>
  </si>
  <si>
    <t>00285</t>
  </si>
  <si>
    <t>00305</t>
  </si>
  <si>
    <t>00322</t>
  </si>
  <si>
    <t>MINIMA CUANTIA SIM-MC--049-2013</t>
  </si>
  <si>
    <t xml:space="preserve">MINIMA CUANTIA  SIM-MC-078 - 2013 </t>
  </si>
  <si>
    <t>00311</t>
  </si>
  <si>
    <t>MINIMA CUANTÍA SIM-MC-078-2013</t>
  </si>
  <si>
    <t>01290</t>
  </si>
  <si>
    <t>00313</t>
  </si>
  <si>
    <t>LICITACIÓN PÚBLICA  LP-SIM-007-2013</t>
  </si>
  <si>
    <t>00340</t>
  </si>
  <si>
    <t>00664</t>
  </si>
  <si>
    <t>2403031601010101</t>
  </si>
  <si>
    <t>00341</t>
  </si>
  <si>
    <t>CONCURSO DE MERITOS   CM-SIM-008-2013</t>
  </si>
  <si>
    <t>00343</t>
  </si>
  <si>
    <t>2403031202010102</t>
  </si>
  <si>
    <t>00669</t>
  </si>
  <si>
    <t>SELECCIÓN ABREVIADA   SA-SIM-022-2013</t>
  </si>
  <si>
    <t>01335</t>
  </si>
  <si>
    <t>01334</t>
  </si>
  <si>
    <t>01333</t>
  </si>
  <si>
    <t>01332</t>
  </si>
  <si>
    <t>02035</t>
  </si>
  <si>
    <t>02033</t>
  </si>
  <si>
    <t>02034</t>
  </si>
  <si>
    <t>02032</t>
  </si>
  <si>
    <t>00347</t>
  </si>
  <si>
    <t>2403031701010102</t>
  </si>
  <si>
    <t>240302050304010103</t>
  </si>
  <si>
    <t>2403031201010101</t>
  </si>
  <si>
    <t>SISTEMA GENERAL DE REGALIAS S.G.R.</t>
  </si>
  <si>
    <t>0346</t>
  </si>
  <si>
    <t>2403031203010101</t>
  </si>
  <si>
    <t>2403031701010101</t>
  </si>
  <si>
    <t>00344</t>
  </si>
  <si>
    <t>240301020204010101</t>
  </si>
  <si>
    <t>00666</t>
  </si>
  <si>
    <t>00345</t>
  </si>
  <si>
    <t>2403020101010101</t>
  </si>
  <si>
    <t>00668</t>
  </si>
  <si>
    <t>02141</t>
  </si>
  <si>
    <t>REGALÍAS PETROLERAS -VIEGENCIA ANTERIORES</t>
  </si>
  <si>
    <t>00264</t>
  </si>
  <si>
    <t>00284</t>
  </si>
  <si>
    <t>00324</t>
  </si>
  <si>
    <t>00449</t>
  </si>
  <si>
    <t>ROSALBA GALLO, CONTRATO DE INTERVENTORIA No. 453/2013</t>
  </si>
  <si>
    <t>UNIÓN TEMPORAL INTERVENTORIA VIAS URBANAS ORITO/RICHAR JAVIER MOSQUERA BENAVIDES/436/2013</t>
  </si>
  <si>
    <r>
      <t xml:space="preserve">CONTRATO DE OBRA No. </t>
    </r>
    <r>
      <rPr>
        <b/>
        <sz val="8"/>
        <color rgb="FFFF0000"/>
        <rFont val="Arial"/>
        <family val="2"/>
      </rPr>
      <t>361/2013</t>
    </r>
  </si>
  <si>
    <t>OSWALDO BASTIDAS, INTERVENTOR DE PARTE DE LA GOBERNACIÓN.</t>
  </si>
  <si>
    <t>2012-86-320-2505</t>
  </si>
  <si>
    <r>
      <t xml:space="preserve">ADICIONAL AL CONTRATO DE OBRA No. </t>
    </r>
    <r>
      <rPr>
        <b/>
        <sz val="8"/>
        <rFont val="Arial"/>
        <family val="2"/>
      </rPr>
      <t>446/2013</t>
    </r>
  </si>
  <si>
    <t>2401010107010103</t>
  </si>
  <si>
    <t>00887</t>
  </si>
  <si>
    <t>00452</t>
  </si>
  <si>
    <t>00454</t>
  </si>
  <si>
    <t>00455</t>
  </si>
  <si>
    <t xml:space="preserve">ARQ. LUIS  ALEXANDER PACINGA CORREA.  No. 400/2013 CC. 79,607,176 de Bogotá </t>
  </si>
  <si>
    <t>00715</t>
  </si>
  <si>
    <t>00726</t>
  </si>
  <si>
    <r>
      <t xml:space="preserve">SUSPENSIÓN </t>
    </r>
    <r>
      <rPr>
        <b/>
        <sz val="8"/>
        <rFont val="Arial"/>
        <family val="2"/>
      </rPr>
      <t>8 DE MAYO DE 2014,</t>
    </r>
    <r>
      <rPr>
        <sz val="8"/>
        <rFont val="Arial"/>
        <family val="2"/>
      </rPr>
      <t xml:space="preserve"> REINICIO </t>
    </r>
    <r>
      <rPr>
        <b/>
        <sz val="8"/>
        <rFont val="Arial"/>
        <family val="2"/>
      </rPr>
      <t>6 DE JUNIO DE 2014</t>
    </r>
    <r>
      <rPr>
        <sz val="8"/>
        <rFont val="Arial"/>
        <family val="2"/>
      </rPr>
      <t xml:space="preserve">, NUEVA FECHA DE TERMINACIÓN </t>
    </r>
    <r>
      <rPr>
        <b/>
        <sz val="8"/>
        <rFont val="Arial"/>
        <family val="2"/>
      </rPr>
      <t>22 DE JUNIO DE 2014</t>
    </r>
  </si>
  <si>
    <t>LICITACIÓN PÚBLICA  LP-SIM-006-2013</t>
  </si>
  <si>
    <t>MINIMA CUANTIA SIM-MC--100-2013</t>
  </si>
  <si>
    <t>00770</t>
  </si>
  <si>
    <t>00763</t>
  </si>
  <si>
    <t>00764</t>
  </si>
  <si>
    <t xml:space="preserve">     </t>
  </si>
  <si>
    <t>suspende 17 de marzo de 2014 y se reinicia 16 de mayo de 2014 NFT 22/07/2014.</t>
  </si>
  <si>
    <t>00263</t>
  </si>
  <si>
    <t>00734</t>
  </si>
  <si>
    <t>cdp</t>
  </si>
  <si>
    <t>valor</t>
  </si>
  <si>
    <t>firma</t>
  </si>
  <si>
    <t>rp</t>
  </si>
  <si>
    <t>valor rp</t>
  </si>
  <si>
    <t>230301010101</t>
  </si>
  <si>
    <t>2401010110010201</t>
  </si>
  <si>
    <t>00689</t>
  </si>
  <si>
    <t>01383</t>
  </si>
  <si>
    <t xml:space="preserve">S.G.P. AGUA POTABLE Y SANEAMIENTO BÁSICO </t>
  </si>
  <si>
    <t xml:space="preserve">REGALÍAS POR EXTRACCIÓN DE MATERIAL DE RIO </t>
  </si>
  <si>
    <r>
      <t xml:space="preserve">ADICIONAL AL CONTRATO DE OBRA </t>
    </r>
    <r>
      <rPr>
        <b/>
        <sz val="8"/>
        <rFont val="Arial"/>
        <family val="2"/>
      </rPr>
      <t>No. 413/2014</t>
    </r>
  </si>
  <si>
    <t>00688</t>
  </si>
  <si>
    <t>00910</t>
  </si>
  <si>
    <t>00578</t>
  </si>
  <si>
    <t>01040</t>
  </si>
  <si>
    <t>01403</t>
  </si>
  <si>
    <t>ADICIONAL 02 AL CONTRATO DE OBRA No. 446/2013</t>
  </si>
  <si>
    <t>ADICIÓN 01</t>
  </si>
  <si>
    <t>ADICIÓN 02</t>
  </si>
  <si>
    <t>231404010101</t>
  </si>
  <si>
    <t>00891</t>
  </si>
  <si>
    <t>01666</t>
  </si>
  <si>
    <t>00636</t>
  </si>
  <si>
    <t>2403031202010101</t>
  </si>
  <si>
    <t>2403031004020101</t>
  </si>
  <si>
    <t>2403031201010203</t>
  </si>
  <si>
    <t>2403031201010204</t>
  </si>
  <si>
    <t>2403031201010207</t>
  </si>
  <si>
    <t>2403031204010102</t>
  </si>
  <si>
    <t>00476</t>
  </si>
  <si>
    <t>00257</t>
  </si>
  <si>
    <t>00326</t>
  </si>
  <si>
    <t>01251</t>
  </si>
  <si>
    <t>01394</t>
  </si>
  <si>
    <t>ADICIONAL 03</t>
  </si>
  <si>
    <t>ADICINAL 1</t>
  </si>
  <si>
    <t>2312010206020103</t>
  </si>
  <si>
    <t>01145</t>
  </si>
  <si>
    <t>02185</t>
  </si>
  <si>
    <t>SISTEMA GENERAL DE REGALÍAS S-G-R-</t>
  </si>
  <si>
    <t>01558</t>
  </si>
  <si>
    <r>
      <t xml:space="preserve">ADICIONAL 03, AL CONTRATO </t>
    </r>
    <r>
      <rPr>
        <b/>
        <sz val="8"/>
        <rFont val="Arial"/>
        <family val="2"/>
      </rPr>
      <t>455</t>
    </r>
    <r>
      <rPr>
        <sz val="8"/>
        <rFont val="Arial"/>
        <family val="2"/>
      </rPr>
      <t>/2013</t>
    </r>
  </si>
  <si>
    <r>
      <rPr>
        <b/>
        <sz val="8"/>
        <rFont val="Arial"/>
        <family val="2"/>
      </rPr>
      <t xml:space="preserve">ADICINAL 001 </t>
    </r>
    <r>
      <rPr>
        <sz val="8"/>
        <rFont val="Arial"/>
        <family val="2"/>
      </rPr>
      <t xml:space="preserve">AL CONTRATO DE OBRA No. </t>
    </r>
    <r>
      <rPr>
        <b/>
        <sz val="8"/>
        <rFont val="Arial"/>
        <family val="2"/>
      </rPr>
      <t>455/2013</t>
    </r>
  </si>
  <si>
    <t>01144</t>
  </si>
  <si>
    <t>02204</t>
  </si>
  <si>
    <r>
      <t xml:space="preserve">ADICIONAL </t>
    </r>
    <r>
      <rPr>
        <b/>
        <sz val="8"/>
        <rFont val="Arial"/>
        <family val="2"/>
      </rPr>
      <t xml:space="preserve">003 </t>
    </r>
    <r>
      <rPr>
        <sz val="8"/>
        <rFont val="Arial"/>
        <family val="2"/>
      </rPr>
      <t xml:space="preserve">AL CONTRATO DE OBRA </t>
    </r>
    <r>
      <rPr>
        <b/>
        <sz val="8"/>
        <rFont val="Arial"/>
        <family val="2"/>
      </rPr>
      <t>No. 413/2014</t>
    </r>
  </si>
  <si>
    <t>2312010206020102</t>
  </si>
  <si>
    <t>01142</t>
  </si>
  <si>
    <t>02206</t>
  </si>
  <si>
    <r>
      <t xml:space="preserve">ADICINAL 01 AL CONTRATO DE INTERVENTORIA No. </t>
    </r>
    <r>
      <rPr>
        <b/>
        <sz val="8"/>
        <rFont val="Arial"/>
        <family val="2"/>
      </rPr>
      <t>436/201</t>
    </r>
    <r>
      <rPr>
        <sz val="8"/>
        <rFont val="Arial"/>
        <family val="2"/>
      </rPr>
      <t>3</t>
    </r>
  </si>
  <si>
    <t>02207</t>
  </si>
  <si>
    <r>
      <t>COMUNICADO DE ACEPTACIÓN No.</t>
    </r>
    <r>
      <rPr>
        <b/>
        <sz val="8"/>
        <color rgb="FFFF0000"/>
        <rFont val="Arial"/>
        <family val="2"/>
      </rPr>
      <t xml:space="preserve"> 302/2013</t>
    </r>
  </si>
  <si>
    <r>
      <t xml:space="preserve">COMUNICADO DE ACEPTACIÓN </t>
    </r>
    <r>
      <rPr>
        <b/>
        <sz val="8"/>
        <color rgb="FFFF0000"/>
        <rFont val="Arial"/>
        <family val="2"/>
      </rPr>
      <t>119/2013</t>
    </r>
  </si>
  <si>
    <r>
      <t xml:space="preserve">ADICIONAL AL COMUNICADO DE ACEPTACIÓN No. </t>
    </r>
    <r>
      <rPr>
        <b/>
        <sz val="8"/>
        <color rgb="FFFF0000"/>
        <rFont val="Arial"/>
        <family val="2"/>
      </rPr>
      <t>119/2013</t>
    </r>
  </si>
  <si>
    <r>
      <t xml:space="preserve">CONTRATO DE OBRA No. </t>
    </r>
    <r>
      <rPr>
        <b/>
        <sz val="8"/>
        <color rgb="FFFF0000"/>
        <rFont val="Arial"/>
        <family val="2"/>
      </rPr>
      <t>258/2013</t>
    </r>
  </si>
  <si>
    <r>
      <t xml:space="preserve">CONTRATO DE OBRA No. </t>
    </r>
    <r>
      <rPr>
        <b/>
        <sz val="8"/>
        <color rgb="FFFF0000"/>
        <rFont val="Arial"/>
        <family val="2"/>
      </rPr>
      <t>260/2013</t>
    </r>
  </si>
  <si>
    <r>
      <t xml:space="preserve">CONTRATO DE OBRA No. </t>
    </r>
    <r>
      <rPr>
        <b/>
        <sz val="8"/>
        <color rgb="FFFF0000"/>
        <rFont val="Arial"/>
        <family val="2"/>
      </rPr>
      <t>269/2013</t>
    </r>
  </si>
  <si>
    <r>
      <t xml:space="preserve">CONTRATO DE OBRA No. </t>
    </r>
    <r>
      <rPr>
        <b/>
        <sz val="8"/>
        <color rgb="FFFF0000"/>
        <rFont val="Arial"/>
        <family val="2"/>
      </rPr>
      <t>270/2013</t>
    </r>
  </si>
  <si>
    <r>
      <t xml:space="preserve">CONTRATO DE INTERVENTORIA No. </t>
    </r>
    <r>
      <rPr>
        <b/>
        <sz val="8"/>
        <color rgb="FFFF0000"/>
        <rFont val="Arial"/>
        <family val="2"/>
      </rPr>
      <t>305/2013</t>
    </r>
  </si>
  <si>
    <r>
      <t xml:space="preserve">COMUNICADO DE ACEPTACIÓN No. </t>
    </r>
    <r>
      <rPr>
        <b/>
        <sz val="8"/>
        <color rgb="FFFF0000"/>
        <rFont val="Arial"/>
        <family val="2"/>
      </rPr>
      <t>335/2013</t>
    </r>
  </si>
  <si>
    <r>
      <t xml:space="preserve">COMUNICADO DE ACEPTACIÓN No. </t>
    </r>
    <r>
      <rPr>
        <b/>
        <sz val="8"/>
        <color rgb="FFFF0000"/>
        <rFont val="Arial"/>
        <family val="2"/>
      </rPr>
      <t>336/2013</t>
    </r>
  </si>
  <si>
    <r>
      <t xml:space="preserve">COMUNICADO DE ACEPTACIÓN No. </t>
    </r>
    <r>
      <rPr>
        <b/>
        <sz val="8"/>
        <color rgb="FFFF0000"/>
        <rFont val="Arial"/>
        <family val="2"/>
      </rPr>
      <t>337/2013</t>
    </r>
  </si>
  <si>
    <r>
      <t xml:space="preserve">CONTRATO DE OBRA No. </t>
    </r>
    <r>
      <rPr>
        <b/>
        <sz val="8"/>
        <color rgb="FFFF0000"/>
        <rFont val="Arial"/>
        <family val="2"/>
      </rPr>
      <t>350/2013</t>
    </r>
  </si>
  <si>
    <r>
      <t xml:space="preserve">CONTRATO DE OBRA No. </t>
    </r>
    <r>
      <rPr>
        <b/>
        <sz val="8"/>
        <color rgb="FFFF0000"/>
        <rFont val="Arial"/>
        <family val="2"/>
      </rPr>
      <t>354/2013</t>
    </r>
  </si>
  <si>
    <r>
      <t xml:space="preserve">CONTRATO DE OBRA No. </t>
    </r>
    <r>
      <rPr>
        <b/>
        <sz val="8"/>
        <color rgb="FFFF0000"/>
        <rFont val="Arial"/>
        <family val="2"/>
      </rPr>
      <t>360/2013</t>
    </r>
  </si>
  <si>
    <r>
      <t xml:space="preserve">CONTRATO DE OBRA No. </t>
    </r>
    <r>
      <rPr>
        <b/>
        <sz val="8"/>
        <color rgb="FFFF0000"/>
        <rFont val="Arial"/>
        <family val="2"/>
      </rPr>
      <t>393/2013</t>
    </r>
  </si>
  <si>
    <r>
      <t xml:space="preserve">CONTRTO DE INTERVENTORIA No. </t>
    </r>
    <r>
      <rPr>
        <b/>
        <sz val="8"/>
        <color rgb="FFFF0000"/>
        <rFont val="Arial"/>
        <family val="2"/>
      </rPr>
      <t>400/2013</t>
    </r>
  </si>
  <si>
    <r>
      <t xml:space="preserve">ADICIONAL 04, AL CONTRATO </t>
    </r>
    <r>
      <rPr>
        <b/>
        <sz val="8"/>
        <rFont val="Arial"/>
        <family val="2"/>
      </rPr>
      <t>455</t>
    </r>
    <r>
      <rPr>
        <sz val="8"/>
        <rFont val="Arial"/>
        <family val="2"/>
      </rPr>
      <t>/2013</t>
    </r>
  </si>
  <si>
    <t>ADICIONAL 04</t>
  </si>
  <si>
    <t>2312010202010202</t>
  </si>
  <si>
    <t>00585</t>
  </si>
  <si>
    <t>02475</t>
  </si>
  <si>
    <t>SISTEMA GENERAL DE REGALOAS. S.G.R.</t>
  </si>
  <si>
    <t>01637</t>
  </si>
  <si>
    <t>01638</t>
  </si>
  <si>
    <t>01639</t>
  </si>
  <si>
    <t>01640</t>
  </si>
  <si>
    <t>01641</t>
  </si>
  <si>
    <r>
      <t xml:space="preserve">ADICIONAL 001 AL CONTRATO DE INTERVENTORIA No. </t>
    </r>
    <r>
      <rPr>
        <b/>
        <sz val="8"/>
        <rFont val="Arial"/>
        <family val="2"/>
      </rPr>
      <t>465</t>
    </r>
    <r>
      <rPr>
        <sz val="8"/>
        <rFont val="Arial"/>
        <family val="2"/>
      </rPr>
      <t>/2014</t>
    </r>
  </si>
  <si>
    <t>00708</t>
  </si>
  <si>
    <t>01225</t>
  </si>
  <si>
    <t>01902</t>
  </si>
  <si>
    <t>02229</t>
  </si>
  <si>
    <t>02172</t>
  </si>
  <si>
    <t>02171</t>
  </si>
  <si>
    <t>00735</t>
  </si>
  <si>
    <t>MES DE DICIEMBRE DE 2014</t>
  </si>
  <si>
    <t>02240</t>
  </si>
  <si>
    <t>01377</t>
  </si>
  <si>
    <t>00822</t>
  </si>
  <si>
    <t>02238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</si>
</sst>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_(* #,##0.00_);_(* \(#,##0.00\);_(* &quot;-&quot;??_);_(@_)"/>
    <numFmt numFmtId="165" formatCode="_ * #,##0.00_ ;_ * \-#,##0.00_ ;_ * &quot;-&quot;??_ ;_ @_ "/>
    <numFmt numFmtId="166" formatCode="_-* #,##0.00\ _€_-;\-* #,##0.00\ _€_-;_-* &quot;-&quot;??\ _€_-;_-@_-"/>
    <numFmt numFmtId="167" formatCode="_(* #,##0_);_(* \(#,##0\);_(* &quot;-&quot;??_);_(@_)"/>
    <numFmt numFmtId="168" formatCode="_(* #,##0.000_);_(* \(#,##0.000\);_(* &quot;-&quot;??_);_(@_)"/>
    <numFmt numFmtId="169" formatCode="_ * #,##0.0_ ;_ * \-#,##0.0_ ;_ * &quot;-&quot;??_ ;_ @_ "/>
    <numFmt numFmtId="170" formatCode="_ * #,##0_ ;_ * \-#,##0_ ;_ * &quot;-&quot;??_ ;_ @_ "/>
    <numFmt numFmtId="171" formatCode="0.0000%"/>
  </numFmts>
  <fonts count="36" x14ac:knownFonts="1">
    <font>
      <sz val="11"/>
      <color theme="1"/>
      <name val="Calibri"/>
      <family val="2"/>
      <scheme val="minor"/>
    </font>
    <font>
      <sz val="11"/>
      <color theme="1"/>
      <name val="Calibri"/>
      <family val="2"/>
      <scheme val="minor"/>
    </font>
    <font>
      <sz val="9"/>
      <name val="Arial"/>
      <family val="2"/>
    </font>
    <font>
      <sz val="10"/>
      <name val="Arial"/>
      <family val="2"/>
    </font>
    <font>
      <sz val="8"/>
      <name val="Arial"/>
      <family val="2"/>
    </font>
    <font>
      <sz val="10"/>
      <color theme="1"/>
      <name val="Arial"/>
      <family val="2"/>
    </font>
    <font>
      <sz val="9"/>
      <color rgb="FFFF0000"/>
      <name val="Arial"/>
      <family val="2"/>
    </font>
    <font>
      <sz val="11"/>
      <name val="Arial"/>
      <family val="2"/>
    </font>
    <font>
      <sz val="7"/>
      <name val="Arial"/>
      <family val="2"/>
    </font>
    <font>
      <sz val="7"/>
      <color theme="1"/>
      <name val="Arial"/>
      <family val="2"/>
    </font>
    <font>
      <sz val="7"/>
      <color theme="1"/>
      <name val="Calibri"/>
      <family val="2"/>
      <scheme val="minor"/>
    </font>
    <font>
      <b/>
      <sz val="7"/>
      <name val="Arial"/>
      <family val="2"/>
    </font>
    <font>
      <sz val="7"/>
      <color rgb="FFFF0000"/>
      <name val="Arial"/>
      <family val="2"/>
    </font>
    <font>
      <sz val="7"/>
      <color indexed="36"/>
      <name val="Arial"/>
      <family val="2"/>
    </font>
    <font>
      <sz val="7"/>
      <color indexed="10"/>
      <name val="Arial"/>
      <family val="2"/>
    </font>
    <font>
      <sz val="7"/>
      <color indexed="17"/>
      <name val="Arial"/>
      <family val="2"/>
    </font>
    <font>
      <b/>
      <sz val="8"/>
      <name val="Arial"/>
      <family val="2"/>
    </font>
    <font>
      <sz val="8"/>
      <color theme="1"/>
      <name val="Arial"/>
      <family val="2"/>
    </font>
    <font>
      <sz val="8"/>
      <color rgb="FFFF0000"/>
      <name val="Arial"/>
      <family val="2"/>
    </font>
    <font>
      <sz val="8"/>
      <color theme="1"/>
      <name val="Calibri"/>
      <family val="2"/>
      <scheme val="minor"/>
    </font>
    <font>
      <b/>
      <sz val="7"/>
      <color theme="1"/>
      <name val="Calibri"/>
      <family val="2"/>
      <scheme val="minor"/>
    </font>
    <font>
      <b/>
      <sz val="8"/>
      <color theme="1"/>
      <name val="Calibri"/>
      <family val="2"/>
      <scheme val="minor"/>
    </font>
    <font>
      <sz val="6.5"/>
      <color theme="1"/>
      <name val="Calibri"/>
      <family val="2"/>
      <scheme val="minor"/>
    </font>
    <font>
      <sz val="7"/>
      <color rgb="FFFF0000"/>
      <name val="Calibri"/>
      <family val="2"/>
      <scheme val="minor"/>
    </font>
    <font>
      <sz val="12"/>
      <name val="Arial"/>
      <family val="2"/>
    </font>
    <font>
      <sz val="14"/>
      <name val="Arial"/>
      <family val="2"/>
    </font>
    <font>
      <sz val="7.5"/>
      <name val="Arial"/>
      <family val="2"/>
    </font>
    <font>
      <sz val="6"/>
      <name val="Arial"/>
      <family val="2"/>
    </font>
    <font>
      <b/>
      <sz val="8"/>
      <color rgb="FFFF0000"/>
      <name val="Arial"/>
      <family val="2"/>
    </font>
    <font>
      <sz val="8"/>
      <color rgb="FF00B050"/>
      <name val="Arial"/>
      <family val="2"/>
    </font>
    <font>
      <b/>
      <sz val="8"/>
      <color rgb="FF00B050"/>
      <name val="Arial"/>
      <family val="2"/>
    </font>
    <font>
      <b/>
      <sz val="7"/>
      <color rgb="FFFF0000"/>
      <name val="Arial"/>
      <family val="2"/>
    </font>
    <font>
      <b/>
      <sz val="9"/>
      <color rgb="FFFF0000"/>
      <name val="Arial"/>
      <family val="2"/>
    </font>
    <font>
      <b/>
      <sz val="9"/>
      <name val="Arial"/>
      <family val="2"/>
    </font>
    <font>
      <b/>
      <sz val="10"/>
      <name val="Arial"/>
      <family val="2"/>
    </font>
    <font>
      <u/>
      <sz val="8"/>
      <name val="Arial"/>
      <family val="2"/>
    </font>
  </fonts>
  <fills count="32">
    <fill>
      <patternFill patternType="none"/>
    </fill>
    <fill>
      <patternFill patternType="gray125"/>
    </fill>
    <fill>
      <patternFill patternType="solid">
        <fgColor theme="5" tint="0.59999389629810485"/>
        <bgColor indexed="64"/>
      </patternFill>
    </fill>
    <fill>
      <patternFill patternType="solid">
        <fgColor theme="5" tint="0.39997558519241921"/>
        <bgColor indexed="64"/>
      </patternFill>
    </fill>
    <fill>
      <patternFill patternType="solid">
        <fgColor rgb="FFFFFF00"/>
        <bgColor indexed="64"/>
      </patternFill>
    </fill>
    <fill>
      <patternFill patternType="solid">
        <fgColor rgb="FFFFCCFF"/>
        <bgColor indexed="64"/>
      </patternFill>
    </fill>
    <fill>
      <patternFill patternType="solid">
        <fgColor rgb="FF92D050"/>
        <bgColor indexed="64"/>
      </patternFill>
    </fill>
    <fill>
      <patternFill patternType="solid">
        <fgColor rgb="FF66FFFF"/>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8" tint="0.39997558519241921"/>
        <bgColor indexed="64"/>
      </patternFill>
    </fill>
    <fill>
      <patternFill patternType="solid">
        <fgColor rgb="FFCC66FF"/>
        <bgColor indexed="64"/>
      </patternFill>
    </fill>
    <fill>
      <patternFill patternType="solid">
        <fgColor theme="3" tint="0.39997558519241921"/>
        <bgColor indexed="64"/>
      </patternFill>
    </fill>
    <fill>
      <patternFill patternType="solid">
        <fgColor theme="9" tint="-0.249977111117893"/>
        <bgColor indexed="64"/>
      </patternFill>
    </fill>
    <fill>
      <patternFill patternType="solid">
        <fgColor rgb="FFFFC000"/>
        <bgColor indexed="64"/>
      </patternFill>
    </fill>
    <fill>
      <patternFill patternType="solid">
        <fgColor rgb="FF00B050"/>
        <bgColor indexed="64"/>
      </patternFill>
    </fill>
    <fill>
      <patternFill patternType="solid">
        <fgColor theme="9" tint="0.39997558519241921"/>
        <bgColor indexed="64"/>
      </patternFill>
    </fill>
    <fill>
      <patternFill patternType="solid">
        <fgColor rgb="FF7030A0"/>
        <bgColor indexed="64"/>
      </patternFill>
    </fill>
    <fill>
      <patternFill patternType="solid">
        <fgColor theme="5"/>
        <bgColor indexed="64"/>
      </patternFill>
    </fill>
    <fill>
      <patternFill patternType="solid">
        <fgColor theme="4" tint="0.39997558519241921"/>
        <bgColor indexed="64"/>
      </patternFill>
    </fill>
    <fill>
      <patternFill patternType="solid">
        <fgColor theme="3" tint="0.59999389629810485"/>
        <bgColor indexed="64"/>
      </patternFill>
    </fill>
    <fill>
      <patternFill patternType="solid">
        <fgColor rgb="FFFF99FF"/>
        <bgColor indexed="64"/>
      </patternFill>
    </fill>
    <fill>
      <patternFill patternType="solid">
        <fgColor rgb="FFCC00CC"/>
        <bgColor indexed="64"/>
      </patternFill>
    </fill>
    <fill>
      <patternFill patternType="solid">
        <fgColor rgb="FF0070C0"/>
        <bgColor indexed="64"/>
      </patternFill>
    </fill>
    <fill>
      <patternFill patternType="solid">
        <fgColor theme="6"/>
        <bgColor indexed="64"/>
      </patternFill>
    </fill>
    <fill>
      <patternFill patternType="solid">
        <fgColor rgb="FF00B0F0"/>
        <bgColor indexed="64"/>
      </patternFill>
    </fill>
    <fill>
      <patternFill patternType="solid">
        <fgColor theme="6" tint="0.39997558519241921"/>
        <bgColor indexed="64"/>
      </patternFill>
    </fill>
    <fill>
      <patternFill patternType="solid">
        <fgColor rgb="FFFF0000"/>
        <bgColor indexed="64"/>
      </patternFill>
    </fill>
    <fill>
      <patternFill patternType="solid">
        <fgColor theme="9"/>
        <bgColor indexed="64"/>
      </patternFill>
    </fill>
    <fill>
      <patternFill patternType="solid">
        <fgColor rgb="FFFFFFCC"/>
        <bgColor indexed="64"/>
      </patternFill>
    </fill>
    <fill>
      <patternFill patternType="solid">
        <fgColor theme="4"/>
        <bgColor indexed="64"/>
      </patternFill>
    </fill>
    <fill>
      <patternFill patternType="solid">
        <fgColor rgb="FF00FF99"/>
        <bgColor indexed="64"/>
      </patternFill>
    </fill>
  </fills>
  <borders count="19">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bottom style="medium">
        <color indexed="64"/>
      </bottom>
      <diagonal/>
    </border>
    <border>
      <left style="thin">
        <color indexed="64"/>
      </left>
      <right style="thin">
        <color indexed="64"/>
      </right>
      <top style="medium">
        <color indexed="64"/>
      </top>
      <bottom/>
      <diagonal/>
    </border>
    <border>
      <left/>
      <right style="thin">
        <color indexed="64"/>
      </right>
      <top/>
      <bottom/>
      <diagonal/>
    </border>
  </borders>
  <cellStyleXfs count="2">
    <xf numFmtId="0" fontId="0" fillId="0" borderId="0"/>
    <xf numFmtId="164" fontId="1" fillId="0" borderId="0" applyFont="0" applyFill="0" applyBorder="0" applyAlignment="0" applyProtection="0"/>
  </cellStyleXfs>
  <cellXfs count="2024">
    <xf numFmtId="0" fontId="0" fillId="0" borderId="0" xfId="0"/>
    <xf numFmtId="0" fontId="2" fillId="0" borderId="8" xfId="0" applyFont="1" applyFill="1" applyBorder="1"/>
    <xf numFmtId="0" fontId="2" fillId="0" borderId="8" xfId="0" quotePrefix="1" applyFont="1" applyFill="1" applyBorder="1" applyAlignment="1">
      <alignment horizontal="center" vertical="center"/>
    </xf>
    <xf numFmtId="14" fontId="2" fillId="0" borderId="8" xfId="0" applyNumberFormat="1" applyFont="1" applyFill="1" applyBorder="1" applyAlignment="1">
      <alignment horizontal="center" vertical="center"/>
    </xf>
    <xf numFmtId="14" fontId="2" fillId="0" borderId="8" xfId="0" applyNumberFormat="1" applyFont="1" applyFill="1" applyBorder="1" applyAlignment="1">
      <alignment horizontal="center" vertical="center" wrapText="1"/>
    </xf>
    <xf numFmtId="0" fontId="2" fillId="0" borderId="8" xfId="0" applyFont="1" applyFill="1" applyBorder="1" applyAlignment="1">
      <alignment vertical="center"/>
    </xf>
    <xf numFmtId="165" fontId="2" fillId="0" borderId="8" xfId="1" applyNumberFormat="1" applyFont="1" applyFill="1" applyBorder="1" applyAlignment="1">
      <alignment vertical="center"/>
    </xf>
    <xf numFmtId="0" fontId="2" fillId="0" borderId="0" xfId="0" applyFont="1" applyFill="1"/>
    <xf numFmtId="0" fontId="2" fillId="0" borderId="8" xfId="0" applyFont="1" applyFill="1" applyBorder="1" applyAlignment="1">
      <alignment horizontal="center" vertical="center"/>
    </xf>
    <xf numFmtId="0" fontId="2" fillId="0" borderId="8" xfId="0" applyFont="1" applyFill="1" applyBorder="1" applyAlignment="1">
      <alignment wrapText="1"/>
    </xf>
    <xf numFmtId="0" fontId="2" fillId="0" borderId="10" xfId="0" quotePrefix="1" applyFont="1" applyFill="1" applyBorder="1" applyAlignment="1">
      <alignment horizontal="center" vertical="center"/>
    </xf>
    <xf numFmtId="0" fontId="2" fillId="0" borderId="8" xfId="0" quotePrefix="1" applyFont="1" applyFill="1" applyBorder="1" applyAlignment="1">
      <alignment horizontal="center" vertical="center" wrapText="1"/>
    </xf>
    <xf numFmtId="164" fontId="2" fillId="0" borderId="8" xfId="1" applyFont="1" applyFill="1" applyBorder="1" applyAlignment="1">
      <alignment horizontal="center" vertical="center" wrapText="1"/>
    </xf>
    <xf numFmtId="164" fontId="2" fillId="0" borderId="8" xfId="1" applyFont="1" applyFill="1" applyBorder="1" applyAlignment="1">
      <alignment horizontal="center" vertical="center"/>
    </xf>
    <xf numFmtId="14" fontId="2" fillId="0" borderId="8" xfId="0" quotePrefix="1" applyNumberFormat="1" applyFont="1" applyFill="1" applyBorder="1" applyAlignment="1">
      <alignment horizontal="center" vertical="center" wrapText="1"/>
    </xf>
    <xf numFmtId="0" fontId="2" fillId="2" borderId="0" xfId="0" applyFont="1" applyFill="1"/>
    <xf numFmtId="14" fontId="2" fillId="0" borderId="8" xfId="0" applyNumberFormat="1" applyFont="1" applyFill="1" applyBorder="1"/>
    <xf numFmtId="0" fontId="2" fillId="0" borderId="8" xfId="0" applyFont="1" applyFill="1" applyBorder="1" applyAlignment="1">
      <alignment horizontal="left" vertical="center" wrapText="1"/>
    </xf>
    <xf numFmtId="0" fontId="2" fillId="0" borderId="8" xfId="0" applyFont="1" applyFill="1" applyBorder="1" applyAlignment="1">
      <alignment vertical="center" wrapText="1"/>
    </xf>
    <xf numFmtId="0" fontId="2" fillId="3" borderId="8" xfId="0" applyFont="1" applyFill="1" applyBorder="1" applyAlignment="1">
      <alignment horizontal="center" vertical="center" wrapText="1"/>
    </xf>
    <xf numFmtId="14" fontId="2" fillId="0" borderId="8" xfId="0" applyNumberFormat="1" applyFont="1" applyFill="1" applyBorder="1" applyAlignment="1">
      <alignment vertical="center"/>
    </xf>
    <xf numFmtId="164" fontId="2" fillId="0" borderId="8" xfId="1" applyFont="1" applyFill="1" applyBorder="1" applyAlignment="1">
      <alignment vertical="center"/>
    </xf>
    <xf numFmtId="164" fontId="2" fillId="0" borderId="0" xfId="1" applyFont="1" applyFill="1"/>
    <xf numFmtId="14" fontId="2" fillId="4" borderId="10" xfId="0" applyNumberFormat="1" applyFont="1" applyFill="1" applyBorder="1" applyAlignment="1">
      <alignment horizontal="center" vertical="center"/>
    </xf>
    <xf numFmtId="14" fontId="2" fillId="0" borderId="10" xfId="1" applyNumberFormat="1" applyFont="1" applyFill="1" applyBorder="1" applyAlignment="1">
      <alignment horizontal="center" vertical="center"/>
    </xf>
    <xf numFmtId="164" fontId="2" fillId="0" borderId="8" xfId="1" applyFont="1" applyFill="1" applyBorder="1"/>
    <xf numFmtId="0" fontId="2" fillId="4" borderId="8" xfId="0" applyFont="1" applyFill="1" applyBorder="1"/>
    <xf numFmtId="0" fontId="2" fillId="4" borderId="10" xfId="0" quotePrefix="1" applyFont="1" applyFill="1" applyBorder="1" applyAlignment="1">
      <alignment horizontal="center" vertical="center"/>
    </xf>
    <xf numFmtId="14" fontId="2" fillId="0" borderId="10" xfId="0" quotePrefix="1" applyNumberFormat="1" applyFont="1" applyFill="1" applyBorder="1" applyAlignment="1">
      <alignment horizontal="center" vertical="center"/>
    </xf>
    <xf numFmtId="164" fontId="0" fillId="0" borderId="0" xfId="1" applyFont="1"/>
    <xf numFmtId="165" fontId="2" fillId="0" borderId="8" xfId="1" applyNumberFormat="1" applyFont="1" applyFill="1" applyBorder="1" applyAlignment="1">
      <alignment horizontal="center" vertical="center"/>
    </xf>
    <xf numFmtId="164" fontId="2" fillId="2" borderId="0" xfId="1" applyFont="1" applyFill="1"/>
    <xf numFmtId="0" fontId="2" fillId="0" borderId="1" xfId="0" applyFont="1" applyFill="1" applyBorder="1"/>
    <xf numFmtId="0" fontId="2" fillId="0" borderId="3" xfId="0" applyFont="1" applyFill="1" applyBorder="1"/>
    <xf numFmtId="0" fontId="0" fillId="0" borderId="0" xfId="0" applyAlignment="1">
      <alignment wrapText="1"/>
    </xf>
    <xf numFmtId="0" fontId="0" fillId="0" borderId="8" xfId="0" applyBorder="1" applyAlignment="1">
      <alignment horizontal="center" vertical="center"/>
    </xf>
    <xf numFmtId="0" fontId="0" fillId="0" borderId="8" xfId="0" applyBorder="1"/>
    <xf numFmtId="164" fontId="2" fillId="0" borderId="8" xfId="0" applyNumberFormat="1" applyFont="1" applyFill="1" applyBorder="1" applyAlignment="1">
      <alignment vertical="center"/>
    </xf>
    <xf numFmtId="164" fontId="2" fillId="0" borderId="10" xfId="1" applyFont="1" applyFill="1" applyBorder="1" applyAlignment="1">
      <alignment horizontal="center" vertical="center"/>
    </xf>
    <xf numFmtId="164" fontId="3" fillId="0" borderId="0" xfId="1" applyFont="1" applyFill="1"/>
    <xf numFmtId="164" fontId="2" fillId="0" borderId="0" xfId="1" applyFont="1" applyFill="1" applyBorder="1" applyAlignment="1">
      <alignment horizontal="center" vertical="center"/>
    </xf>
    <xf numFmtId="164" fontId="6" fillId="0" borderId="0" xfId="1" applyFont="1" applyFill="1"/>
    <xf numFmtId="164" fontId="5" fillId="0" borderId="0" xfId="1" applyFont="1"/>
    <xf numFmtId="167" fontId="2" fillId="0" borderId="0" xfId="1" applyNumberFormat="1" applyFont="1" applyFill="1"/>
    <xf numFmtId="164" fontId="3" fillId="0" borderId="0" xfId="1" applyNumberFormat="1" applyFont="1" applyFill="1"/>
    <xf numFmtId="168" fontId="3" fillId="0" borderId="0" xfId="1" applyNumberFormat="1" applyFont="1" applyFill="1"/>
    <xf numFmtId="0" fontId="2" fillId="0" borderId="14" xfId="0" quotePrefix="1" applyFont="1" applyFill="1" applyBorder="1" applyAlignment="1">
      <alignment horizontal="center" vertical="center"/>
    </xf>
    <xf numFmtId="165" fontId="2" fillId="0" borderId="9" xfId="1" applyNumberFormat="1" applyFont="1" applyFill="1" applyBorder="1" applyAlignment="1">
      <alignment vertical="center"/>
    </xf>
    <xf numFmtId="164" fontId="2" fillId="0" borderId="10" xfId="1" applyFont="1" applyFill="1" applyBorder="1" applyAlignment="1">
      <alignment horizontal="center" vertical="center" wrapText="1"/>
    </xf>
    <xf numFmtId="0" fontId="2" fillId="4" borderId="11" xfId="0" applyFont="1" applyFill="1" applyBorder="1"/>
    <xf numFmtId="164" fontId="2" fillId="0" borderId="12" xfId="1" applyFont="1" applyFill="1" applyBorder="1" applyAlignment="1">
      <alignment vertical="center" wrapText="1"/>
    </xf>
    <xf numFmtId="164" fontId="2" fillId="0" borderId="8" xfId="1" applyFont="1" applyFill="1" applyBorder="1" applyAlignment="1">
      <alignment vertical="center" wrapText="1"/>
    </xf>
    <xf numFmtId="164" fontId="7" fillId="0" borderId="0" xfId="1" applyFont="1" applyFill="1"/>
    <xf numFmtId="0" fontId="2" fillId="5" borderId="8" xfId="0" applyFont="1" applyFill="1" applyBorder="1"/>
    <xf numFmtId="164" fontId="2" fillId="4" borderId="8" xfId="1" applyFont="1" applyFill="1" applyBorder="1" applyAlignment="1">
      <alignment vertical="center"/>
    </xf>
    <xf numFmtId="14" fontId="2" fillId="0" borderId="10" xfId="0" applyNumberFormat="1" applyFont="1" applyFill="1" applyBorder="1" applyAlignment="1">
      <alignment horizontal="center" vertical="center" wrapText="1"/>
    </xf>
    <xf numFmtId="14" fontId="2" fillId="0" borderId="10" xfId="0" quotePrefix="1" applyNumberFormat="1" applyFont="1" applyFill="1" applyBorder="1" applyAlignment="1">
      <alignment horizontal="center" vertical="center" wrapText="1"/>
    </xf>
    <xf numFmtId="164" fontId="2" fillId="0" borderId="10" xfId="1" quotePrefix="1" applyFont="1" applyFill="1" applyBorder="1" applyAlignment="1">
      <alignment horizontal="center" vertical="center" wrapText="1"/>
    </xf>
    <xf numFmtId="14" fontId="2" fillId="4" borderId="14" xfId="0" applyNumberFormat="1" applyFont="1" applyFill="1" applyBorder="1" applyAlignment="1">
      <alignment horizontal="center" vertical="center"/>
    </xf>
    <xf numFmtId="0" fontId="8" fillId="0" borderId="0" xfId="0" applyFont="1" applyFill="1"/>
    <xf numFmtId="0" fontId="8" fillId="0" borderId="0" xfId="0" applyFont="1" applyFill="1" applyAlignment="1">
      <alignment horizontal="center" vertical="center"/>
    </xf>
    <xf numFmtId="0" fontId="9" fillId="0" borderId="0" xfId="0" applyFont="1"/>
    <xf numFmtId="0" fontId="10" fillId="0" borderId="0" xfId="0" applyFont="1"/>
    <xf numFmtId="0" fontId="8" fillId="0" borderId="8" xfId="0" applyFont="1" applyFill="1" applyBorder="1" applyAlignment="1">
      <alignment horizontal="centerContinuous" vertical="center"/>
    </xf>
    <xf numFmtId="0" fontId="8" fillId="0" borderId="8" xfId="0" applyFont="1" applyFill="1" applyBorder="1" applyAlignment="1">
      <alignment horizontal="center" vertical="center" wrapText="1"/>
    </xf>
    <xf numFmtId="0" fontId="8" fillId="0" borderId="11" xfId="0" applyFont="1" applyFill="1" applyBorder="1" applyAlignment="1">
      <alignment horizontal="center" vertical="center"/>
    </xf>
    <xf numFmtId="0" fontId="8" fillId="0" borderId="8" xfId="0" applyFont="1" applyFill="1" applyBorder="1" applyAlignment="1">
      <alignment horizontal="center" vertical="center"/>
    </xf>
    <xf numFmtId="0" fontId="8" fillId="0" borderId="8" xfId="0" applyFont="1" applyFill="1" applyBorder="1"/>
    <xf numFmtId="0" fontId="8" fillId="0" borderId="8" xfId="0" applyFont="1" applyFill="1" applyBorder="1" applyAlignment="1">
      <alignment horizontal="left" vertical="center" wrapText="1"/>
    </xf>
    <xf numFmtId="0" fontId="8" fillId="0" borderId="8" xfId="0" quotePrefix="1" applyFont="1" applyFill="1" applyBorder="1" applyAlignment="1">
      <alignment horizontal="center" vertical="center"/>
    </xf>
    <xf numFmtId="14" fontId="8" fillId="0" borderId="8" xfId="0" applyNumberFormat="1" applyFont="1" applyFill="1" applyBorder="1" applyAlignment="1">
      <alignment horizontal="center" vertical="center"/>
    </xf>
    <xf numFmtId="170" fontId="8" fillId="0" borderId="8" xfId="1" applyNumberFormat="1" applyFont="1" applyFill="1" applyBorder="1" applyAlignment="1">
      <alignment horizontal="center" vertical="center"/>
    </xf>
    <xf numFmtId="14" fontId="8" fillId="0" borderId="8" xfId="0" applyNumberFormat="1" applyFont="1" applyFill="1" applyBorder="1" applyAlignment="1">
      <alignment horizontal="center" vertical="center" wrapText="1"/>
    </xf>
    <xf numFmtId="14" fontId="8" fillId="0" borderId="8" xfId="0" quotePrefix="1" applyNumberFormat="1" applyFont="1" applyFill="1" applyBorder="1" applyAlignment="1">
      <alignment horizontal="center" vertical="center" wrapText="1"/>
    </xf>
    <xf numFmtId="0" fontId="8" fillId="0" borderId="10" xfId="0" applyFont="1" applyFill="1" applyBorder="1" applyAlignment="1">
      <alignment horizontal="center" vertical="center" wrapText="1"/>
    </xf>
    <xf numFmtId="170" fontId="8" fillId="0" borderId="8" xfId="0" applyNumberFormat="1" applyFont="1" applyFill="1" applyBorder="1" applyAlignment="1">
      <alignment vertical="center"/>
    </xf>
    <xf numFmtId="0" fontId="8" fillId="0" borderId="8" xfId="0" applyFont="1" applyFill="1" applyBorder="1" applyAlignment="1">
      <alignment vertical="center"/>
    </xf>
    <xf numFmtId="165" fontId="8" fillId="0" borderId="8" xfId="1" applyNumberFormat="1" applyFont="1" applyFill="1" applyBorder="1" applyAlignment="1">
      <alignment vertical="center"/>
    </xf>
    <xf numFmtId="0" fontId="8" fillId="0" borderId="8" xfId="0" applyFont="1" applyFill="1" applyBorder="1" applyAlignment="1">
      <alignment horizontal="center"/>
    </xf>
    <xf numFmtId="0" fontId="9" fillId="0" borderId="8" xfId="0" applyFont="1" applyBorder="1"/>
    <xf numFmtId="170" fontId="8" fillId="0" borderId="8" xfId="1" applyNumberFormat="1" applyFont="1" applyFill="1" applyBorder="1" applyAlignment="1">
      <alignment horizontal="center" vertical="center" wrapText="1"/>
    </xf>
    <xf numFmtId="164" fontId="8" fillId="0" borderId="8" xfId="1" applyNumberFormat="1" applyFont="1" applyFill="1" applyBorder="1" applyAlignment="1">
      <alignment vertical="center"/>
    </xf>
    <xf numFmtId="14" fontId="8" fillId="0" borderId="8" xfId="1" applyNumberFormat="1" applyFont="1" applyFill="1" applyBorder="1" applyAlignment="1">
      <alignment vertical="center"/>
    </xf>
    <xf numFmtId="164" fontId="8" fillId="0" borderId="8" xfId="1" applyNumberFormat="1" applyFont="1" applyFill="1" applyBorder="1"/>
    <xf numFmtId="0" fontId="8" fillId="0" borderId="8" xfId="0" applyFont="1" applyFill="1" applyBorder="1" applyAlignment="1">
      <alignment vertical="center" wrapText="1"/>
    </xf>
    <xf numFmtId="0" fontId="8" fillId="0" borderId="9" xfId="0" applyFont="1" applyFill="1" applyBorder="1" applyAlignment="1">
      <alignment horizontal="center" vertical="center" wrapText="1"/>
    </xf>
    <xf numFmtId="0" fontId="8" fillId="0" borderId="9" xfId="0" applyFont="1" applyFill="1" applyBorder="1" applyAlignment="1">
      <alignment horizontal="center" vertical="center"/>
    </xf>
    <xf numFmtId="14" fontId="8" fillId="0" borderId="9" xfId="0" applyNumberFormat="1" applyFont="1" applyFill="1" applyBorder="1" applyAlignment="1">
      <alignment horizontal="center" vertical="center" wrapText="1"/>
    </xf>
    <xf numFmtId="14" fontId="8" fillId="0" borderId="9" xfId="0" quotePrefix="1" applyNumberFormat="1" applyFont="1" applyFill="1" applyBorder="1" applyAlignment="1">
      <alignment horizontal="center" vertical="center" wrapText="1"/>
    </xf>
    <xf numFmtId="170" fontId="8" fillId="0" borderId="9" xfId="1" applyNumberFormat="1" applyFont="1" applyFill="1" applyBorder="1" applyAlignment="1">
      <alignment horizontal="center" vertical="center" wrapText="1"/>
    </xf>
    <xf numFmtId="14" fontId="8" fillId="0" borderId="9" xfId="1" applyNumberFormat="1" applyFont="1" applyFill="1" applyBorder="1" applyAlignment="1">
      <alignment vertical="center"/>
    </xf>
    <xf numFmtId="165" fontId="8" fillId="0" borderId="9" xfId="1" applyNumberFormat="1" applyFont="1" applyFill="1" applyBorder="1" applyAlignment="1">
      <alignment horizontal="center" vertical="center" wrapText="1"/>
    </xf>
    <xf numFmtId="0" fontId="8" fillId="0" borderId="10" xfId="0" applyFont="1" applyFill="1" applyBorder="1" applyAlignment="1">
      <alignment horizontal="left" vertical="center" wrapText="1"/>
    </xf>
    <xf numFmtId="14" fontId="8" fillId="0" borderId="10" xfId="0" applyNumberFormat="1" applyFont="1" applyFill="1" applyBorder="1" applyAlignment="1">
      <alignment horizontal="center" vertical="center" wrapText="1"/>
    </xf>
    <xf numFmtId="170" fontId="8" fillId="0" borderId="10" xfId="1" applyNumberFormat="1" applyFont="1" applyFill="1" applyBorder="1" applyAlignment="1">
      <alignment horizontal="center" vertical="center" wrapText="1"/>
    </xf>
    <xf numFmtId="164" fontId="12" fillId="0" borderId="8" xfId="1" applyNumberFormat="1" applyFont="1" applyFill="1" applyBorder="1" applyAlignment="1">
      <alignment vertical="center"/>
    </xf>
    <xf numFmtId="164" fontId="8" fillId="0" borderId="10" xfId="1" applyNumberFormat="1" applyFont="1" applyFill="1" applyBorder="1" applyAlignment="1">
      <alignment horizontal="center" vertical="center"/>
    </xf>
    <xf numFmtId="164" fontId="8" fillId="0" borderId="10" xfId="1" applyNumberFormat="1" applyFont="1" applyFill="1" applyBorder="1" applyAlignment="1">
      <alignment horizontal="center"/>
    </xf>
    <xf numFmtId="0" fontId="12" fillId="0" borderId="10" xfId="0" applyFont="1" applyFill="1" applyBorder="1" applyAlignment="1">
      <alignment horizontal="center" vertical="center"/>
    </xf>
    <xf numFmtId="14" fontId="8" fillId="0" borderId="10" xfId="0" quotePrefix="1" applyNumberFormat="1" applyFont="1" applyFill="1" applyBorder="1" applyAlignment="1">
      <alignment horizontal="center" vertical="center" wrapText="1"/>
    </xf>
    <xf numFmtId="0" fontId="9" fillId="0" borderId="8" xfId="0" applyFont="1" applyFill="1" applyBorder="1" applyAlignment="1">
      <alignment horizontal="justify" vertical="center"/>
    </xf>
    <xf numFmtId="165" fontId="8" fillId="0" borderId="8" xfId="1" applyNumberFormat="1" applyFont="1" applyFill="1" applyBorder="1" applyAlignment="1">
      <alignment horizontal="center" vertical="center"/>
    </xf>
    <xf numFmtId="0" fontId="12" fillId="0" borderId="8" xfId="0" applyFont="1" applyFill="1" applyBorder="1" applyAlignment="1">
      <alignment vertical="center"/>
    </xf>
    <xf numFmtId="0" fontId="8" fillId="0" borderId="10" xfId="0" applyFont="1" applyFill="1" applyBorder="1" applyAlignment="1">
      <alignment horizontal="center" vertical="center"/>
    </xf>
    <xf numFmtId="0" fontId="9" fillId="0" borderId="8" xfId="0" applyFont="1" applyFill="1" applyBorder="1" applyAlignment="1">
      <alignment horizontal="justify"/>
    </xf>
    <xf numFmtId="164" fontId="8" fillId="0" borderId="8" xfId="1" applyNumberFormat="1" applyFont="1" applyFill="1" applyBorder="1" applyAlignment="1"/>
    <xf numFmtId="0" fontId="8" fillId="0" borderId="9" xfId="0" applyFont="1" applyFill="1" applyBorder="1" applyAlignment="1">
      <alignment horizontal="left" vertical="center" wrapText="1"/>
    </xf>
    <xf numFmtId="0" fontId="9" fillId="0" borderId="8" xfId="0" applyFont="1" applyFill="1" applyBorder="1" applyAlignment="1">
      <alignment horizontal="left" vertical="center" wrapText="1"/>
    </xf>
    <xf numFmtId="9" fontId="8" fillId="0" borderId="11" xfId="0" applyNumberFormat="1" applyFont="1" applyFill="1" applyBorder="1" applyAlignment="1">
      <alignment horizontal="center" vertical="center"/>
    </xf>
    <xf numFmtId="9" fontId="9" fillId="0" borderId="8" xfId="0" applyNumberFormat="1" applyFont="1" applyBorder="1" applyAlignment="1">
      <alignment horizontal="center" vertical="center"/>
    </xf>
    <xf numFmtId="0" fontId="9" fillId="0" borderId="8" xfId="0" applyFont="1" applyFill="1" applyBorder="1" applyAlignment="1">
      <alignment vertical="center" wrapText="1"/>
    </xf>
    <xf numFmtId="0" fontId="9" fillId="0" borderId="10" xfId="0" applyFont="1" applyFill="1" applyBorder="1" applyAlignment="1">
      <alignment horizontal="center" vertical="center" wrapText="1"/>
    </xf>
    <xf numFmtId="0" fontId="9" fillId="0" borderId="14" xfId="0" applyFont="1" applyFill="1" applyBorder="1" applyAlignment="1">
      <alignment horizontal="center" vertical="center" wrapText="1"/>
    </xf>
    <xf numFmtId="0" fontId="8" fillId="0" borderId="10" xfId="0" applyFont="1" applyFill="1" applyBorder="1" applyAlignment="1">
      <alignment horizontal="center"/>
    </xf>
    <xf numFmtId="0" fontId="9" fillId="0" borderId="10" xfId="0" quotePrefix="1" applyFont="1" applyFill="1" applyBorder="1" applyAlignment="1">
      <alignment horizontal="center" vertical="center" wrapText="1"/>
    </xf>
    <xf numFmtId="14" fontId="9" fillId="0" borderId="10" xfId="0" applyNumberFormat="1" applyFont="1" applyFill="1" applyBorder="1" applyAlignment="1">
      <alignment horizontal="center" vertical="center" wrapText="1"/>
    </xf>
    <xf numFmtId="0" fontId="9" fillId="0" borderId="8" xfId="0" applyFont="1" applyFill="1" applyBorder="1" applyAlignment="1">
      <alignment horizontal="center" vertical="center" wrapText="1"/>
    </xf>
    <xf numFmtId="0" fontId="8" fillId="0" borderId="14" xfId="0" applyFont="1" applyFill="1" applyBorder="1" applyAlignment="1">
      <alignment horizontal="center" vertical="center" wrapText="1"/>
    </xf>
    <xf numFmtId="14" fontId="8" fillId="0" borderId="9" xfId="0" applyNumberFormat="1" applyFont="1" applyFill="1" applyBorder="1" applyAlignment="1">
      <alignment horizontal="center" vertical="center"/>
    </xf>
    <xf numFmtId="165" fontId="8" fillId="0" borderId="9" xfId="1" applyNumberFormat="1" applyFont="1" applyFill="1" applyBorder="1" applyAlignment="1">
      <alignment vertical="center" wrapText="1"/>
    </xf>
    <xf numFmtId="165" fontId="8" fillId="0" borderId="8" xfId="1" applyNumberFormat="1" applyFont="1" applyFill="1" applyBorder="1" applyAlignment="1">
      <alignment vertical="center" wrapText="1"/>
    </xf>
    <xf numFmtId="14" fontId="8" fillId="0" borderId="14" xfId="0" applyNumberFormat="1" applyFont="1" applyFill="1" applyBorder="1" applyAlignment="1">
      <alignment horizontal="center" vertical="center" wrapText="1"/>
    </xf>
    <xf numFmtId="14" fontId="8" fillId="0" borderId="14" xfId="0" quotePrefix="1" applyNumberFormat="1" applyFont="1" applyFill="1" applyBorder="1" applyAlignment="1">
      <alignment horizontal="center" vertical="center" wrapText="1"/>
    </xf>
    <xf numFmtId="164" fontId="8" fillId="0" borderId="14" xfId="1" applyNumberFormat="1" applyFont="1" applyFill="1" applyBorder="1" applyAlignment="1">
      <alignment horizontal="center"/>
    </xf>
    <xf numFmtId="0" fontId="8" fillId="0" borderId="8" xfId="0" quotePrefix="1" applyFont="1" applyFill="1" applyBorder="1" applyAlignment="1">
      <alignment vertical="center"/>
    </xf>
    <xf numFmtId="14" fontId="8" fillId="0" borderId="8" xfId="0" applyNumberFormat="1" applyFont="1" applyFill="1" applyBorder="1" applyAlignment="1">
      <alignment vertical="center"/>
    </xf>
    <xf numFmtId="165" fontId="8" fillId="0" borderId="8" xfId="0" applyNumberFormat="1" applyFont="1" applyFill="1" applyBorder="1" applyAlignment="1">
      <alignment vertical="center"/>
    </xf>
    <xf numFmtId="166" fontId="8" fillId="0" borderId="8" xfId="0" applyNumberFormat="1" applyFont="1" applyFill="1" applyBorder="1" applyAlignment="1">
      <alignment vertical="center"/>
    </xf>
    <xf numFmtId="0" fontId="8" fillId="0" borderId="8" xfId="0" quotePrefix="1" applyFont="1" applyFill="1" applyBorder="1"/>
    <xf numFmtId="14" fontId="8" fillId="0" borderId="8" xfId="0" applyNumberFormat="1" applyFont="1" applyFill="1" applyBorder="1"/>
    <xf numFmtId="165" fontId="8" fillId="0" borderId="8" xfId="1" applyNumberFormat="1" applyFont="1" applyFill="1" applyBorder="1"/>
    <xf numFmtId="0" fontId="8" fillId="0" borderId="8" xfId="0" applyFont="1" applyFill="1" applyBorder="1" applyAlignment="1">
      <alignment wrapText="1"/>
    </xf>
    <xf numFmtId="0" fontId="8" fillId="0" borderId="14" xfId="0" quotePrefix="1" applyFont="1" applyFill="1" applyBorder="1" applyAlignment="1">
      <alignment horizontal="center" vertical="center" wrapText="1"/>
    </xf>
    <xf numFmtId="0" fontId="8" fillId="0" borderId="14" xfId="0" applyFont="1" applyFill="1" applyBorder="1" applyAlignment="1">
      <alignment horizontal="center" vertical="center"/>
    </xf>
    <xf numFmtId="14" fontId="8" fillId="0" borderId="10" xfId="0" applyNumberFormat="1" applyFont="1" applyFill="1" applyBorder="1" applyAlignment="1">
      <alignment horizontal="center" vertical="center"/>
    </xf>
    <xf numFmtId="0" fontId="8" fillId="0" borderId="14" xfId="0" applyFont="1" applyFill="1" applyBorder="1" applyAlignment="1">
      <alignment horizontal="center"/>
    </xf>
    <xf numFmtId="0" fontId="8" fillId="0" borderId="0" xfId="0" applyFont="1" applyFill="1" applyAlignment="1">
      <alignment vertical="center"/>
    </xf>
    <xf numFmtId="0" fontId="8" fillId="0" borderId="10" xfId="0" quotePrefix="1" applyFont="1" applyFill="1" applyBorder="1" applyAlignment="1">
      <alignment horizontal="center" vertical="center"/>
    </xf>
    <xf numFmtId="165" fontId="8" fillId="0" borderId="10" xfId="1" applyNumberFormat="1" applyFont="1" applyFill="1" applyBorder="1" applyAlignment="1">
      <alignment horizontal="center" vertical="center"/>
    </xf>
    <xf numFmtId="0" fontId="11" fillId="0" borderId="10" xfId="0" applyFont="1" applyFill="1" applyBorder="1"/>
    <xf numFmtId="0" fontId="8" fillId="0" borderId="9" xfId="0" quotePrefix="1" applyFont="1" applyFill="1" applyBorder="1" applyAlignment="1">
      <alignment vertical="center"/>
    </xf>
    <xf numFmtId="14" fontId="8" fillId="0" borderId="14" xfId="0" applyNumberFormat="1" applyFont="1" applyFill="1" applyBorder="1" applyAlignment="1">
      <alignment horizontal="center" vertical="center"/>
    </xf>
    <xf numFmtId="0" fontId="11" fillId="0" borderId="10" xfId="0" applyFont="1" applyFill="1" applyBorder="1" applyAlignment="1">
      <alignment horizontal="center" vertical="center"/>
    </xf>
    <xf numFmtId="0" fontId="12" fillId="0" borderId="10" xfId="0" applyFont="1" applyFill="1" applyBorder="1" applyAlignment="1">
      <alignment horizontal="center" vertical="center" wrapText="1"/>
    </xf>
    <xf numFmtId="0" fontId="8" fillId="0" borderId="10" xfId="0" applyFont="1" applyFill="1" applyBorder="1" applyAlignment="1">
      <alignment horizontal="centerContinuous" vertical="center"/>
    </xf>
    <xf numFmtId="0" fontId="8" fillId="0" borderId="5" xfId="0" applyFont="1" applyFill="1" applyBorder="1" applyAlignment="1">
      <alignment horizontal="center" vertical="center"/>
    </xf>
    <xf numFmtId="0" fontId="8" fillId="0" borderId="9" xfId="0" applyFont="1" applyFill="1" applyBorder="1"/>
    <xf numFmtId="0" fontId="8" fillId="0" borderId="1" xfId="0" applyFont="1" applyFill="1" applyBorder="1" applyAlignment="1">
      <alignment horizontal="center" vertical="center"/>
    </xf>
    <xf numFmtId="0" fontId="10" fillId="0" borderId="8" xfId="0" applyFont="1" applyBorder="1"/>
    <xf numFmtId="0" fontId="10" fillId="0" borderId="11" xfId="0" applyFont="1" applyBorder="1"/>
    <xf numFmtId="0" fontId="10" fillId="0" borderId="8" xfId="0" applyFont="1" applyFill="1" applyBorder="1" applyAlignment="1">
      <alignment vertical="center" wrapText="1"/>
    </xf>
    <xf numFmtId="0" fontId="10" fillId="0" borderId="8" xfId="0" applyFont="1" applyFill="1" applyBorder="1" applyAlignment="1">
      <alignment wrapText="1"/>
    </xf>
    <xf numFmtId="0" fontId="8" fillId="0" borderId="8" xfId="0" applyFont="1" applyBorder="1" applyAlignment="1">
      <alignment vertical="center" wrapText="1"/>
    </xf>
    <xf numFmtId="0" fontId="8" fillId="2" borderId="0" xfId="0" applyFont="1" applyFill="1"/>
    <xf numFmtId="0" fontId="11" fillId="0" borderId="0" xfId="0" applyFont="1" applyFill="1" applyAlignment="1">
      <alignment horizontal="center" vertical="center"/>
    </xf>
    <xf numFmtId="0" fontId="8" fillId="0" borderId="8" xfId="0" applyFont="1" applyFill="1" applyBorder="1" applyAlignment="1">
      <alignment horizontal="center" wrapText="1"/>
    </xf>
    <xf numFmtId="164" fontId="8" fillId="0" borderId="8" xfId="1" applyFont="1" applyFill="1" applyBorder="1" applyAlignment="1">
      <alignment horizontal="center" vertical="center"/>
    </xf>
    <xf numFmtId="0" fontId="8" fillId="0" borderId="8" xfId="0" quotePrefix="1" applyFont="1" applyFill="1" applyBorder="1" applyAlignment="1">
      <alignment horizontal="center" vertical="center" wrapText="1"/>
    </xf>
    <xf numFmtId="0" fontId="8" fillId="3" borderId="8" xfId="0" applyFont="1" applyFill="1" applyBorder="1" applyAlignment="1">
      <alignment horizontal="center" vertical="center" wrapText="1"/>
    </xf>
    <xf numFmtId="164" fontId="8" fillId="0" borderId="8" xfId="1" applyFont="1" applyFill="1" applyBorder="1" applyAlignment="1">
      <alignment horizontal="center" vertical="center" wrapText="1"/>
    </xf>
    <xf numFmtId="0" fontId="11" fillId="0" borderId="8" xfId="0" applyFont="1" applyFill="1" applyBorder="1" applyAlignment="1">
      <alignment horizontal="center" vertical="center"/>
    </xf>
    <xf numFmtId="14" fontId="8" fillId="0" borderId="10" xfId="1" applyNumberFormat="1" applyFont="1" applyFill="1" applyBorder="1" applyAlignment="1">
      <alignment horizontal="center" vertical="center"/>
    </xf>
    <xf numFmtId="164" fontId="8" fillId="0" borderId="8" xfId="1" applyFont="1" applyFill="1" applyBorder="1" applyAlignment="1">
      <alignment vertical="center"/>
    </xf>
    <xf numFmtId="164" fontId="8" fillId="0" borderId="10" xfId="1" applyFont="1" applyFill="1" applyBorder="1" applyAlignment="1">
      <alignment horizontal="center" vertical="center" wrapText="1"/>
    </xf>
    <xf numFmtId="0" fontId="8" fillId="4" borderId="8" xfId="0" applyFont="1" applyFill="1" applyBorder="1"/>
    <xf numFmtId="9" fontId="11" fillId="0" borderId="8" xfId="0" applyNumberFormat="1" applyFont="1" applyFill="1" applyBorder="1" applyAlignment="1">
      <alignment horizontal="center" vertical="center"/>
    </xf>
    <xf numFmtId="164" fontId="8" fillId="0" borderId="8" xfId="1" applyFont="1" applyFill="1" applyBorder="1"/>
    <xf numFmtId="0" fontId="8" fillId="4" borderId="11" xfId="0" applyFont="1" applyFill="1" applyBorder="1"/>
    <xf numFmtId="164" fontId="8" fillId="0" borderId="8" xfId="1" applyFont="1" applyFill="1" applyBorder="1" applyAlignment="1">
      <alignment vertical="center" wrapText="1"/>
    </xf>
    <xf numFmtId="164" fontId="8" fillId="0" borderId="12" xfId="1" applyFont="1" applyFill="1" applyBorder="1" applyAlignment="1">
      <alignment vertical="center" wrapText="1"/>
    </xf>
    <xf numFmtId="0" fontId="8" fillId="0" borderId="9" xfId="0" applyFont="1" applyFill="1" applyBorder="1" applyAlignment="1">
      <alignment vertical="center" wrapText="1"/>
    </xf>
    <xf numFmtId="165" fontId="8" fillId="0" borderId="14" xfId="1" applyNumberFormat="1" applyFont="1" applyFill="1" applyBorder="1" applyAlignment="1">
      <alignment horizontal="center" vertical="center"/>
    </xf>
    <xf numFmtId="0" fontId="9" fillId="0" borderId="8" xfId="0" applyFont="1" applyBorder="1" applyAlignment="1">
      <alignment vertical="center"/>
    </xf>
    <xf numFmtId="14" fontId="8" fillId="0" borderId="10" xfId="0" quotePrefix="1" applyNumberFormat="1" applyFont="1" applyFill="1" applyBorder="1" applyAlignment="1">
      <alignment horizontal="center" vertical="center"/>
    </xf>
    <xf numFmtId="0" fontId="8" fillId="0" borderId="1" xfId="0" applyFont="1" applyFill="1" applyBorder="1"/>
    <xf numFmtId="0" fontId="8" fillId="0" borderId="3" xfId="0" applyFont="1" applyFill="1" applyBorder="1"/>
    <xf numFmtId="0" fontId="8" fillId="0" borderId="4" xfId="0" applyFont="1" applyFill="1" applyBorder="1"/>
    <xf numFmtId="0" fontId="8" fillId="0" borderId="10" xfId="0" quotePrefix="1" applyFont="1" applyFill="1" applyBorder="1" applyAlignment="1">
      <alignment horizontal="center" vertical="center" wrapText="1"/>
    </xf>
    <xf numFmtId="0" fontId="8" fillId="0" borderId="5" xfId="0" applyFont="1" applyFill="1" applyBorder="1"/>
    <xf numFmtId="14" fontId="8" fillId="4" borderId="10" xfId="0" applyNumberFormat="1" applyFont="1" applyFill="1" applyBorder="1" applyAlignment="1">
      <alignment horizontal="center" vertical="center"/>
    </xf>
    <xf numFmtId="164" fontId="8" fillId="4" borderId="8" xfId="1" applyFont="1" applyFill="1" applyBorder="1" applyAlignment="1">
      <alignment vertical="center"/>
    </xf>
    <xf numFmtId="0" fontId="8" fillId="4" borderId="10" xfId="0" quotePrefix="1" applyFont="1" applyFill="1" applyBorder="1" applyAlignment="1">
      <alignment horizontal="center" vertical="center"/>
    </xf>
    <xf numFmtId="164" fontId="8" fillId="0" borderId="10" xfId="1" applyFont="1" applyFill="1" applyBorder="1" applyAlignment="1">
      <alignment horizontal="center" vertical="center"/>
    </xf>
    <xf numFmtId="164" fontId="8" fillId="0" borderId="10" xfId="1" quotePrefix="1" applyFont="1" applyFill="1" applyBorder="1" applyAlignment="1">
      <alignment horizontal="center" vertical="center" wrapText="1"/>
    </xf>
    <xf numFmtId="0" fontId="8" fillId="0" borderId="14" xfId="0" quotePrefix="1" applyFont="1" applyFill="1" applyBorder="1" applyAlignment="1">
      <alignment horizontal="center" vertical="center"/>
    </xf>
    <xf numFmtId="165" fontId="8" fillId="0" borderId="9" xfId="1" applyNumberFormat="1" applyFont="1" applyFill="1" applyBorder="1" applyAlignment="1">
      <alignment vertical="center"/>
    </xf>
    <xf numFmtId="164" fontId="8" fillId="0" borderId="10" xfId="1" quotePrefix="1" applyFont="1" applyFill="1" applyBorder="1" applyAlignment="1">
      <alignment horizontal="center" vertical="center"/>
    </xf>
    <xf numFmtId="0" fontId="8" fillId="5" borderId="10" xfId="0" quotePrefix="1" applyFont="1" applyFill="1" applyBorder="1" applyAlignment="1">
      <alignment horizontal="center" vertical="center"/>
    </xf>
    <xf numFmtId="14" fontId="8" fillId="5" borderId="10" xfId="0" applyNumberFormat="1" applyFont="1" applyFill="1" applyBorder="1" applyAlignment="1">
      <alignment horizontal="center" vertical="center"/>
    </xf>
    <xf numFmtId="165" fontId="8" fillId="5" borderId="10" xfId="1" applyNumberFormat="1" applyFont="1" applyFill="1" applyBorder="1" applyAlignment="1">
      <alignment horizontal="center" vertical="center"/>
    </xf>
    <xf numFmtId="165" fontId="8" fillId="5" borderId="8" xfId="1" applyNumberFormat="1" applyFont="1" applyFill="1" applyBorder="1" applyAlignment="1">
      <alignment vertical="center"/>
    </xf>
    <xf numFmtId="0" fontId="8" fillId="5" borderId="8" xfId="0" applyFont="1" applyFill="1" applyBorder="1"/>
    <xf numFmtId="0" fontId="8" fillId="5" borderId="8" xfId="0" applyFont="1" applyFill="1" applyBorder="1" applyAlignment="1">
      <alignment vertical="center" wrapText="1"/>
    </xf>
    <xf numFmtId="0" fontId="8" fillId="5" borderId="8" xfId="0" applyFont="1" applyFill="1" applyBorder="1" applyAlignment="1">
      <alignment wrapText="1"/>
    </xf>
    <xf numFmtId="0" fontId="8" fillId="5" borderId="10" xfId="0" applyFont="1" applyFill="1" applyBorder="1" applyAlignment="1">
      <alignment horizontal="center" vertical="center"/>
    </xf>
    <xf numFmtId="0" fontId="8" fillId="5" borderId="10" xfId="0" applyFont="1" applyFill="1" applyBorder="1" applyAlignment="1">
      <alignment horizontal="center" vertical="center" wrapText="1"/>
    </xf>
    <xf numFmtId="0" fontId="8" fillId="5" borderId="0" xfId="0" applyFont="1" applyFill="1"/>
    <xf numFmtId="0" fontId="11" fillId="5" borderId="8" xfId="0" applyFont="1" applyFill="1" applyBorder="1" applyAlignment="1">
      <alignment horizontal="center" vertical="center"/>
    </xf>
    <xf numFmtId="14" fontId="8" fillId="5" borderId="8" xfId="0" applyNumberFormat="1" applyFont="1" applyFill="1" applyBorder="1" applyAlignment="1">
      <alignment horizontal="center" vertical="center"/>
    </xf>
    <xf numFmtId="165" fontId="8" fillId="5" borderId="8" xfId="1" applyNumberFormat="1" applyFont="1" applyFill="1" applyBorder="1" applyAlignment="1">
      <alignment horizontal="center" vertical="center"/>
    </xf>
    <xf numFmtId="0" fontId="8" fillId="5" borderId="9" xfId="0" applyFont="1" applyFill="1" applyBorder="1"/>
    <xf numFmtId="0" fontId="8" fillId="0" borderId="9" xfId="0" applyFont="1" applyFill="1" applyBorder="1" applyAlignment="1">
      <alignment wrapText="1"/>
    </xf>
    <xf numFmtId="9" fontId="11" fillId="0" borderId="9" xfId="0" applyNumberFormat="1" applyFont="1" applyFill="1" applyBorder="1" applyAlignment="1">
      <alignment horizontal="center" vertical="center"/>
    </xf>
    <xf numFmtId="165" fontId="8" fillId="4" borderId="10" xfId="1" applyNumberFormat="1" applyFont="1" applyFill="1" applyBorder="1" applyAlignment="1">
      <alignment horizontal="center" vertical="center"/>
    </xf>
    <xf numFmtId="169" fontId="8" fillId="0" borderId="8" xfId="1" applyNumberFormat="1" applyFont="1" applyFill="1" applyBorder="1" applyAlignment="1">
      <alignment vertical="center"/>
    </xf>
    <xf numFmtId="165" fontId="8" fillId="0" borderId="10" xfId="0" applyNumberFormat="1" applyFont="1" applyFill="1" applyBorder="1" applyAlignment="1">
      <alignment horizontal="center" vertical="center"/>
    </xf>
    <xf numFmtId="164" fontId="8" fillId="0" borderId="0" xfId="1" applyFont="1" applyFill="1"/>
    <xf numFmtId="164" fontId="8" fillId="2" borderId="0" xfId="1" applyFont="1" applyFill="1"/>
    <xf numFmtId="164" fontId="11" fillId="0" borderId="0" xfId="1" applyFont="1" applyFill="1" applyAlignment="1">
      <alignment horizontal="center" vertical="center"/>
    </xf>
    <xf numFmtId="165" fontId="2" fillId="4" borderId="10" xfId="1" applyNumberFormat="1" applyFont="1" applyFill="1" applyBorder="1" applyAlignment="1">
      <alignment horizontal="center" vertical="center"/>
    </xf>
    <xf numFmtId="0" fontId="2" fillId="0" borderId="8" xfId="0" quotePrefix="1" applyFont="1" applyFill="1" applyBorder="1" applyAlignment="1">
      <alignment vertical="center"/>
    </xf>
    <xf numFmtId="0" fontId="2" fillId="0" borderId="14" xfId="0" applyFont="1" applyFill="1" applyBorder="1" applyAlignment="1">
      <alignment horizontal="center"/>
    </xf>
    <xf numFmtId="165" fontId="2" fillId="4" borderId="8" xfId="1" applyNumberFormat="1" applyFont="1" applyFill="1" applyBorder="1" applyAlignment="1">
      <alignment vertical="center"/>
    </xf>
    <xf numFmtId="0" fontId="2" fillId="4" borderId="8" xfId="0" applyFont="1" applyFill="1" applyBorder="1" applyAlignment="1">
      <alignment vertical="center" wrapText="1"/>
    </xf>
    <xf numFmtId="14" fontId="2" fillId="0" borderId="9" xfId="0" applyNumberFormat="1" applyFont="1" applyFill="1" applyBorder="1" applyAlignment="1">
      <alignment horizontal="center" vertical="center"/>
    </xf>
    <xf numFmtId="14" fontId="2" fillId="0" borderId="14" xfId="0" applyNumberFormat="1" applyFont="1" applyFill="1" applyBorder="1" applyAlignment="1">
      <alignment horizontal="center" vertical="center"/>
    </xf>
    <xf numFmtId="14" fontId="2" fillId="0" borderId="10" xfId="0" applyNumberFormat="1" applyFont="1" applyFill="1" applyBorder="1" applyAlignment="1">
      <alignment horizontal="center" vertical="center"/>
    </xf>
    <xf numFmtId="0" fontId="2" fillId="0" borderId="9" xfId="0" applyFont="1" applyFill="1" applyBorder="1" applyAlignment="1">
      <alignment horizontal="center" vertical="center" wrapText="1"/>
    </xf>
    <xf numFmtId="0" fontId="2" fillId="0" borderId="14" xfId="0" applyFont="1" applyFill="1" applyBorder="1" applyAlignment="1">
      <alignment horizontal="center" vertical="center" wrapText="1"/>
    </xf>
    <xf numFmtId="0" fontId="2" fillId="0" borderId="10" xfId="0" applyFont="1" applyFill="1" applyBorder="1" applyAlignment="1">
      <alignment horizontal="center" vertical="center" wrapText="1"/>
    </xf>
    <xf numFmtId="0" fontId="2" fillId="0" borderId="9" xfId="0" applyFont="1" applyFill="1" applyBorder="1" applyAlignment="1">
      <alignment horizontal="center" vertical="center"/>
    </xf>
    <xf numFmtId="0" fontId="2" fillId="0" borderId="14" xfId="0" applyFont="1" applyFill="1" applyBorder="1" applyAlignment="1">
      <alignment horizontal="center" vertical="center"/>
    </xf>
    <xf numFmtId="0" fontId="2" fillId="0" borderId="10" xfId="0" applyFont="1" applyFill="1" applyBorder="1" applyAlignment="1">
      <alignment horizontal="center" vertical="center"/>
    </xf>
    <xf numFmtId="0" fontId="2" fillId="0" borderId="8" xfId="0" applyFont="1" applyFill="1" applyBorder="1" applyAlignment="1">
      <alignment horizontal="center" vertical="center" wrapText="1"/>
    </xf>
    <xf numFmtId="0" fontId="2" fillId="0" borderId="9" xfId="0" applyFont="1" applyFill="1" applyBorder="1" applyAlignment="1">
      <alignment horizontal="left" vertical="center" wrapText="1"/>
    </xf>
    <xf numFmtId="0" fontId="2" fillId="0" borderId="14" xfId="0" applyFont="1" applyFill="1" applyBorder="1" applyAlignment="1">
      <alignment horizontal="left" vertical="center" wrapText="1"/>
    </xf>
    <xf numFmtId="0" fontId="2" fillId="0" borderId="10" xfId="0" applyFont="1" applyFill="1" applyBorder="1" applyAlignment="1">
      <alignment horizontal="left" vertical="center" wrapText="1"/>
    </xf>
    <xf numFmtId="165" fontId="2" fillId="0" borderId="9" xfId="1" applyNumberFormat="1" applyFont="1" applyFill="1" applyBorder="1" applyAlignment="1">
      <alignment horizontal="center" vertical="center"/>
    </xf>
    <xf numFmtId="165" fontId="2" fillId="0" borderId="14" xfId="1" applyNumberFormat="1" applyFont="1" applyFill="1" applyBorder="1" applyAlignment="1">
      <alignment horizontal="center" vertical="center"/>
    </xf>
    <xf numFmtId="165" fontId="2" fillId="0" borderId="10" xfId="1" applyNumberFormat="1" applyFont="1" applyFill="1" applyBorder="1" applyAlignment="1">
      <alignment horizontal="center" vertical="center"/>
    </xf>
    <xf numFmtId="165" fontId="4" fillId="0" borderId="9" xfId="1" applyNumberFormat="1" applyFont="1" applyFill="1" applyBorder="1" applyAlignment="1">
      <alignment horizontal="center" vertical="center"/>
    </xf>
    <xf numFmtId="165" fontId="2" fillId="5" borderId="10" xfId="1" applyNumberFormat="1" applyFont="1" applyFill="1" applyBorder="1" applyAlignment="1">
      <alignment horizontal="center" vertical="center"/>
    </xf>
    <xf numFmtId="0" fontId="2" fillId="0" borderId="9" xfId="0" applyFont="1" applyFill="1" applyBorder="1" applyAlignment="1">
      <alignment horizontal="center"/>
    </xf>
    <xf numFmtId="0" fontId="2" fillId="0" borderId="8" xfId="0" applyFont="1" applyFill="1" applyBorder="1" applyAlignment="1">
      <alignment horizontal="center"/>
    </xf>
    <xf numFmtId="14" fontId="2" fillId="0" borderId="9" xfId="0" applyNumberFormat="1" applyFont="1" applyFill="1" applyBorder="1" applyAlignment="1">
      <alignment vertical="center"/>
    </xf>
    <xf numFmtId="168" fontId="2" fillId="0" borderId="9" xfId="1" applyNumberFormat="1" applyFont="1" applyFill="1" applyBorder="1" applyAlignment="1">
      <alignment horizontal="center" vertical="center" wrapText="1"/>
    </xf>
    <xf numFmtId="164" fontId="4" fillId="0" borderId="9" xfId="1" applyFont="1" applyFill="1" applyBorder="1" applyAlignment="1">
      <alignment horizontal="center" vertical="center" wrapText="1"/>
    </xf>
    <xf numFmtId="164" fontId="4" fillId="0" borderId="10" xfId="1" applyFont="1" applyFill="1" applyBorder="1" applyAlignment="1">
      <alignment horizontal="center" vertical="center" wrapText="1"/>
    </xf>
    <xf numFmtId="14" fontId="2" fillId="4" borderId="14" xfId="0" quotePrefix="1" applyNumberFormat="1" applyFont="1" applyFill="1" applyBorder="1" applyAlignment="1">
      <alignment horizontal="center" vertical="center"/>
    </xf>
    <xf numFmtId="165" fontId="2" fillId="4" borderId="14" xfId="1" applyNumberFormat="1" applyFont="1" applyFill="1" applyBorder="1" applyAlignment="1">
      <alignment horizontal="center" vertical="center"/>
    </xf>
    <xf numFmtId="0" fontId="2" fillId="4" borderId="14" xfId="0" quotePrefix="1" applyFont="1" applyFill="1" applyBorder="1" applyAlignment="1">
      <alignment horizontal="center" vertical="center"/>
    </xf>
    <xf numFmtId="165" fontId="2" fillId="4" borderId="9" xfId="1" applyNumberFormat="1" applyFont="1" applyFill="1" applyBorder="1" applyAlignment="1">
      <alignment vertical="center"/>
    </xf>
    <xf numFmtId="0" fontId="2" fillId="0" borderId="11" xfId="0" applyFont="1" applyFill="1" applyBorder="1" applyAlignment="1">
      <alignment horizontal="center" vertical="center" wrapText="1"/>
    </xf>
    <xf numFmtId="0" fontId="2" fillId="0" borderId="8" xfId="0" applyFont="1" applyFill="1" applyBorder="1" applyAlignment="1">
      <alignment horizontal="left"/>
    </xf>
    <xf numFmtId="164" fontId="2" fillId="0" borderId="0" xfId="1" applyFont="1" applyFill="1" applyAlignment="1">
      <alignment horizontal="left"/>
    </xf>
    <xf numFmtId="164" fontId="3" fillId="0" borderId="0" xfId="1" applyFont="1" applyFill="1" applyAlignment="1">
      <alignment horizontal="left"/>
    </xf>
    <xf numFmtId="0" fontId="2" fillId="0" borderId="0" xfId="0" applyFont="1" applyFill="1" applyAlignment="1">
      <alignment horizontal="left"/>
    </xf>
    <xf numFmtId="164" fontId="0" fillId="0" borderId="0" xfId="1" quotePrefix="1" applyFont="1"/>
    <xf numFmtId="13" fontId="0" fillId="0" borderId="0" xfId="1" quotePrefix="1" applyNumberFormat="1" applyFont="1"/>
    <xf numFmtId="10" fontId="0" fillId="0" borderId="0" xfId="1" applyNumberFormat="1" applyFont="1"/>
    <xf numFmtId="171" fontId="0" fillId="0" borderId="0" xfId="1" applyNumberFormat="1" applyFont="1"/>
    <xf numFmtId="0" fontId="4" fillId="0" borderId="8" xfId="0" applyFont="1" applyFill="1" applyBorder="1" applyAlignment="1">
      <alignment vertical="center" wrapText="1"/>
    </xf>
    <xf numFmtId="0" fontId="4" fillId="0" borderId="9" xfId="0" applyFont="1" applyFill="1" applyBorder="1" applyAlignment="1">
      <alignment vertical="center" wrapText="1"/>
    </xf>
    <xf numFmtId="0" fontId="4" fillId="0" borderId="0" xfId="0" applyFont="1" applyFill="1"/>
    <xf numFmtId="0" fontId="4" fillId="0" borderId="8" xfId="0" applyFont="1" applyFill="1" applyBorder="1" applyAlignment="1">
      <alignment horizontal="center" wrapText="1"/>
    </xf>
    <xf numFmtId="0" fontId="4" fillId="0" borderId="11" xfId="0" applyFont="1" applyFill="1" applyBorder="1" applyAlignment="1">
      <alignment horizontal="center" vertical="center" wrapText="1"/>
    </xf>
    <xf numFmtId="0" fontId="4" fillId="0" borderId="8" xfId="0" applyFont="1" applyFill="1" applyBorder="1" applyAlignment="1">
      <alignment horizontal="left" vertical="center" wrapText="1"/>
    </xf>
    <xf numFmtId="0" fontId="4" fillId="0" borderId="8" xfId="0" quotePrefix="1" applyFont="1" applyFill="1" applyBorder="1" applyAlignment="1">
      <alignment horizontal="center" vertical="center"/>
    </xf>
    <xf numFmtId="164" fontId="4" fillId="0" borderId="8" xfId="1" applyFont="1" applyFill="1" applyBorder="1" applyAlignment="1">
      <alignment horizontal="center" vertical="center"/>
    </xf>
    <xf numFmtId="14" fontId="4" fillId="0" borderId="8" xfId="0" applyNumberFormat="1" applyFont="1" applyFill="1" applyBorder="1" applyAlignment="1">
      <alignment horizontal="center" vertical="center" wrapText="1"/>
    </xf>
    <xf numFmtId="0" fontId="4" fillId="0" borderId="8" xfId="0" quotePrefix="1" applyFont="1" applyFill="1" applyBorder="1" applyAlignment="1">
      <alignment horizontal="center" vertical="center" wrapText="1"/>
    </xf>
    <xf numFmtId="164" fontId="4" fillId="0" borderId="8" xfId="1" applyFont="1" applyFill="1" applyBorder="1" applyAlignment="1">
      <alignment horizontal="center" vertical="center" wrapText="1"/>
    </xf>
    <xf numFmtId="14" fontId="4" fillId="0" borderId="8" xfId="0" quotePrefix="1" applyNumberFormat="1" applyFont="1" applyFill="1" applyBorder="1" applyAlignment="1">
      <alignment horizontal="center" vertical="center" wrapText="1"/>
    </xf>
    <xf numFmtId="0" fontId="4" fillId="0" borderId="8" xfId="0" applyFont="1" applyFill="1" applyBorder="1"/>
    <xf numFmtId="0" fontId="4" fillId="0" borderId="10" xfId="0" quotePrefix="1" applyFont="1" applyFill="1" applyBorder="1" applyAlignment="1">
      <alignment horizontal="center" vertical="center"/>
    </xf>
    <xf numFmtId="165" fontId="4" fillId="0" borderId="8" xfId="1" applyNumberFormat="1" applyFont="1" applyFill="1" applyBorder="1" applyAlignment="1">
      <alignment vertical="center"/>
    </xf>
    <xf numFmtId="14" fontId="4" fillId="0" borderId="10" xfId="1" applyNumberFormat="1" applyFont="1" applyFill="1" applyBorder="1" applyAlignment="1">
      <alignment horizontal="center" vertical="center"/>
    </xf>
    <xf numFmtId="14" fontId="4" fillId="0" borderId="8" xfId="0" applyNumberFormat="1" applyFont="1" applyFill="1" applyBorder="1" applyAlignment="1">
      <alignment vertical="center"/>
    </xf>
    <xf numFmtId="0" fontId="4" fillId="0" borderId="8" xfId="0" applyFont="1" applyFill="1" applyBorder="1" applyAlignment="1">
      <alignment vertical="center"/>
    </xf>
    <xf numFmtId="164" fontId="4" fillId="0" borderId="8" xfId="1" applyFont="1" applyFill="1" applyBorder="1" applyAlignment="1">
      <alignment vertical="center"/>
    </xf>
    <xf numFmtId="164" fontId="4" fillId="0" borderId="8" xfId="1" applyFont="1" applyFill="1" applyBorder="1"/>
    <xf numFmtId="0" fontId="4" fillId="0" borderId="11" xfId="0" quotePrefix="1" applyFont="1" applyFill="1" applyBorder="1" applyAlignment="1">
      <alignment horizontal="center" vertical="center"/>
    </xf>
    <xf numFmtId="164" fontId="4" fillId="0" borderId="8" xfId="1" applyFont="1" applyFill="1" applyBorder="1" applyAlignment="1">
      <alignment vertical="center" wrapText="1"/>
    </xf>
    <xf numFmtId="164" fontId="4" fillId="0" borderId="12" xfId="1" applyFont="1" applyFill="1" applyBorder="1" applyAlignment="1">
      <alignment vertical="center" wrapText="1"/>
    </xf>
    <xf numFmtId="0" fontId="17" fillId="0" borderId="9" xfId="0" applyFont="1" applyBorder="1" applyAlignment="1">
      <alignment vertical="center"/>
    </xf>
    <xf numFmtId="14" fontId="4" fillId="0" borderId="14" xfId="0" quotePrefix="1" applyNumberFormat="1" applyFont="1" applyFill="1" applyBorder="1" applyAlignment="1">
      <alignment horizontal="center" vertical="center"/>
    </xf>
    <xf numFmtId="0" fontId="4" fillId="0" borderId="14" xfId="0" quotePrefix="1" applyFont="1" applyFill="1" applyBorder="1" applyAlignment="1">
      <alignment horizontal="center" vertical="center"/>
    </xf>
    <xf numFmtId="165" fontId="4" fillId="0" borderId="9" xfId="1" applyNumberFormat="1" applyFont="1" applyFill="1" applyBorder="1" applyAlignment="1">
      <alignment vertical="center"/>
    </xf>
    <xf numFmtId="0" fontId="4" fillId="4" borderId="8" xfId="0" applyFont="1" applyFill="1" applyBorder="1"/>
    <xf numFmtId="14" fontId="4" fillId="0" borderId="8" xfId="0" quotePrefix="1" applyNumberFormat="1" applyFont="1" applyFill="1" applyBorder="1" applyAlignment="1">
      <alignment horizontal="center" vertical="center"/>
    </xf>
    <xf numFmtId="0" fontId="4" fillId="0" borderId="1" xfId="0" applyFont="1" applyFill="1" applyBorder="1"/>
    <xf numFmtId="0" fontId="4" fillId="0" borderId="3" xfId="0" applyFont="1" applyFill="1" applyBorder="1"/>
    <xf numFmtId="165" fontId="4" fillId="0" borderId="14" xfId="1" applyNumberFormat="1" applyFont="1" applyFill="1" applyBorder="1" applyAlignment="1">
      <alignment vertical="center"/>
    </xf>
    <xf numFmtId="0" fontId="4" fillId="4" borderId="8" xfId="0" applyFont="1" applyFill="1" applyBorder="1" applyAlignment="1">
      <alignment vertical="center" wrapText="1"/>
    </xf>
    <xf numFmtId="0" fontId="4" fillId="0" borderId="14" xfId="0" applyFont="1" applyFill="1" applyBorder="1" applyAlignment="1">
      <alignment horizontal="center"/>
    </xf>
    <xf numFmtId="14" fontId="4" fillId="0" borderId="10" xfId="0" quotePrefix="1" applyNumberFormat="1" applyFont="1" applyFill="1" applyBorder="1" applyAlignment="1">
      <alignment horizontal="center" vertical="center"/>
    </xf>
    <xf numFmtId="0" fontId="4" fillId="0" borderId="8" xfId="0" applyFont="1" applyFill="1" applyBorder="1" applyAlignment="1">
      <alignment wrapText="1"/>
    </xf>
    <xf numFmtId="0" fontId="4" fillId="0" borderId="4" xfId="0" applyFont="1" applyFill="1" applyBorder="1"/>
    <xf numFmtId="0" fontId="4" fillId="0" borderId="10" xfId="0" quotePrefix="1" applyFont="1" applyFill="1" applyBorder="1" applyAlignment="1">
      <alignment horizontal="center" vertical="center" wrapText="1"/>
    </xf>
    <xf numFmtId="0" fontId="4" fillId="0" borderId="5" xfId="0" applyFont="1" applyFill="1" applyBorder="1"/>
    <xf numFmtId="164" fontId="4" fillId="0" borderId="8" xfId="0" applyNumberFormat="1" applyFont="1" applyFill="1" applyBorder="1" applyAlignment="1">
      <alignment vertical="center"/>
    </xf>
    <xf numFmtId="0" fontId="4" fillId="5" borderId="8" xfId="0" applyFont="1" applyFill="1" applyBorder="1"/>
    <xf numFmtId="164" fontId="4" fillId="4" borderId="8" xfId="1" applyFont="1" applyFill="1" applyBorder="1" applyAlignment="1">
      <alignment vertical="center"/>
    </xf>
    <xf numFmtId="14" fontId="4" fillId="4" borderId="10" xfId="0" applyNumberFormat="1" applyFont="1" applyFill="1" applyBorder="1" applyAlignment="1">
      <alignment horizontal="center" vertical="center"/>
    </xf>
    <xf numFmtId="0" fontId="4" fillId="4" borderId="10" xfId="0" quotePrefix="1" applyFont="1" applyFill="1" applyBorder="1" applyAlignment="1">
      <alignment horizontal="center" vertical="center"/>
    </xf>
    <xf numFmtId="0" fontId="4" fillId="0" borderId="8" xfId="0" quotePrefix="1" applyFont="1" applyFill="1" applyBorder="1" applyAlignment="1">
      <alignment vertical="center"/>
    </xf>
    <xf numFmtId="0" fontId="4" fillId="0" borderId="9" xfId="0" applyFont="1" applyFill="1" applyBorder="1"/>
    <xf numFmtId="164" fontId="4" fillId="0" borderId="8" xfId="1" quotePrefix="1" applyFont="1" applyFill="1" applyBorder="1" applyAlignment="1">
      <alignment horizontal="center" vertical="center"/>
    </xf>
    <xf numFmtId="14" fontId="4" fillId="0" borderId="8" xfId="1" applyNumberFormat="1" applyFont="1" applyFill="1" applyBorder="1" applyAlignment="1">
      <alignment horizontal="center" vertical="center"/>
    </xf>
    <xf numFmtId="14" fontId="4" fillId="0" borderId="8" xfId="1" applyNumberFormat="1" applyFont="1" applyFill="1" applyBorder="1" applyAlignment="1">
      <alignment vertical="center"/>
    </xf>
    <xf numFmtId="49" fontId="4" fillId="0" borderId="8" xfId="1" applyNumberFormat="1" applyFont="1" applyFill="1" applyBorder="1" applyAlignment="1">
      <alignment horizontal="center" vertical="center"/>
    </xf>
    <xf numFmtId="164" fontId="4" fillId="0" borderId="0" xfId="1" applyFont="1" applyFill="1" applyAlignment="1">
      <alignment vertical="center"/>
    </xf>
    <xf numFmtId="164" fontId="4" fillId="0" borderId="0" xfId="1" applyFont="1" applyFill="1"/>
    <xf numFmtId="164" fontId="4" fillId="0" borderId="0" xfId="1" applyFont="1" applyFill="1" applyAlignment="1">
      <alignment horizontal="center" vertical="center"/>
    </xf>
    <xf numFmtId="164" fontId="18" fillId="0" borderId="0" xfId="1" applyFont="1" applyFill="1" applyAlignment="1">
      <alignment vertical="center"/>
    </xf>
    <xf numFmtId="164" fontId="17" fillId="0" borderId="0" xfId="1" applyFont="1" applyAlignment="1">
      <alignment vertical="center"/>
    </xf>
    <xf numFmtId="164" fontId="18" fillId="0" borderId="0" xfId="1" applyFont="1" applyFill="1"/>
    <xf numFmtId="167" fontId="4" fillId="0" borderId="0" xfId="1" applyNumberFormat="1" applyFont="1" applyFill="1" applyAlignment="1">
      <alignment horizontal="center" vertical="center"/>
    </xf>
    <xf numFmtId="164" fontId="4" fillId="0" borderId="0" xfId="1" applyFont="1" applyFill="1" applyBorder="1" applyAlignment="1">
      <alignment horizontal="center" vertical="center"/>
    </xf>
    <xf numFmtId="168" fontId="4" fillId="0" borderId="0" xfId="1" applyNumberFormat="1" applyFont="1" applyFill="1"/>
    <xf numFmtId="164" fontId="4" fillId="0" borderId="0" xfId="1" applyNumberFormat="1" applyFont="1" applyFill="1"/>
    <xf numFmtId="0" fontId="4" fillId="0" borderId="0" xfId="0" applyFont="1" applyFill="1" applyAlignment="1">
      <alignment horizontal="center" vertical="center"/>
    </xf>
    <xf numFmtId="164" fontId="4" fillId="0" borderId="8" xfId="0" applyNumberFormat="1" applyFont="1" applyFill="1" applyBorder="1"/>
    <xf numFmtId="0" fontId="4" fillId="4" borderId="8" xfId="0" quotePrefix="1" applyFont="1" applyFill="1" applyBorder="1" applyAlignment="1">
      <alignment vertical="center"/>
    </xf>
    <xf numFmtId="0" fontId="4" fillId="4" borderId="8" xfId="0" applyFont="1" applyFill="1" applyBorder="1" applyAlignment="1">
      <alignment vertical="center"/>
    </xf>
    <xf numFmtId="0" fontId="8" fillId="0" borderId="9" xfId="0" applyFont="1" applyFill="1" applyBorder="1" applyAlignment="1">
      <alignment horizontal="left" vertical="center" wrapText="1"/>
    </xf>
    <xf numFmtId="0" fontId="8" fillId="0" borderId="10" xfId="0" applyFont="1" applyFill="1" applyBorder="1" applyAlignment="1">
      <alignment horizontal="left" vertical="center" wrapText="1"/>
    </xf>
    <xf numFmtId="0" fontId="8" fillId="0" borderId="14" xfId="0" applyFont="1" applyFill="1" applyBorder="1" applyAlignment="1">
      <alignment horizontal="left" vertical="center" wrapText="1"/>
    </xf>
    <xf numFmtId="0" fontId="8" fillId="0" borderId="9" xfId="0" applyFont="1" applyFill="1" applyBorder="1" applyAlignment="1">
      <alignment horizontal="left" vertical="center" wrapText="1"/>
    </xf>
    <xf numFmtId="0" fontId="8" fillId="0" borderId="10" xfId="0" applyFont="1" applyFill="1" applyBorder="1" applyAlignment="1">
      <alignment horizontal="left" vertical="center" wrapText="1"/>
    </xf>
    <xf numFmtId="0" fontId="8" fillId="0" borderId="8" xfId="0" applyFont="1" applyFill="1" applyBorder="1" applyAlignment="1">
      <alignment horizontal="center" vertical="center"/>
    </xf>
    <xf numFmtId="0" fontId="8" fillId="0" borderId="14" xfId="0" applyFont="1" applyFill="1" applyBorder="1" applyAlignment="1">
      <alignment horizontal="left" vertical="center" wrapText="1"/>
    </xf>
    <xf numFmtId="0" fontId="8" fillId="0" borderId="8" xfId="0" applyFont="1" applyFill="1" applyBorder="1" applyAlignment="1">
      <alignment horizontal="left" vertical="center" wrapText="1"/>
    </xf>
    <xf numFmtId="0" fontId="11" fillId="0" borderId="9" xfId="0" applyFont="1" applyFill="1" applyBorder="1" applyAlignment="1">
      <alignment horizontal="center" vertical="center" wrapText="1"/>
    </xf>
    <xf numFmtId="0" fontId="8" fillId="0" borderId="8" xfId="0" applyFont="1" applyFill="1" applyBorder="1" applyAlignment="1">
      <alignment horizontal="left" wrapText="1"/>
    </xf>
    <xf numFmtId="164" fontId="8" fillId="0" borderId="8" xfId="1" applyFont="1" applyFill="1" applyBorder="1" applyAlignment="1">
      <alignment horizontal="left" vertical="center" wrapText="1"/>
    </xf>
    <xf numFmtId="0" fontId="10" fillId="0" borderId="0" xfId="0" applyFont="1" applyAlignment="1">
      <alignment horizontal="left"/>
    </xf>
    <xf numFmtId="14" fontId="11" fillId="0" borderId="8" xfId="0" applyNumberFormat="1" applyFont="1" applyFill="1" applyBorder="1" applyAlignment="1">
      <alignment horizontal="right" vertical="center" wrapText="1"/>
    </xf>
    <xf numFmtId="14" fontId="11" fillId="0" borderId="10" xfId="0" applyNumberFormat="1" applyFont="1" applyFill="1" applyBorder="1" applyAlignment="1">
      <alignment horizontal="right" vertical="center"/>
    </xf>
    <xf numFmtId="14" fontId="11" fillId="0" borderId="14" xfId="0" applyNumberFormat="1" applyFont="1" applyFill="1" applyBorder="1" applyAlignment="1">
      <alignment horizontal="right" vertical="center"/>
    </xf>
    <xf numFmtId="14" fontId="11" fillId="0" borderId="8" xfId="0" applyNumberFormat="1" applyFont="1" applyFill="1" applyBorder="1" applyAlignment="1">
      <alignment horizontal="right" vertical="center"/>
    </xf>
    <xf numFmtId="14" fontId="11" fillId="0" borderId="10" xfId="0" applyNumberFormat="1" applyFont="1" applyFill="1" applyBorder="1" applyAlignment="1">
      <alignment horizontal="right" vertical="center"/>
    </xf>
    <xf numFmtId="14" fontId="11" fillId="0" borderId="8" xfId="1" applyNumberFormat="1" applyFont="1" applyFill="1" applyBorder="1" applyAlignment="1">
      <alignment horizontal="right" vertical="center"/>
    </xf>
    <xf numFmtId="0" fontId="20" fillId="0" borderId="0" xfId="0" applyFont="1"/>
    <xf numFmtId="0" fontId="10" fillId="0" borderId="8" xfId="0" applyFont="1" applyBorder="1" applyAlignment="1">
      <alignment wrapText="1"/>
    </xf>
    <xf numFmtId="0" fontId="11" fillId="0" borderId="8" xfId="0" applyFont="1" applyFill="1" applyBorder="1" applyAlignment="1">
      <alignment horizontal="center" vertical="center" wrapText="1"/>
    </xf>
    <xf numFmtId="0" fontId="11" fillId="0" borderId="10" xfId="0" applyFont="1" applyFill="1" applyBorder="1" applyAlignment="1">
      <alignment horizontal="center" vertical="center" wrapText="1"/>
    </xf>
    <xf numFmtId="0" fontId="11" fillId="0" borderId="14" xfId="0" applyFont="1" applyFill="1" applyBorder="1" applyAlignment="1">
      <alignment horizontal="center" vertical="center" wrapText="1"/>
    </xf>
    <xf numFmtId="0" fontId="20" fillId="0" borderId="0" xfId="0" applyFont="1" applyAlignment="1">
      <alignment horizontal="center" vertical="center"/>
    </xf>
    <xf numFmtId="0" fontId="10" fillId="0" borderId="8" xfId="0" applyFont="1" applyBorder="1" applyAlignment="1">
      <alignment vertical="center" wrapText="1"/>
    </xf>
    <xf numFmtId="0" fontId="10" fillId="0" borderId="10" xfId="0" applyFont="1" applyBorder="1" applyAlignment="1">
      <alignment vertical="center"/>
    </xf>
    <xf numFmtId="0" fontId="10" fillId="0" borderId="8" xfId="0" applyFont="1" applyBorder="1" applyAlignment="1">
      <alignment vertical="center"/>
    </xf>
    <xf numFmtId="49" fontId="11" fillId="0" borderId="8" xfId="1" applyNumberFormat="1" applyFont="1" applyFill="1" applyBorder="1" applyAlignment="1">
      <alignment horizontal="center" vertical="center" wrapText="1"/>
    </xf>
    <xf numFmtId="0" fontId="10" fillId="0" borderId="0" xfId="0" applyFont="1" applyFill="1"/>
    <xf numFmtId="0" fontId="10" fillId="0" borderId="8" xfId="0" applyFont="1" applyFill="1" applyBorder="1"/>
    <xf numFmtId="164" fontId="10" fillId="0" borderId="0" xfId="1" applyFont="1"/>
    <xf numFmtId="0" fontId="4" fillId="0" borderId="10" xfId="0" applyFont="1" applyFill="1" applyBorder="1" applyAlignment="1">
      <alignment horizontal="center" vertical="center" wrapText="1"/>
    </xf>
    <xf numFmtId="14" fontId="4" fillId="0" borderId="10" xfId="0" applyNumberFormat="1" applyFont="1" applyFill="1" applyBorder="1" applyAlignment="1">
      <alignment horizontal="center" vertical="center"/>
    </xf>
    <xf numFmtId="0" fontId="4" fillId="0" borderId="10" xfId="0" applyFont="1" applyFill="1" applyBorder="1" applyAlignment="1">
      <alignment horizontal="center" vertical="center"/>
    </xf>
    <xf numFmtId="165" fontId="4" fillId="0" borderId="10" xfId="1" applyNumberFormat="1" applyFont="1" applyFill="1" applyBorder="1" applyAlignment="1">
      <alignment horizontal="center" vertical="center"/>
    </xf>
    <xf numFmtId="14" fontId="4" fillId="0" borderId="8" xfId="0" applyNumberFormat="1" applyFont="1" applyFill="1" applyBorder="1" applyAlignment="1">
      <alignment horizontal="center" vertical="center"/>
    </xf>
    <xf numFmtId="0" fontId="4" fillId="0" borderId="8" xfId="0" applyFont="1" applyFill="1" applyBorder="1" applyAlignment="1">
      <alignment horizontal="center" vertical="center"/>
    </xf>
    <xf numFmtId="0" fontId="4" fillId="0" borderId="8" xfId="0" applyFont="1" applyFill="1" applyBorder="1" applyAlignment="1">
      <alignment horizontal="center"/>
    </xf>
    <xf numFmtId="0" fontId="4" fillId="0" borderId="8" xfId="0" applyFont="1" applyFill="1" applyBorder="1" applyAlignment="1">
      <alignment horizontal="center" vertical="center" wrapText="1"/>
    </xf>
    <xf numFmtId="164" fontId="10" fillId="0" borderId="0" xfId="0" applyNumberFormat="1" applyFont="1"/>
    <xf numFmtId="0" fontId="4" fillId="0" borderId="1" xfId="0" applyFont="1" applyFill="1" applyBorder="1" applyAlignment="1"/>
    <xf numFmtId="0" fontId="4" fillId="0" borderId="2" xfId="0" applyFont="1" applyFill="1" applyBorder="1" applyAlignment="1"/>
    <xf numFmtId="0" fontId="4" fillId="0" borderId="3" xfId="0" applyFont="1" applyFill="1" applyBorder="1" applyAlignment="1"/>
    <xf numFmtId="0" fontId="4" fillId="0" borderId="5" xfId="0" applyFont="1" applyFill="1" applyBorder="1" applyAlignment="1"/>
    <xf numFmtId="0" fontId="4" fillId="0" borderId="6" xfId="0" applyFont="1" applyFill="1" applyBorder="1" applyAlignment="1"/>
    <xf numFmtId="0" fontId="4" fillId="0" borderId="7" xfId="0" applyFont="1" applyFill="1" applyBorder="1" applyAlignment="1"/>
    <xf numFmtId="0" fontId="4" fillId="4" borderId="10" xfId="0" applyFont="1" applyFill="1" applyBorder="1" applyAlignment="1">
      <alignment horizontal="center" vertical="center"/>
    </xf>
    <xf numFmtId="0" fontId="4" fillId="4" borderId="1" xfId="0" applyFont="1" applyFill="1" applyBorder="1"/>
    <xf numFmtId="0" fontId="4" fillId="0" borderId="9" xfId="0" applyFont="1" applyFill="1" applyBorder="1" applyAlignment="1">
      <alignment horizontal="center" vertical="center"/>
    </xf>
    <xf numFmtId="0" fontId="4" fillId="0" borderId="10" xfId="0" applyFont="1" applyFill="1" applyBorder="1" applyAlignment="1">
      <alignment horizontal="center" vertical="center"/>
    </xf>
    <xf numFmtId="14" fontId="4" fillId="0" borderId="9" xfId="0" applyNumberFormat="1" applyFont="1" applyFill="1" applyBorder="1" applyAlignment="1">
      <alignment horizontal="center" vertical="center"/>
    </xf>
    <xf numFmtId="0" fontId="4" fillId="0" borderId="9" xfId="0" quotePrefix="1" applyFont="1" applyFill="1" applyBorder="1" applyAlignment="1">
      <alignment horizontal="center" vertical="center"/>
    </xf>
    <xf numFmtId="0" fontId="4" fillId="0" borderId="10" xfId="0" applyFont="1" applyFill="1" applyBorder="1" applyAlignment="1">
      <alignment horizontal="center" vertical="center" wrapText="1"/>
    </xf>
    <xf numFmtId="14" fontId="4" fillId="0" borderId="10" xfId="0" applyNumberFormat="1" applyFont="1" applyFill="1" applyBorder="1" applyAlignment="1">
      <alignment horizontal="center" vertical="center"/>
    </xf>
    <xf numFmtId="0" fontId="4" fillId="0" borderId="10" xfId="0" applyFont="1" applyFill="1" applyBorder="1" applyAlignment="1">
      <alignment horizontal="left" vertical="center" wrapText="1"/>
    </xf>
    <xf numFmtId="0" fontId="17" fillId="0" borderId="10" xfId="0" applyFont="1" applyBorder="1" applyAlignment="1">
      <alignment horizontal="center" vertical="center"/>
    </xf>
    <xf numFmtId="0" fontId="4" fillId="0" borderId="14" xfId="0" applyFont="1" applyFill="1" applyBorder="1" applyAlignment="1">
      <alignment horizontal="center" vertical="center" wrapText="1"/>
    </xf>
    <xf numFmtId="165" fontId="4" fillId="0" borderId="9" xfId="1" applyNumberFormat="1" applyFont="1" applyFill="1" applyBorder="1" applyAlignment="1">
      <alignment horizontal="center" vertical="center"/>
    </xf>
    <xf numFmtId="165" fontId="4" fillId="0" borderId="10" xfId="1" applyNumberFormat="1" applyFont="1" applyFill="1" applyBorder="1" applyAlignment="1">
      <alignment horizontal="center" vertical="center"/>
    </xf>
    <xf numFmtId="14" fontId="4" fillId="0" borderId="14" xfId="0" applyNumberFormat="1" applyFont="1" applyFill="1" applyBorder="1" applyAlignment="1">
      <alignment horizontal="center" vertical="center"/>
    </xf>
    <xf numFmtId="0" fontId="4" fillId="0" borderId="14" xfId="0" applyFont="1" applyFill="1" applyBorder="1" applyAlignment="1">
      <alignment horizontal="center" vertical="center"/>
    </xf>
    <xf numFmtId="0" fontId="4" fillId="0" borderId="14" xfId="0" applyFont="1" applyFill="1" applyBorder="1" applyAlignment="1">
      <alignment horizontal="left" vertical="center" wrapText="1"/>
    </xf>
    <xf numFmtId="165" fontId="4" fillId="0" borderId="14" xfId="1" applyNumberFormat="1" applyFont="1" applyFill="1" applyBorder="1" applyAlignment="1">
      <alignment horizontal="center" vertical="center"/>
    </xf>
    <xf numFmtId="0" fontId="17" fillId="0" borderId="8" xfId="0" applyFont="1" applyBorder="1" applyAlignment="1">
      <alignment horizontal="center" vertical="center"/>
    </xf>
    <xf numFmtId="0" fontId="4" fillId="0" borderId="8" xfId="0" applyFont="1" applyFill="1" applyBorder="1" applyAlignment="1">
      <alignment horizontal="center"/>
    </xf>
    <xf numFmtId="0" fontId="4" fillId="0" borderId="8" xfId="0" applyFont="1" applyFill="1" applyBorder="1" applyAlignment="1">
      <alignment horizontal="center" vertical="center" wrapText="1"/>
    </xf>
    <xf numFmtId="14" fontId="4" fillId="0" borderId="8" xfId="0" applyNumberFormat="1" applyFont="1" applyFill="1" applyBorder="1" applyAlignment="1">
      <alignment horizontal="center" vertical="center"/>
    </xf>
    <xf numFmtId="0" fontId="4" fillId="0" borderId="8" xfId="0" applyFont="1" applyFill="1" applyBorder="1" applyAlignment="1">
      <alignment horizontal="center" vertical="center"/>
    </xf>
    <xf numFmtId="165" fontId="4" fillId="0" borderId="8" xfId="1" applyNumberFormat="1" applyFont="1" applyFill="1" applyBorder="1" applyAlignment="1">
      <alignment horizontal="center" vertical="center"/>
    </xf>
    <xf numFmtId="0" fontId="4" fillId="0" borderId="10" xfId="0" applyFont="1" applyFill="1" applyBorder="1" applyAlignment="1">
      <alignment horizontal="center"/>
    </xf>
    <xf numFmtId="164" fontId="4" fillId="0" borderId="10" xfId="1" applyFont="1" applyFill="1" applyBorder="1" applyAlignment="1">
      <alignment horizontal="center" vertical="center" wrapText="1"/>
    </xf>
    <xf numFmtId="0" fontId="17" fillId="0" borderId="14" xfId="0" applyFont="1" applyBorder="1" applyAlignment="1">
      <alignment horizontal="center" vertical="center"/>
    </xf>
    <xf numFmtId="0" fontId="4" fillId="4" borderId="10" xfId="0" applyFont="1" applyFill="1" applyBorder="1" applyAlignment="1">
      <alignment horizontal="center" vertical="center" wrapText="1"/>
    </xf>
    <xf numFmtId="165" fontId="4" fillId="4" borderId="10" xfId="1" applyNumberFormat="1" applyFont="1" applyFill="1" applyBorder="1" applyAlignment="1">
      <alignment horizontal="center" vertical="center"/>
    </xf>
    <xf numFmtId="165" fontId="4" fillId="4" borderId="8" xfId="1" applyNumberFormat="1" applyFont="1" applyFill="1" applyBorder="1" applyAlignment="1">
      <alignment vertical="center"/>
    </xf>
    <xf numFmtId="164" fontId="4" fillId="4" borderId="10" xfId="1" applyFont="1" applyFill="1" applyBorder="1" applyAlignment="1">
      <alignment horizontal="center" vertical="center"/>
    </xf>
    <xf numFmtId="14" fontId="4" fillId="4" borderId="10" xfId="0" applyNumberFormat="1" applyFont="1" applyFill="1" applyBorder="1" applyAlignment="1">
      <alignment horizontal="center" vertical="center" wrapText="1"/>
    </xf>
    <xf numFmtId="14" fontId="4" fillId="4" borderId="10" xfId="0" quotePrefix="1" applyNumberFormat="1" applyFont="1" applyFill="1" applyBorder="1" applyAlignment="1">
      <alignment horizontal="center" vertical="center" wrapText="1"/>
    </xf>
    <xf numFmtId="164" fontId="4" fillId="4" borderId="10" xfId="1" quotePrefix="1" applyFont="1" applyFill="1" applyBorder="1" applyAlignment="1">
      <alignment horizontal="center" vertical="center" wrapText="1"/>
    </xf>
    <xf numFmtId="0" fontId="4" fillId="5" borderId="8" xfId="0" applyFont="1" applyFill="1" applyBorder="1" applyAlignment="1">
      <alignment vertical="center" wrapText="1"/>
    </xf>
    <xf numFmtId="0" fontId="4" fillId="5" borderId="10" xfId="0" applyFont="1" applyFill="1" applyBorder="1" applyAlignment="1">
      <alignment horizontal="center" vertical="center" wrapText="1"/>
    </xf>
    <xf numFmtId="0" fontId="4" fillId="5" borderId="10" xfId="0" applyFont="1" applyFill="1" applyBorder="1" applyAlignment="1">
      <alignment horizontal="center" vertical="center"/>
    </xf>
    <xf numFmtId="0" fontId="4" fillId="5" borderId="10" xfId="0" quotePrefix="1" applyFont="1" applyFill="1" applyBorder="1" applyAlignment="1">
      <alignment horizontal="center" vertical="center"/>
    </xf>
    <xf numFmtId="14" fontId="4" fillId="5" borderId="10" xfId="0" applyNumberFormat="1" applyFont="1" applyFill="1" applyBorder="1" applyAlignment="1">
      <alignment horizontal="center" vertical="center"/>
    </xf>
    <xf numFmtId="165" fontId="4" fillId="5" borderId="10" xfId="1" applyNumberFormat="1" applyFont="1" applyFill="1" applyBorder="1" applyAlignment="1">
      <alignment horizontal="center" vertical="center"/>
    </xf>
    <xf numFmtId="165" fontId="4" fillId="5" borderId="8" xfId="1" applyNumberFormat="1" applyFont="1" applyFill="1" applyBorder="1" applyAlignment="1">
      <alignment vertical="center"/>
    </xf>
    <xf numFmtId="0" fontId="4" fillId="5" borderId="14" xfId="0" quotePrefix="1" applyFont="1" applyFill="1" applyBorder="1" applyAlignment="1">
      <alignment horizontal="center" vertical="center"/>
    </xf>
    <xf numFmtId="14" fontId="4" fillId="5" borderId="14" xfId="0" applyNumberFormat="1" applyFont="1" applyFill="1" applyBorder="1" applyAlignment="1">
      <alignment horizontal="center" vertical="center"/>
    </xf>
    <xf numFmtId="165" fontId="4" fillId="5" borderId="9" xfId="1" applyNumberFormat="1" applyFont="1" applyFill="1" applyBorder="1" applyAlignment="1">
      <alignment vertical="center"/>
    </xf>
    <xf numFmtId="0" fontId="4" fillId="6" borderId="10" xfId="0" quotePrefix="1" applyFont="1" applyFill="1" applyBorder="1" applyAlignment="1">
      <alignment horizontal="center" vertical="center"/>
    </xf>
    <xf numFmtId="14" fontId="4" fillId="6" borderId="10" xfId="0" applyNumberFormat="1" applyFont="1" applyFill="1" applyBorder="1" applyAlignment="1">
      <alignment horizontal="center" vertical="center"/>
    </xf>
    <xf numFmtId="165" fontId="4" fillId="6" borderId="10" xfId="1" applyNumberFormat="1" applyFont="1" applyFill="1" applyBorder="1" applyAlignment="1">
      <alignment horizontal="center" vertical="center"/>
    </xf>
    <xf numFmtId="0" fontId="4" fillId="6" borderId="8" xfId="0" quotePrefix="1" applyFont="1" applyFill="1" applyBorder="1" applyAlignment="1">
      <alignment horizontal="center" vertical="center"/>
    </xf>
    <xf numFmtId="14" fontId="4" fillId="6" borderId="8" xfId="0" applyNumberFormat="1" applyFont="1" applyFill="1" applyBorder="1" applyAlignment="1">
      <alignment horizontal="center" vertical="center"/>
    </xf>
    <xf numFmtId="165" fontId="4" fillId="6" borderId="8" xfId="1" applyNumberFormat="1" applyFont="1" applyFill="1" applyBorder="1" applyAlignment="1">
      <alignment vertical="center"/>
    </xf>
    <xf numFmtId="0" fontId="4" fillId="6" borderId="8" xfId="0" applyFont="1" applyFill="1" applyBorder="1"/>
    <xf numFmtId="0" fontId="4" fillId="6" borderId="8" xfId="0" applyFont="1" applyFill="1" applyBorder="1" applyAlignment="1">
      <alignment vertical="center" wrapText="1"/>
    </xf>
    <xf numFmtId="0" fontId="4" fillId="6" borderId="10" xfId="0" applyFont="1" applyFill="1" applyBorder="1" applyAlignment="1">
      <alignment horizontal="center" vertical="center"/>
    </xf>
    <xf numFmtId="0" fontId="4" fillId="6" borderId="10" xfId="0" applyFont="1" applyFill="1" applyBorder="1" applyAlignment="1">
      <alignment horizontal="center" vertical="center" wrapText="1"/>
    </xf>
    <xf numFmtId="164" fontId="4" fillId="6" borderId="10" xfId="1" quotePrefix="1" applyFont="1" applyFill="1" applyBorder="1" applyAlignment="1">
      <alignment horizontal="center" vertical="center"/>
    </xf>
    <xf numFmtId="0" fontId="4" fillId="7" borderId="8" xfId="0" applyFont="1" applyFill="1" applyBorder="1" applyAlignment="1">
      <alignment vertical="center" wrapText="1"/>
    </xf>
    <xf numFmtId="0" fontId="4" fillId="7" borderId="10" xfId="0" applyFont="1" applyFill="1" applyBorder="1" applyAlignment="1">
      <alignment horizontal="center" vertical="center" wrapText="1"/>
    </xf>
    <xf numFmtId="0" fontId="4" fillId="7" borderId="10" xfId="0" applyFont="1" applyFill="1" applyBorder="1" applyAlignment="1">
      <alignment horizontal="center" vertical="center"/>
    </xf>
    <xf numFmtId="0" fontId="4" fillId="7" borderId="10" xfId="0" quotePrefix="1" applyFont="1" applyFill="1" applyBorder="1" applyAlignment="1">
      <alignment horizontal="center" vertical="center"/>
    </xf>
    <xf numFmtId="14" fontId="4" fillId="7" borderId="10" xfId="0" applyNumberFormat="1" applyFont="1" applyFill="1" applyBorder="1" applyAlignment="1">
      <alignment horizontal="center" vertical="center"/>
    </xf>
    <xf numFmtId="165" fontId="4" fillId="7" borderId="10" xfId="1" applyNumberFormat="1" applyFont="1" applyFill="1" applyBorder="1" applyAlignment="1">
      <alignment horizontal="center" vertical="center"/>
    </xf>
    <xf numFmtId="165" fontId="4" fillId="7" borderId="8" xfId="1" applyNumberFormat="1" applyFont="1" applyFill="1" applyBorder="1" applyAlignment="1">
      <alignment vertical="center"/>
    </xf>
    <xf numFmtId="0" fontId="4" fillId="7" borderId="8" xfId="0" applyFont="1" applyFill="1" applyBorder="1"/>
    <xf numFmtId="164" fontId="4" fillId="7" borderId="8" xfId="1" applyFont="1" applyFill="1" applyBorder="1" applyAlignment="1">
      <alignment vertical="center"/>
    </xf>
    <xf numFmtId="0" fontId="4" fillId="7" borderId="8" xfId="0" applyFont="1" applyFill="1" applyBorder="1" applyAlignment="1">
      <alignment wrapText="1"/>
    </xf>
    <xf numFmtId="0" fontId="4" fillId="7" borderId="8" xfId="0" quotePrefix="1" applyFont="1" applyFill="1" applyBorder="1" applyAlignment="1">
      <alignment wrapText="1"/>
    </xf>
    <xf numFmtId="0" fontId="4" fillId="8" borderId="8" xfId="0" applyFont="1" applyFill="1" applyBorder="1" applyAlignment="1">
      <alignment vertical="center" wrapText="1"/>
    </xf>
    <xf numFmtId="0" fontId="4" fillId="8" borderId="10" xfId="0" quotePrefix="1" applyFont="1" applyFill="1" applyBorder="1" applyAlignment="1">
      <alignment horizontal="center" vertical="center"/>
    </xf>
    <xf numFmtId="14" fontId="4" fillId="8" borderId="10" xfId="0" applyNumberFormat="1" applyFont="1" applyFill="1" applyBorder="1" applyAlignment="1">
      <alignment horizontal="center" vertical="center"/>
    </xf>
    <xf numFmtId="165" fontId="4" fillId="8" borderId="10" xfId="1" applyNumberFormat="1" applyFont="1" applyFill="1" applyBorder="1" applyAlignment="1">
      <alignment horizontal="center" vertical="center"/>
    </xf>
    <xf numFmtId="165" fontId="4" fillId="8" borderId="8" xfId="1" applyNumberFormat="1" applyFont="1" applyFill="1" applyBorder="1" applyAlignment="1">
      <alignment vertical="center"/>
    </xf>
    <xf numFmtId="0" fontId="4" fillId="8" borderId="8" xfId="0" applyFont="1" applyFill="1" applyBorder="1" applyAlignment="1">
      <alignment wrapText="1"/>
    </xf>
    <xf numFmtId="0" fontId="4" fillId="8" borderId="8" xfId="0" applyFont="1" applyFill="1" applyBorder="1"/>
    <xf numFmtId="0" fontId="4" fillId="8" borderId="10" xfId="0" applyFont="1" applyFill="1" applyBorder="1" applyAlignment="1">
      <alignment horizontal="center" vertical="center"/>
    </xf>
    <xf numFmtId="0" fontId="4" fillId="8" borderId="10" xfId="0" applyFont="1" applyFill="1" applyBorder="1" applyAlignment="1">
      <alignment horizontal="center" vertical="center" wrapText="1"/>
    </xf>
    <xf numFmtId="0" fontId="4" fillId="8" borderId="8" xfId="0" applyFont="1" applyFill="1" applyBorder="1" applyAlignment="1">
      <alignment horizontal="left" vertical="center" wrapText="1"/>
    </xf>
    <xf numFmtId="0" fontId="4" fillId="8" borderId="8" xfId="0" applyFont="1" applyFill="1" applyBorder="1" applyAlignment="1">
      <alignment horizontal="center" vertical="center" wrapText="1"/>
    </xf>
    <xf numFmtId="164" fontId="4" fillId="8" borderId="10" xfId="0" applyNumberFormat="1" applyFont="1" applyFill="1" applyBorder="1" applyAlignment="1">
      <alignment horizontal="center" vertical="center"/>
    </xf>
    <xf numFmtId="0" fontId="4" fillId="9" borderId="10" xfId="0" quotePrefix="1" applyFont="1" applyFill="1" applyBorder="1" applyAlignment="1">
      <alignment horizontal="center" vertical="center"/>
    </xf>
    <xf numFmtId="14" fontId="4" fillId="9" borderId="10" xfId="0" applyNumberFormat="1" applyFont="1" applyFill="1" applyBorder="1" applyAlignment="1">
      <alignment horizontal="center" vertical="center"/>
    </xf>
    <xf numFmtId="165" fontId="4" fillId="9" borderId="10" xfId="1" applyNumberFormat="1" applyFont="1" applyFill="1" applyBorder="1" applyAlignment="1">
      <alignment horizontal="center" vertical="center"/>
    </xf>
    <xf numFmtId="165" fontId="4" fillId="9" borderId="8" xfId="1" applyNumberFormat="1" applyFont="1" applyFill="1" applyBorder="1" applyAlignment="1">
      <alignment vertical="center"/>
    </xf>
    <xf numFmtId="0" fontId="4" fillId="9" borderId="8" xfId="0" applyFont="1" applyFill="1" applyBorder="1"/>
    <xf numFmtId="0" fontId="4" fillId="9" borderId="8" xfId="0" applyFont="1" applyFill="1" applyBorder="1" applyAlignment="1">
      <alignment wrapText="1"/>
    </xf>
    <xf numFmtId="0" fontId="4" fillId="9" borderId="10" xfId="0" applyFont="1" applyFill="1" applyBorder="1" applyAlignment="1">
      <alignment horizontal="center" vertical="center"/>
    </xf>
    <xf numFmtId="164" fontId="4" fillId="9" borderId="10" xfId="1" applyFont="1" applyFill="1" applyBorder="1" applyAlignment="1">
      <alignment horizontal="center" vertical="center"/>
    </xf>
    <xf numFmtId="14" fontId="4" fillId="9" borderId="10" xfId="0" applyNumberFormat="1" applyFont="1" applyFill="1" applyBorder="1" applyAlignment="1">
      <alignment horizontal="center" vertical="center" wrapText="1"/>
    </xf>
    <xf numFmtId="0" fontId="4" fillId="9" borderId="10" xfId="0" quotePrefix="1" applyFont="1" applyFill="1" applyBorder="1" applyAlignment="1">
      <alignment horizontal="center" vertical="center" wrapText="1"/>
    </xf>
    <xf numFmtId="0" fontId="4" fillId="9" borderId="10" xfId="0" applyFont="1" applyFill="1" applyBorder="1" applyAlignment="1">
      <alignment horizontal="center" vertical="center" wrapText="1"/>
    </xf>
    <xf numFmtId="0" fontId="4" fillId="9" borderId="0" xfId="0" applyFont="1" applyFill="1"/>
    <xf numFmtId="0" fontId="4" fillId="10" borderId="8" xfId="0" applyFont="1" applyFill="1" applyBorder="1" applyAlignment="1">
      <alignment vertical="center" wrapText="1"/>
    </xf>
    <xf numFmtId="0" fontId="4" fillId="10" borderId="8" xfId="0" applyFont="1" applyFill="1" applyBorder="1" applyAlignment="1">
      <alignment wrapText="1"/>
    </xf>
    <xf numFmtId="0" fontId="4" fillId="10" borderId="8" xfId="0" applyFont="1" applyFill="1" applyBorder="1" applyAlignment="1">
      <alignment vertical="center"/>
    </xf>
    <xf numFmtId="0" fontId="4" fillId="10" borderId="0" xfId="0" quotePrefix="1" applyFont="1" applyFill="1" applyAlignment="1">
      <alignment horizontal="center" vertical="center"/>
    </xf>
    <xf numFmtId="14" fontId="4" fillId="10" borderId="8" xfId="0" applyNumberFormat="1" applyFont="1" applyFill="1" applyBorder="1" applyAlignment="1">
      <alignment horizontal="center" vertical="center"/>
    </xf>
    <xf numFmtId="164" fontId="4" fillId="10" borderId="8" xfId="1" applyFont="1" applyFill="1" applyBorder="1" applyAlignment="1">
      <alignment vertical="center"/>
    </xf>
    <xf numFmtId="0" fontId="4" fillId="10" borderId="8" xfId="0" quotePrefix="1" applyFont="1" applyFill="1" applyBorder="1" applyAlignment="1">
      <alignment horizontal="center" vertical="center"/>
    </xf>
    <xf numFmtId="14" fontId="4" fillId="10" borderId="8" xfId="0" applyNumberFormat="1" applyFont="1" applyFill="1" applyBorder="1" applyAlignment="1">
      <alignment vertical="center"/>
    </xf>
    <xf numFmtId="0" fontId="4" fillId="10" borderId="8" xfId="0" applyFont="1" applyFill="1" applyBorder="1" applyAlignment="1">
      <alignment horizontal="center" vertical="center"/>
    </xf>
    <xf numFmtId="164" fontId="4" fillId="10" borderId="8" xfId="1" applyFont="1" applyFill="1" applyBorder="1" applyAlignment="1">
      <alignment horizontal="center" vertical="center"/>
    </xf>
    <xf numFmtId="164" fontId="4" fillId="10" borderId="8" xfId="0" applyNumberFormat="1" applyFont="1" applyFill="1" applyBorder="1" applyAlignment="1">
      <alignment horizontal="center" vertical="center"/>
    </xf>
    <xf numFmtId="0" fontId="4" fillId="10" borderId="8" xfId="0" applyFont="1" applyFill="1" applyBorder="1" applyAlignment="1">
      <alignment horizontal="center" vertical="center" wrapText="1"/>
    </xf>
    <xf numFmtId="0" fontId="4" fillId="10" borderId="8" xfId="0" applyFont="1" applyFill="1" applyBorder="1"/>
    <xf numFmtId="164" fontId="4" fillId="10" borderId="8" xfId="1" applyFont="1" applyFill="1" applyBorder="1"/>
    <xf numFmtId="0" fontId="4" fillId="11" borderId="8" xfId="0" applyFont="1" applyFill="1" applyBorder="1" applyAlignment="1">
      <alignment vertical="center" wrapText="1"/>
    </xf>
    <xf numFmtId="0" fontId="4" fillId="11" borderId="8" xfId="0" applyFont="1" applyFill="1" applyBorder="1" applyAlignment="1">
      <alignment wrapText="1"/>
    </xf>
    <xf numFmtId="0" fontId="4" fillId="11" borderId="8" xfId="0" applyFont="1" applyFill="1" applyBorder="1" applyAlignment="1">
      <alignment vertical="center"/>
    </xf>
    <xf numFmtId="0" fontId="4" fillId="11" borderId="8" xfId="0" quotePrefix="1" applyFont="1" applyFill="1" applyBorder="1" applyAlignment="1">
      <alignment horizontal="center" vertical="center"/>
    </xf>
    <xf numFmtId="14" fontId="4" fillId="11" borderId="8" xfId="0" applyNumberFormat="1" applyFont="1" applyFill="1" applyBorder="1" applyAlignment="1">
      <alignment horizontal="center" vertical="center"/>
    </xf>
    <xf numFmtId="164" fontId="4" fillId="11" borderId="8" xfId="1" applyFont="1" applyFill="1" applyBorder="1" applyAlignment="1">
      <alignment vertical="center"/>
    </xf>
    <xf numFmtId="14" fontId="4" fillId="11" borderId="8" xfId="0" applyNumberFormat="1" applyFont="1" applyFill="1" applyBorder="1" applyAlignment="1">
      <alignment vertical="center"/>
    </xf>
    <xf numFmtId="0" fontId="4" fillId="11" borderId="8" xfId="0" applyFont="1" applyFill="1" applyBorder="1" applyAlignment="1">
      <alignment horizontal="center" vertical="center"/>
    </xf>
    <xf numFmtId="0" fontId="4" fillId="11" borderId="8" xfId="0" applyFont="1" applyFill="1" applyBorder="1"/>
    <xf numFmtId="0" fontId="24" fillId="11" borderId="0" xfId="0" applyFont="1" applyFill="1" applyAlignment="1">
      <alignment horizontal="center" vertical="center"/>
    </xf>
    <xf numFmtId="0" fontId="4" fillId="8" borderId="14" xfId="0" quotePrefix="1" applyFont="1" applyFill="1" applyBorder="1" applyAlignment="1">
      <alignment horizontal="center" vertical="center"/>
    </xf>
    <xf numFmtId="0" fontId="4" fillId="9" borderId="14" xfId="0" quotePrefix="1" applyFont="1" applyFill="1" applyBorder="1" applyAlignment="1">
      <alignment horizontal="center" vertical="center"/>
    </xf>
    <xf numFmtId="0" fontId="18" fillId="0" borderId="8" xfId="0" applyFont="1" applyFill="1" applyBorder="1" applyAlignment="1">
      <alignment horizontal="center"/>
    </xf>
    <xf numFmtId="0" fontId="4" fillId="0" borderId="0" xfId="0" applyFont="1" applyFill="1" applyAlignment="1">
      <alignment vertical="center"/>
    </xf>
    <xf numFmtId="14" fontId="4" fillId="4" borderId="8" xfId="0" applyNumberFormat="1" applyFont="1" applyFill="1" applyBorder="1" applyAlignment="1">
      <alignment horizontal="center" vertical="center"/>
    </xf>
    <xf numFmtId="0" fontId="4" fillId="4" borderId="8" xfId="0" quotePrefix="1" applyFont="1" applyFill="1" applyBorder="1" applyAlignment="1">
      <alignment horizontal="center" vertical="center"/>
    </xf>
    <xf numFmtId="0" fontId="17" fillId="0" borderId="14" xfId="0" applyFont="1" applyBorder="1" applyAlignment="1">
      <alignment vertical="center"/>
    </xf>
    <xf numFmtId="0" fontId="4" fillId="0" borderId="8" xfId="0" quotePrefix="1" applyFont="1" applyFill="1" applyBorder="1" applyAlignment="1">
      <alignment horizontal="right" vertical="center"/>
    </xf>
    <xf numFmtId="0" fontId="4" fillId="4" borderId="8" xfId="0" applyFont="1" applyFill="1" applyBorder="1" applyAlignment="1">
      <alignment horizontal="center" vertical="center" wrapText="1"/>
    </xf>
    <xf numFmtId="0" fontId="4" fillId="4" borderId="10" xfId="0" quotePrefix="1" applyFont="1" applyFill="1" applyBorder="1" applyAlignment="1">
      <alignment horizontal="center" vertical="center" wrapText="1"/>
    </xf>
    <xf numFmtId="14" fontId="4" fillId="4" borderId="10" xfId="1" applyNumberFormat="1" applyFont="1" applyFill="1" applyBorder="1" applyAlignment="1">
      <alignment horizontal="center" vertical="center" wrapText="1"/>
    </xf>
    <xf numFmtId="165" fontId="16" fillId="4" borderId="10" xfId="1" applyNumberFormat="1" applyFont="1" applyFill="1" applyBorder="1" applyAlignment="1">
      <alignment horizontal="center" vertical="center"/>
    </xf>
    <xf numFmtId="14" fontId="4" fillId="4" borderId="8" xfId="0" applyNumberFormat="1" applyFont="1" applyFill="1" applyBorder="1" applyAlignment="1">
      <alignment vertical="center"/>
    </xf>
    <xf numFmtId="164" fontId="4" fillId="4" borderId="10" xfId="1" applyFont="1" applyFill="1" applyBorder="1" applyAlignment="1">
      <alignment horizontal="center" vertical="center" wrapText="1"/>
    </xf>
    <xf numFmtId="0" fontId="4" fillId="7" borderId="8" xfId="0" applyFont="1" applyFill="1" applyBorder="1" applyAlignment="1">
      <alignment horizontal="center" vertical="center" wrapText="1"/>
    </xf>
    <xf numFmtId="0" fontId="4" fillId="7" borderId="14" xfId="0" applyFont="1" applyFill="1" applyBorder="1" applyAlignment="1">
      <alignment horizontal="center" vertical="center" wrapText="1"/>
    </xf>
    <xf numFmtId="0" fontId="4" fillId="7" borderId="14" xfId="0" quotePrefix="1" applyFont="1" applyFill="1" applyBorder="1" applyAlignment="1">
      <alignment horizontal="center" vertical="center"/>
    </xf>
    <xf numFmtId="14" fontId="4" fillId="7" borderId="14" xfId="0" applyNumberFormat="1" applyFont="1" applyFill="1" applyBorder="1" applyAlignment="1">
      <alignment horizontal="center" vertical="center"/>
    </xf>
    <xf numFmtId="0" fontId="4" fillId="7" borderId="9" xfId="0" quotePrefix="1" applyFont="1" applyFill="1" applyBorder="1" applyAlignment="1">
      <alignment horizontal="center" vertical="center" wrapText="1"/>
    </xf>
    <xf numFmtId="14" fontId="4" fillId="7" borderId="9" xfId="0" applyNumberFormat="1" applyFont="1" applyFill="1" applyBorder="1" applyAlignment="1">
      <alignment horizontal="center" vertical="center" wrapText="1"/>
    </xf>
    <xf numFmtId="165" fontId="4" fillId="7" borderId="14" xfId="1" applyNumberFormat="1" applyFont="1" applyFill="1" applyBorder="1" applyAlignment="1">
      <alignment horizontal="center" vertical="center"/>
    </xf>
    <xf numFmtId="165" fontId="16" fillId="7" borderId="10" xfId="1" applyNumberFormat="1" applyFont="1" applyFill="1" applyBorder="1" applyAlignment="1">
      <alignment horizontal="center" vertical="center"/>
    </xf>
    <xf numFmtId="14" fontId="4" fillId="7" borderId="10" xfId="1" applyNumberFormat="1" applyFont="1" applyFill="1" applyBorder="1" applyAlignment="1">
      <alignment horizontal="center" vertical="center"/>
    </xf>
    <xf numFmtId="14" fontId="4" fillId="7" borderId="8" xfId="0" applyNumberFormat="1" applyFont="1" applyFill="1" applyBorder="1" applyAlignment="1">
      <alignment vertical="center"/>
    </xf>
    <xf numFmtId="0" fontId="4" fillId="7" borderId="9" xfId="0" applyFont="1" applyFill="1" applyBorder="1" applyAlignment="1">
      <alignment vertical="center"/>
    </xf>
    <xf numFmtId="164" fontId="4" fillId="7" borderId="10" xfId="1" applyFont="1" applyFill="1" applyBorder="1" applyAlignment="1">
      <alignment horizontal="center" vertical="center" wrapText="1"/>
    </xf>
    <xf numFmtId="14" fontId="4" fillId="7" borderId="8" xfId="0" applyNumberFormat="1" applyFont="1" applyFill="1" applyBorder="1" applyAlignment="1">
      <alignment horizontal="center" vertical="center"/>
    </xf>
    <xf numFmtId="0" fontId="4" fillId="7" borderId="8" xfId="0" quotePrefix="1" applyFont="1" applyFill="1" applyBorder="1" applyAlignment="1">
      <alignment horizontal="center" vertical="center"/>
    </xf>
    <xf numFmtId="0" fontId="4" fillId="11" borderId="8" xfId="0" applyFont="1" applyFill="1" applyBorder="1" applyAlignment="1">
      <alignment horizontal="center" vertical="center" wrapText="1"/>
    </xf>
    <xf numFmtId="0" fontId="4" fillId="11" borderId="10" xfId="0" applyFont="1" applyFill="1" applyBorder="1" applyAlignment="1">
      <alignment horizontal="center" vertical="center" wrapText="1"/>
    </xf>
    <xf numFmtId="0" fontId="4" fillId="11" borderId="10" xfId="0" applyFont="1" applyFill="1" applyBorder="1" applyAlignment="1">
      <alignment horizontal="center" vertical="center"/>
    </xf>
    <xf numFmtId="0" fontId="4" fillId="11" borderId="10" xfId="0" quotePrefix="1" applyFont="1" applyFill="1" applyBorder="1" applyAlignment="1">
      <alignment horizontal="center" vertical="center"/>
    </xf>
    <xf numFmtId="14" fontId="4" fillId="11" borderId="10" xfId="0" applyNumberFormat="1" applyFont="1" applyFill="1" applyBorder="1" applyAlignment="1">
      <alignment horizontal="center" vertical="center"/>
    </xf>
    <xf numFmtId="165" fontId="4" fillId="11" borderId="10" xfId="1" applyNumberFormat="1" applyFont="1" applyFill="1" applyBorder="1" applyAlignment="1">
      <alignment horizontal="center" vertical="center"/>
    </xf>
    <xf numFmtId="0" fontId="4" fillId="11" borderId="8" xfId="0" quotePrefix="1" applyFont="1" applyFill="1" applyBorder="1" applyAlignment="1">
      <alignment horizontal="center" vertical="center" wrapText="1"/>
    </xf>
    <xf numFmtId="165" fontId="4" fillId="11" borderId="8" xfId="1" applyNumberFormat="1" applyFont="1" applyFill="1" applyBorder="1" applyAlignment="1">
      <alignment vertical="center"/>
    </xf>
    <xf numFmtId="14" fontId="4" fillId="11" borderId="10" xfId="1" applyNumberFormat="1" applyFont="1" applyFill="1" applyBorder="1" applyAlignment="1">
      <alignment horizontal="center" vertical="center" wrapText="1"/>
    </xf>
    <xf numFmtId="165" fontId="16" fillId="11" borderId="10" xfId="1" applyNumberFormat="1" applyFont="1" applyFill="1" applyBorder="1" applyAlignment="1">
      <alignment horizontal="center" vertical="center"/>
    </xf>
    <xf numFmtId="14" fontId="4" fillId="11" borderId="10" xfId="1" applyNumberFormat="1" applyFont="1" applyFill="1" applyBorder="1" applyAlignment="1">
      <alignment horizontal="center" vertical="center"/>
    </xf>
    <xf numFmtId="164" fontId="4" fillId="11" borderId="10" xfId="1" applyFont="1" applyFill="1" applyBorder="1" applyAlignment="1">
      <alignment horizontal="center" vertical="center" wrapText="1"/>
    </xf>
    <xf numFmtId="0" fontId="4" fillId="12" borderId="10" xfId="0" applyFont="1" applyFill="1" applyBorder="1" applyAlignment="1">
      <alignment horizontal="center" vertical="center" wrapText="1"/>
    </xf>
    <xf numFmtId="0" fontId="4" fillId="12" borderId="10" xfId="0" applyFont="1" applyFill="1" applyBorder="1" applyAlignment="1">
      <alignment vertical="center" wrapText="1"/>
    </xf>
    <xf numFmtId="0" fontId="4" fillId="12" borderId="10" xfId="0" applyFont="1" applyFill="1" applyBorder="1" applyAlignment="1">
      <alignment horizontal="center" vertical="center"/>
    </xf>
    <xf numFmtId="0" fontId="4" fillId="12" borderId="10" xfId="0" quotePrefix="1" applyFont="1" applyFill="1" applyBorder="1" applyAlignment="1">
      <alignment horizontal="center" vertical="center"/>
    </xf>
    <xf numFmtId="14" fontId="4" fillId="12" borderId="10" xfId="0" applyNumberFormat="1" applyFont="1" applyFill="1" applyBorder="1" applyAlignment="1">
      <alignment horizontal="center" vertical="center"/>
    </xf>
    <xf numFmtId="165" fontId="4" fillId="12" borderId="10" xfId="1" applyNumberFormat="1" applyFont="1" applyFill="1" applyBorder="1" applyAlignment="1">
      <alignment horizontal="center" vertical="center"/>
    </xf>
    <xf numFmtId="0" fontId="4" fillId="12" borderId="10" xfId="0" quotePrefix="1" applyFont="1" applyFill="1" applyBorder="1" applyAlignment="1">
      <alignment horizontal="center" vertical="center" wrapText="1"/>
    </xf>
    <xf numFmtId="165" fontId="4" fillId="12" borderId="8" xfId="1" applyNumberFormat="1" applyFont="1" applyFill="1" applyBorder="1" applyAlignment="1">
      <alignment vertical="center"/>
    </xf>
    <xf numFmtId="165" fontId="16" fillId="12" borderId="10" xfId="1" applyNumberFormat="1" applyFont="1" applyFill="1" applyBorder="1" applyAlignment="1">
      <alignment horizontal="center" vertical="center"/>
    </xf>
    <xf numFmtId="14" fontId="4" fillId="12" borderId="10" xfId="0" applyNumberFormat="1" applyFont="1" applyFill="1" applyBorder="1" applyAlignment="1">
      <alignment vertical="center"/>
    </xf>
    <xf numFmtId="14" fontId="4" fillId="12" borderId="8" xfId="0" applyNumberFormat="1" applyFont="1" applyFill="1" applyBorder="1" applyAlignment="1">
      <alignment vertical="center"/>
    </xf>
    <xf numFmtId="0" fontId="4" fillId="12" borderId="8" xfId="0" applyFont="1" applyFill="1" applyBorder="1" applyAlignment="1">
      <alignment vertical="center"/>
    </xf>
    <xf numFmtId="0" fontId="4" fillId="12" borderId="8" xfId="0" applyFont="1" applyFill="1" applyBorder="1" applyAlignment="1">
      <alignment vertical="center" wrapText="1"/>
    </xf>
    <xf numFmtId="164" fontId="4" fillId="12" borderId="8" xfId="1" applyFont="1" applyFill="1" applyBorder="1" applyAlignment="1">
      <alignment vertical="center"/>
    </xf>
    <xf numFmtId="164" fontId="4" fillId="12" borderId="10" xfId="1" applyFont="1" applyFill="1" applyBorder="1" applyAlignment="1">
      <alignment horizontal="center" vertical="center" wrapText="1"/>
    </xf>
    <xf numFmtId="14" fontId="4" fillId="12" borderId="8" xfId="0" applyNumberFormat="1" applyFont="1" applyFill="1" applyBorder="1" applyAlignment="1">
      <alignment horizontal="center" vertical="center"/>
    </xf>
    <xf numFmtId="0" fontId="4" fillId="12" borderId="11" xfId="0" quotePrefix="1" applyFont="1" applyFill="1" applyBorder="1" applyAlignment="1">
      <alignment horizontal="center" vertical="center"/>
    </xf>
    <xf numFmtId="0" fontId="4" fillId="12" borderId="12" xfId="0" applyFont="1" applyFill="1" applyBorder="1" applyAlignment="1">
      <alignment vertical="center"/>
    </xf>
    <xf numFmtId="0" fontId="4" fillId="6" borderId="10" xfId="0" applyFont="1" applyFill="1" applyBorder="1" applyAlignment="1">
      <alignment horizontal="left" vertical="center" wrapText="1"/>
    </xf>
    <xf numFmtId="165" fontId="16" fillId="6" borderId="10" xfId="1" applyNumberFormat="1" applyFont="1" applyFill="1" applyBorder="1" applyAlignment="1">
      <alignment horizontal="center" vertical="center"/>
    </xf>
    <xf numFmtId="14" fontId="4" fillId="6" borderId="10" xfId="1" applyNumberFormat="1" applyFont="1" applyFill="1" applyBorder="1" applyAlignment="1">
      <alignment horizontal="center" vertical="center"/>
    </xf>
    <xf numFmtId="14" fontId="4" fillId="6" borderId="8" xfId="0" applyNumberFormat="1" applyFont="1" applyFill="1" applyBorder="1" applyAlignment="1">
      <alignment vertical="center"/>
    </xf>
    <xf numFmtId="164" fontId="4" fillId="6" borderId="8" xfId="1" applyFont="1" applyFill="1" applyBorder="1" applyAlignment="1">
      <alignment vertical="center"/>
    </xf>
    <xf numFmtId="164" fontId="4" fillId="6" borderId="10" xfId="1" applyFont="1" applyFill="1" applyBorder="1" applyAlignment="1">
      <alignment horizontal="center" vertical="center" wrapText="1"/>
    </xf>
    <xf numFmtId="0" fontId="4" fillId="6" borderId="11" xfId="0" quotePrefix="1" applyFont="1" applyFill="1" applyBorder="1" applyAlignment="1">
      <alignment horizontal="center" vertical="center"/>
    </xf>
    <xf numFmtId="164" fontId="4" fillId="6" borderId="8" xfId="1" applyFont="1" applyFill="1" applyBorder="1" applyAlignment="1">
      <alignment vertical="center" wrapText="1"/>
    </xf>
    <xf numFmtId="164" fontId="4" fillId="6" borderId="12" xfId="1" applyFont="1" applyFill="1" applyBorder="1" applyAlignment="1">
      <alignment vertical="center" wrapText="1"/>
    </xf>
    <xf numFmtId="0" fontId="4" fillId="13" borderId="9" xfId="0" applyFont="1" applyFill="1" applyBorder="1" applyAlignment="1">
      <alignment vertical="center" wrapText="1"/>
    </xf>
    <xf numFmtId="0" fontId="4" fillId="13" borderId="9" xfId="0" applyFont="1" applyFill="1" applyBorder="1" applyAlignment="1">
      <alignment horizontal="left" vertical="center" wrapText="1"/>
    </xf>
    <xf numFmtId="0" fontId="4" fillId="13" borderId="14" xfId="0" applyFont="1" applyFill="1" applyBorder="1" applyAlignment="1">
      <alignment horizontal="center" vertical="center" wrapText="1"/>
    </xf>
    <xf numFmtId="0" fontId="4" fillId="13" borderId="14" xfId="0" applyFont="1" applyFill="1" applyBorder="1" applyAlignment="1">
      <alignment horizontal="center" vertical="center"/>
    </xf>
    <xf numFmtId="0" fontId="4" fillId="13" borderId="10" xfId="0" applyFont="1" applyFill="1" applyBorder="1" applyAlignment="1">
      <alignment horizontal="center" vertical="center"/>
    </xf>
    <xf numFmtId="0" fontId="4" fillId="13" borderId="14" xfId="0" quotePrefix="1" applyFont="1" applyFill="1" applyBorder="1" applyAlignment="1">
      <alignment horizontal="center" vertical="center"/>
    </xf>
    <xf numFmtId="14" fontId="4" fillId="13" borderId="14" xfId="0" applyNumberFormat="1" applyFont="1" applyFill="1" applyBorder="1" applyAlignment="1">
      <alignment horizontal="center" vertical="center"/>
    </xf>
    <xf numFmtId="165" fontId="4" fillId="13" borderId="10" xfId="1" applyNumberFormat="1" applyFont="1" applyFill="1" applyBorder="1" applyAlignment="1">
      <alignment horizontal="center" vertical="center"/>
    </xf>
    <xf numFmtId="165" fontId="4" fillId="13" borderId="8" xfId="1" applyNumberFormat="1" applyFont="1" applyFill="1" applyBorder="1" applyAlignment="1">
      <alignment vertical="center"/>
    </xf>
    <xf numFmtId="14" fontId="4" fillId="13" borderId="10" xfId="0" applyNumberFormat="1" applyFont="1" applyFill="1" applyBorder="1" applyAlignment="1">
      <alignment horizontal="center" vertical="center"/>
    </xf>
    <xf numFmtId="165" fontId="16" fillId="13" borderId="10" xfId="1" quotePrefix="1" applyNumberFormat="1" applyFont="1" applyFill="1" applyBorder="1" applyAlignment="1">
      <alignment horizontal="center" vertical="center"/>
    </xf>
    <xf numFmtId="0" fontId="4" fillId="13" borderId="8" xfId="0" applyFont="1" applyFill="1" applyBorder="1"/>
    <xf numFmtId="0" fontId="4" fillId="13" borderId="8" xfId="0" applyFont="1" applyFill="1" applyBorder="1" applyAlignment="1">
      <alignment vertical="center" wrapText="1"/>
    </xf>
    <xf numFmtId="164" fontId="4" fillId="13" borderId="8" xfId="1" applyFont="1" applyFill="1" applyBorder="1" applyAlignment="1">
      <alignment vertical="center"/>
    </xf>
    <xf numFmtId="0" fontId="4" fillId="13" borderId="10" xfId="0" quotePrefix="1" applyFont="1" applyFill="1" applyBorder="1" applyAlignment="1">
      <alignment horizontal="center" vertical="center"/>
    </xf>
    <xf numFmtId="0" fontId="4" fillId="13" borderId="10" xfId="0" applyFont="1" applyFill="1" applyBorder="1" applyAlignment="1">
      <alignment horizontal="center" vertical="center" wrapText="1"/>
    </xf>
    <xf numFmtId="0" fontId="4" fillId="0" borderId="9" xfId="0" quotePrefix="1" applyFont="1" applyFill="1" applyBorder="1" applyAlignment="1">
      <alignment horizontal="right" vertical="center"/>
    </xf>
    <xf numFmtId="164" fontId="4" fillId="0" borderId="9" xfId="1" applyFont="1" applyFill="1" applyBorder="1" applyAlignment="1">
      <alignment vertical="center"/>
    </xf>
    <xf numFmtId="0" fontId="4" fillId="0" borderId="9" xfId="0" applyFont="1" applyFill="1" applyBorder="1" applyAlignment="1">
      <alignment vertical="center"/>
    </xf>
    <xf numFmtId="0" fontId="4" fillId="0" borderId="14" xfId="0" applyFont="1" applyFill="1" applyBorder="1" applyAlignment="1">
      <alignment vertical="center" wrapText="1"/>
    </xf>
    <xf numFmtId="165" fontId="16" fillId="0" borderId="8" xfId="1" applyNumberFormat="1" applyFont="1" applyFill="1" applyBorder="1" applyAlignment="1">
      <alignment horizontal="center" vertical="center"/>
    </xf>
    <xf numFmtId="0" fontId="4" fillId="0" borderId="8" xfId="0" applyFont="1" applyFill="1" applyBorder="1" applyAlignment="1">
      <alignment horizontal="left"/>
    </xf>
    <xf numFmtId="0" fontId="4" fillId="4" borderId="8" xfId="0" applyFont="1" applyFill="1" applyBorder="1" applyAlignment="1">
      <alignment horizontal="left" vertical="center" wrapText="1"/>
    </xf>
    <xf numFmtId="0" fontId="4" fillId="4" borderId="8" xfId="0" applyFont="1" applyFill="1" applyBorder="1" applyAlignment="1">
      <alignment horizontal="center" vertical="center"/>
    </xf>
    <xf numFmtId="0" fontId="4" fillId="4" borderId="8" xfId="0" quotePrefix="1" applyFont="1" applyFill="1" applyBorder="1" applyAlignment="1">
      <alignment horizontal="right" vertical="center"/>
    </xf>
    <xf numFmtId="165" fontId="4" fillId="4" borderId="8" xfId="1" applyNumberFormat="1" applyFont="1" applyFill="1" applyBorder="1" applyAlignment="1">
      <alignment horizontal="center" vertical="center"/>
    </xf>
    <xf numFmtId="165" fontId="16" fillId="4" borderId="8" xfId="1" applyNumberFormat="1" applyFont="1" applyFill="1" applyBorder="1" applyAlignment="1">
      <alignment horizontal="center" vertical="center"/>
    </xf>
    <xf numFmtId="14" fontId="4" fillId="4" borderId="8" xfId="1" applyNumberFormat="1" applyFont="1" applyFill="1" applyBorder="1" applyAlignment="1">
      <alignment horizontal="center" vertical="center"/>
    </xf>
    <xf numFmtId="164" fontId="4" fillId="4" borderId="8" xfId="1" applyFont="1" applyFill="1" applyBorder="1" applyAlignment="1">
      <alignment horizontal="center" vertical="center" wrapText="1"/>
    </xf>
    <xf numFmtId="0" fontId="2" fillId="0" borderId="8" xfId="0" quotePrefix="1" applyFont="1" applyFill="1" applyBorder="1" applyAlignment="1">
      <alignment horizontal="right" vertical="center"/>
    </xf>
    <xf numFmtId="0" fontId="4" fillId="0" borderId="10" xfId="0" applyFont="1" applyFill="1" applyBorder="1" applyAlignment="1">
      <alignment horizontal="center" vertical="center" wrapText="1"/>
    </xf>
    <xf numFmtId="0" fontId="4" fillId="0" borderId="8" xfId="0" applyFont="1" applyFill="1" applyBorder="1" applyAlignment="1">
      <alignment horizontal="center"/>
    </xf>
    <xf numFmtId="0" fontId="4" fillId="0" borderId="8" xfId="0" applyFont="1" applyFill="1" applyBorder="1" applyAlignment="1">
      <alignment horizontal="center" vertical="center" wrapText="1"/>
    </xf>
    <xf numFmtId="0" fontId="4" fillId="0" borderId="10" xfId="0" applyFont="1" applyFill="1" applyBorder="1" applyAlignment="1">
      <alignment horizontal="center" vertical="center"/>
    </xf>
    <xf numFmtId="0" fontId="4" fillId="0" borderId="10" xfId="0" applyFont="1" applyFill="1" applyBorder="1" applyAlignment="1">
      <alignment horizontal="left" vertical="center" wrapText="1"/>
    </xf>
    <xf numFmtId="0" fontId="4" fillId="0" borderId="8" xfId="0" applyFont="1" applyFill="1" applyBorder="1" applyAlignment="1">
      <alignment horizontal="center" vertical="center"/>
    </xf>
    <xf numFmtId="0" fontId="4" fillId="6" borderId="10" xfId="0" applyFont="1" applyFill="1" applyBorder="1" applyAlignment="1">
      <alignment horizontal="center" vertical="center" wrapText="1"/>
    </xf>
    <xf numFmtId="0" fontId="4" fillId="6" borderId="10" xfId="0" applyFont="1" applyFill="1" applyBorder="1" applyAlignment="1">
      <alignment horizontal="center" vertical="center"/>
    </xf>
    <xf numFmtId="0" fontId="4" fillId="7" borderId="9" xfId="0" applyFont="1" applyFill="1" applyBorder="1" applyAlignment="1">
      <alignment horizontal="center" vertical="center"/>
    </xf>
    <xf numFmtId="0" fontId="4" fillId="7" borderId="9" xfId="0" applyFont="1" applyFill="1" applyBorder="1" applyAlignment="1">
      <alignment horizontal="center" vertical="center" wrapText="1"/>
    </xf>
    <xf numFmtId="0" fontId="19" fillId="0" borderId="0" xfId="0" applyFont="1"/>
    <xf numFmtId="0" fontId="17" fillId="0" borderId="14" xfId="0" quotePrefix="1" applyFont="1" applyBorder="1" applyAlignment="1">
      <alignment horizontal="right" vertical="center"/>
    </xf>
    <xf numFmtId="0" fontId="4" fillId="15" borderId="14" xfId="0" applyFont="1" applyFill="1" applyBorder="1" applyAlignment="1">
      <alignment horizontal="center" vertical="center" wrapText="1"/>
    </xf>
    <xf numFmtId="0" fontId="4" fillId="15" borderId="14" xfId="0" applyFont="1" applyFill="1" applyBorder="1" applyAlignment="1">
      <alignment horizontal="left" vertical="center" wrapText="1"/>
    </xf>
    <xf numFmtId="0" fontId="4" fillId="15" borderId="14" xfId="0" applyFont="1" applyFill="1" applyBorder="1" applyAlignment="1">
      <alignment horizontal="center" vertical="center"/>
    </xf>
    <xf numFmtId="0" fontId="4" fillId="15" borderId="14" xfId="0" quotePrefix="1" applyFont="1" applyFill="1" applyBorder="1" applyAlignment="1">
      <alignment horizontal="right" vertical="center"/>
    </xf>
    <xf numFmtId="0" fontId="4" fillId="15" borderId="14" xfId="0" quotePrefix="1" applyFont="1" applyFill="1" applyBorder="1" applyAlignment="1">
      <alignment horizontal="center" vertical="center"/>
    </xf>
    <xf numFmtId="14" fontId="4" fillId="15" borderId="14" xfId="0" applyNumberFormat="1" applyFont="1" applyFill="1" applyBorder="1" applyAlignment="1">
      <alignment horizontal="center" vertical="center"/>
    </xf>
    <xf numFmtId="165" fontId="4" fillId="15" borderId="14" xfId="1" applyNumberFormat="1" applyFont="1" applyFill="1" applyBorder="1" applyAlignment="1">
      <alignment horizontal="center" vertical="center"/>
    </xf>
    <xf numFmtId="165" fontId="4" fillId="15" borderId="14" xfId="1" applyNumberFormat="1" applyFont="1" applyFill="1" applyBorder="1" applyAlignment="1">
      <alignment vertical="center"/>
    </xf>
    <xf numFmtId="165" fontId="16" fillId="15" borderId="14" xfId="1" applyNumberFormat="1" applyFont="1" applyFill="1" applyBorder="1" applyAlignment="1">
      <alignment horizontal="center" vertical="center"/>
    </xf>
    <xf numFmtId="0" fontId="4" fillId="16" borderId="8" xfId="0" applyFont="1" applyFill="1" applyBorder="1" applyAlignment="1">
      <alignment horizontal="center" vertical="center" wrapText="1"/>
    </xf>
    <xf numFmtId="0" fontId="4" fillId="16" borderId="8" xfId="0" applyFont="1" applyFill="1" applyBorder="1" applyAlignment="1">
      <alignment horizontal="left" vertical="center" wrapText="1"/>
    </xf>
    <xf numFmtId="0" fontId="4" fillId="16" borderId="8" xfId="0" applyFont="1" applyFill="1" applyBorder="1" applyAlignment="1">
      <alignment horizontal="center" vertical="center"/>
    </xf>
    <xf numFmtId="0" fontId="4" fillId="16" borderId="8" xfId="0" quotePrefix="1" applyFont="1" applyFill="1" applyBorder="1" applyAlignment="1">
      <alignment horizontal="right" vertical="center"/>
    </xf>
    <xf numFmtId="0" fontId="4" fillId="16" borderId="8" xfId="0" quotePrefix="1" applyFont="1" applyFill="1" applyBorder="1" applyAlignment="1">
      <alignment horizontal="center" vertical="center"/>
    </xf>
    <xf numFmtId="14" fontId="4" fillId="16" borderId="8" xfId="0" applyNumberFormat="1" applyFont="1" applyFill="1" applyBorder="1" applyAlignment="1">
      <alignment horizontal="center" vertical="center"/>
    </xf>
    <xf numFmtId="165" fontId="4" fillId="16" borderId="8" xfId="1" applyNumberFormat="1" applyFont="1" applyFill="1" applyBorder="1" applyAlignment="1">
      <alignment horizontal="center" vertical="center"/>
    </xf>
    <xf numFmtId="165" fontId="4" fillId="16" borderId="8" xfId="1" applyNumberFormat="1" applyFont="1" applyFill="1" applyBorder="1" applyAlignment="1">
      <alignment vertical="center"/>
    </xf>
    <xf numFmtId="165" fontId="16" fillId="16" borderId="8" xfId="1" applyNumberFormat="1" applyFont="1" applyFill="1" applyBorder="1" applyAlignment="1">
      <alignment horizontal="center" vertical="center"/>
    </xf>
    <xf numFmtId="14" fontId="4" fillId="16" borderId="8" xfId="1" applyNumberFormat="1" applyFont="1" applyFill="1" applyBorder="1" applyAlignment="1">
      <alignment horizontal="center" vertical="center"/>
    </xf>
    <xf numFmtId="14" fontId="4" fillId="16" borderId="8" xfId="0" applyNumberFormat="1" applyFont="1" applyFill="1" applyBorder="1" applyAlignment="1">
      <alignment vertical="center"/>
    </xf>
    <xf numFmtId="0" fontId="4" fillId="16" borderId="8" xfId="0" applyFont="1" applyFill="1" applyBorder="1" applyAlignment="1">
      <alignment vertical="center" wrapText="1"/>
    </xf>
    <xf numFmtId="164" fontId="4" fillId="16" borderId="8" xfId="1" applyFont="1" applyFill="1" applyBorder="1" applyAlignment="1">
      <alignment vertical="center"/>
    </xf>
    <xf numFmtId="164" fontId="4" fillId="16" borderId="8" xfId="1" applyFont="1" applyFill="1" applyBorder="1" applyAlignment="1">
      <alignment horizontal="center" vertical="center" wrapText="1"/>
    </xf>
    <xf numFmtId="0" fontId="4" fillId="16" borderId="8" xfId="0" applyFont="1" applyFill="1" applyBorder="1" applyAlignment="1">
      <alignment vertical="center"/>
    </xf>
    <xf numFmtId="0" fontId="4" fillId="16" borderId="8" xfId="0" applyFont="1" applyFill="1" applyBorder="1"/>
    <xf numFmtId="0" fontId="4" fillId="7" borderId="14" xfId="0" applyFont="1" applyFill="1" applyBorder="1" applyAlignment="1">
      <alignment horizontal="left" vertical="center" wrapText="1"/>
    </xf>
    <xf numFmtId="0" fontId="4" fillId="7" borderId="14" xfId="0" applyFont="1" applyFill="1" applyBorder="1" applyAlignment="1">
      <alignment horizontal="center" vertical="center"/>
    </xf>
    <xf numFmtId="0" fontId="4" fillId="7" borderId="14" xfId="0" quotePrefix="1" applyFont="1" applyFill="1" applyBorder="1" applyAlignment="1">
      <alignment horizontal="right" vertical="center"/>
    </xf>
    <xf numFmtId="165" fontId="4" fillId="7" borderId="14" xfId="1" applyNumberFormat="1" applyFont="1" applyFill="1" applyBorder="1" applyAlignment="1">
      <alignment vertical="center"/>
    </xf>
    <xf numFmtId="165" fontId="16" fillId="7" borderId="14" xfId="1" applyNumberFormat="1" applyFont="1" applyFill="1" applyBorder="1" applyAlignment="1">
      <alignment horizontal="center" vertical="center"/>
    </xf>
    <xf numFmtId="14" fontId="4" fillId="7" borderId="10" xfId="0" applyNumberFormat="1" applyFont="1" applyFill="1" applyBorder="1" applyAlignment="1">
      <alignment vertical="center"/>
    </xf>
    <xf numFmtId="0" fontId="4" fillId="7" borderId="10" xfId="0" applyFont="1" applyFill="1" applyBorder="1" applyAlignment="1">
      <alignment vertical="center" wrapText="1"/>
    </xf>
    <xf numFmtId="164" fontId="4" fillId="7" borderId="10" xfId="1" applyFont="1" applyFill="1" applyBorder="1" applyAlignment="1">
      <alignment vertical="center"/>
    </xf>
    <xf numFmtId="0" fontId="4" fillId="7" borderId="10" xfId="0" applyFont="1" applyFill="1" applyBorder="1"/>
    <xf numFmtId="14" fontId="4" fillId="15" borderId="14" xfId="1" applyNumberFormat="1" applyFont="1" applyFill="1" applyBorder="1" applyAlignment="1">
      <alignment horizontal="center" vertical="center"/>
    </xf>
    <xf numFmtId="14" fontId="4" fillId="15" borderId="14" xfId="0" applyNumberFormat="1" applyFont="1" applyFill="1" applyBorder="1" applyAlignment="1">
      <alignment vertical="center"/>
    </xf>
    <xf numFmtId="0" fontId="4" fillId="15" borderId="14" xfId="0" applyFont="1" applyFill="1" applyBorder="1" applyAlignment="1">
      <alignment vertical="center" wrapText="1"/>
    </xf>
    <xf numFmtId="164" fontId="4" fillId="15" borderId="14" xfId="1" applyFont="1" applyFill="1" applyBorder="1" applyAlignment="1">
      <alignment vertical="center"/>
    </xf>
    <xf numFmtId="164" fontId="4" fillId="15" borderId="14" xfId="1" applyFont="1" applyFill="1" applyBorder="1" applyAlignment="1">
      <alignment horizontal="center" vertical="center" wrapText="1"/>
    </xf>
    <xf numFmtId="0" fontId="4" fillId="15" borderId="14" xfId="0" applyFont="1" applyFill="1" applyBorder="1"/>
    <xf numFmtId="164" fontId="4" fillId="0" borderId="14" xfId="1" applyFont="1" applyFill="1" applyBorder="1" applyAlignment="1">
      <alignment vertical="center"/>
    </xf>
    <xf numFmtId="0" fontId="4" fillId="4" borderId="14" xfId="0" applyFont="1" applyFill="1" applyBorder="1"/>
    <xf numFmtId="0" fontId="4" fillId="0" borderId="14" xfId="0" applyFont="1" applyFill="1" applyBorder="1"/>
    <xf numFmtId="0" fontId="17" fillId="0" borderId="8" xfId="0" applyFont="1" applyBorder="1" applyAlignment="1">
      <alignment vertical="center"/>
    </xf>
    <xf numFmtId="0" fontId="17" fillId="0" borderId="8" xfId="0" quotePrefix="1" applyFont="1" applyBorder="1" applyAlignment="1">
      <alignment horizontal="right" vertical="center"/>
    </xf>
    <xf numFmtId="165" fontId="16" fillId="0" borderId="8" xfId="1" quotePrefix="1" applyNumberFormat="1" applyFont="1" applyFill="1" applyBorder="1" applyAlignment="1">
      <alignment horizontal="center" vertical="center"/>
    </xf>
    <xf numFmtId="0" fontId="17" fillId="5" borderId="8" xfId="0" applyFont="1" applyFill="1" applyBorder="1" applyAlignment="1">
      <alignment vertical="center"/>
    </xf>
    <xf numFmtId="0" fontId="17" fillId="5" borderId="8" xfId="0" quotePrefix="1" applyFont="1" applyFill="1" applyBorder="1" applyAlignment="1">
      <alignment horizontal="right" vertical="center"/>
    </xf>
    <xf numFmtId="14" fontId="4" fillId="5" borderId="8" xfId="0" quotePrefix="1" applyNumberFormat="1" applyFont="1" applyFill="1" applyBorder="1" applyAlignment="1">
      <alignment horizontal="center" vertical="center"/>
    </xf>
    <xf numFmtId="14" fontId="4" fillId="5" borderId="8" xfId="0" applyNumberFormat="1" applyFont="1" applyFill="1" applyBorder="1" applyAlignment="1">
      <alignment horizontal="center" vertical="center"/>
    </xf>
    <xf numFmtId="165" fontId="4" fillId="5" borderId="8" xfId="1" applyNumberFormat="1" applyFont="1" applyFill="1" applyBorder="1" applyAlignment="1">
      <alignment horizontal="center" vertical="center"/>
    </xf>
    <xf numFmtId="0" fontId="4" fillId="5" borderId="8" xfId="0" quotePrefix="1" applyFont="1" applyFill="1" applyBorder="1" applyAlignment="1">
      <alignment horizontal="center" vertical="center"/>
    </xf>
    <xf numFmtId="0" fontId="4" fillId="5" borderId="8" xfId="0" applyFont="1" applyFill="1" applyBorder="1" applyAlignment="1">
      <alignment horizontal="center" vertical="center"/>
    </xf>
    <xf numFmtId="14" fontId="4" fillId="5" borderId="8" xfId="1" applyNumberFormat="1" applyFont="1" applyFill="1" applyBorder="1" applyAlignment="1">
      <alignment horizontal="center" vertical="center"/>
    </xf>
    <xf numFmtId="14" fontId="4" fillId="5" borderId="8" xfId="0" applyNumberFormat="1" applyFont="1" applyFill="1" applyBorder="1" applyAlignment="1">
      <alignment vertical="center"/>
    </xf>
    <xf numFmtId="164" fontId="4" fillId="5" borderId="8" xfId="1" applyFont="1" applyFill="1" applyBorder="1" applyAlignment="1">
      <alignment vertical="center"/>
    </xf>
    <xf numFmtId="0" fontId="4" fillId="5" borderId="8" xfId="0" applyFont="1" applyFill="1" applyBorder="1" applyAlignment="1">
      <alignment horizontal="center" vertical="center" wrapText="1"/>
    </xf>
    <xf numFmtId="164" fontId="4" fillId="5" borderId="8" xfId="1" applyFont="1" applyFill="1" applyBorder="1" applyAlignment="1">
      <alignment horizontal="center" vertical="center" wrapText="1"/>
    </xf>
    <xf numFmtId="164" fontId="4" fillId="0" borderId="8" xfId="1" applyFont="1" applyFill="1" applyBorder="1" applyAlignment="1">
      <alignment wrapText="1"/>
    </xf>
    <xf numFmtId="164" fontId="4" fillId="0" borderId="8" xfId="1" quotePrefix="1" applyFont="1" applyFill="1" applyBorder="1" applyAlignment="1">
      <alignment vertical="center"/>
    </xf>
    <xf numFmtId="0" fontId="17" fillId="0" borderId="8" xfId="0" applyFont="1" applyFill="1" applyBorder="1" applyAlignment="1">
      <alignment vertical="center"/>
    </xf>
    <xf numFmtId="0" fontId="17" fillId="0" borderId="8" xfId="0" quotePrefix="1" applyFont="1" applyFill="1" applyBorder="1" applyAlignment="1">
      <alignment horizontal="right" vertical="center"/>
    </xf>
    <xf numFmtId="0" fontId="17" fillId="4" borderId="8" xfId="0" applyFont="1" applyFill="1" applyBorder="1" applyAlignment="1">
      <alignment vertical="center"/>
    </xf>
    <xf numFmtId="0" fontId="17" fillId="4" borderId="8" xfId="0" quotePrefix="1" applyFont="1" applyFill="1" applyBorder="1" applyAlignment="1">
      <alignment horizontal="right" vertical="center"/>
    </xf>
    <xf numFmtId="14" fontId="4" fillId="4" borderId="8" xfId="0" quotePrefix="1" applyNumberFormat="1" applyFont="1" applyFill="1" applyBorder="1" applyAlignment="1">
      <alignment horizontal="center" vertical="center"/>
    </xf>
    <xf numFmtId="0" fontId="17" fillId="0" borderId="8" xfId="0" applyFont="1" applyFill="1" applyBorder="1" applyAlignment="1">
      <alignment horizontal="right" vertical="center"/>
    </xf>
    <xf numFmtId="0" fontId="4" fillId="14" borderId="8" xfId="0" applyFont="1" applyFill="1" applyBorder="1" applyAlignment="1">
      <alignment vertical="center" wrapText="1"/>
    </xf>
    <xf numFmtId="0" fontId="17" fillId="14" borderId="8" xfId="0" applyFont="1" applyFill="1" applyBorder="1" applyAlignment="1">
      <alignment horizontal="right" vertical="center"/>
    </xf>
    <xf numFmtId="0" fontId="17" fillId="14" borderId="8" xfId="0" quotePrefix="1" applyFont="1" applyFill="1" applyBorder="1" applyAlignment="1">
      <alignment horizontal="right" vertical="center"/>
    </xf>
    <xf numFmtId="14" fontId="4" fillId="14" borderId="8" xfId="0" quotePrefix="1" applyNumberFormat="1" applyFont="1" applyFill="1" applyBorder="1" applyAlignment="1">
      <alignment horizontal="center" vertical="center"/>
    </xf>
    <xf numFmtId="14" fontId="4" fillId="14" borderId="8" xfId="0" applyNumberFormat="1" applyFont="1" applyFill="1" applyBorder="1" applyAlignment="1">
      <alignment horizontal="center" vertical="center"/>
    </xf>
    <xf numFmtId="165" fontId="4" fillId="14" borderId="8" xfId="1" applyNumberFormat="1" applyFont="1" applyFill="1" applyBorder="1" applyAlignment="1">
      <alignment horizontal="center" vertical="center"/>
    </xf>
    <xf numFmtId="0" fontId="4" fillId="14" borderId="8" xfId="0" quotePrefix="1" applyFont="1" applyFill="1" applyBorder="1" applyAlignment="1">
      <alignment horizontal="center" vertical="center"/>
    </xf>
    <xf numFmtId="165" fontId="4" fillId="14" borderId="8" xfId="1" applyNumberFormat="1" applyFont="1" applyFill="1" applyBorder="1" applyAlignment="1">
      <alignment vertical="center"/>
    </xf>
    <xf numFmtId="0" fontId="4" fillId="14" borderId="8" xfId="0" applyFont="1" applyFill="1" applyBorder="1" applyAlignment="1">
      <alignment horizontal="center" vertical="center"/>
    </xf>
    <xf numFmtId="14" fontId="4" fillId="14" borderId="8" xfId="1" applyNumberFormat="1" applyFont="1" applyFill="1" applyBorder="1" applyAlignment="1">
      <alignment horizontal="center" vertical="center"/>
    </xf>
    <xf numFmtId="14" fontId="4" fillId="14" borderId="8" xfId="0" applyNumberFormat="1" applyFont="1" applyFill="1" applyBorder="1" applyAlignment="1">
      <alignment vertical="center"/>
    </xf>
    <xf numFmtId="164" fontId="4" fillId="14" borderId="8" xfId="1" applyFont="1" applyFill="1" applyBorder="1" applyAlignment="1">
      <alignment vertical="center"/>
    </xf>
    <xf numFmtId="0" fontId="4" fillId="14" borderId="8" xfId="0" applyFont="1" applyFill="1" applyBorder="1" applyAlignment="1">
      <alignment horizontal="center" vertical="center" wrapText="1"/>
    </xf>
    <xf numFmtId="164" fontId="4" fillId="14" borderId="8" xfId="1" applyFont="1" applyFill="1" applyBorder="1" applyAlignment="1">
      <alignment horizontal="center" vertical="center" wrapText="1"/>
    </xf>
    <xf numFmtId="0" fontId="4" fillId="14" borderId="8" xfId="0" applyFont="1" applyFill="1" applyBorder="1"/>
    <xf numFmtId="0" fontId="17" fillId="11" borderId="8" xfId="0" applyFont="1" applyFill="1" applyBorder="1" applyAlignment="1">
      <alignment horizontal="right" vertical="center"/>
    </xf>
    <xf numFmtId="0" fontId="17" fillId="11" borderId="8" xfId="0" quotePrefix="1" applyFont="1" applyFill="1" applyBorder="1" applyAlignment="1">
      <alignment horizontal="right" vertical="center"/>
    </xf>
    <xf numFmtId="14" fontId="4" fillId="11" borderId="8" xfId="0" quotePrefix="1" applyNumberFormat="1" applyFont="1" applyFill="1" applyBorder="1" applyAlignment="1">
      <alignment horizontal="center" vertical="center"/>
    </xf>
    <xf numFmtId="165" fontId="4" fillId="11" borderId="8" xfId="1" applyNumberFormat="1" applyFont="1" applyFill="1" applyBorder="1" applyAlignment="1">
      <alignment horizontal="center" vertical="center"/>
    </xf>
    <xf numFmtId="14" fontId="4" fillId="11" borderId="8" xfId="1" applyNumberFormat="1" applyFont="1" applyFill="1" applyBorder="1" applyAlignment="1">
      <alignment horizontal="center" vertical="center"/>
    </xf>
    <xf numFmtId="164" fontId="4" fillId="11" borderId="8" xfId="1" applyFont="1" applyFill="1" applyBorder="1" applyAlignment="1">
      <alignment horizontal="center" vertical="center" wrapText="1"/>
    </xf>
    <xf numFmtId="0" fontId="17" fillId="7" borderId="8" xfId="0" applyFont="1" applyFill="1" applyBorder="1" applyAlignment="1">
      <alignment horizontal="right" vertical="center"/>
    </xf>
    <xf numFmtId="0" fontId="17" fillId="7" borderId="8" xfId="0" quotePrefix="1" applyFont="1" applyFill="1" applyBorder="1" applyAlignment="1">
      <alignment horizontal="right" vertical="center"/>
    </xf>
    <xf numFmtId="14" fontId="4" fillId="7" borderId="8" xfId="0" quotePrefix="1" applyNumberFormat="1" applyFont="1" applyFill="1" applyBorder="1" applyAlignment="1">
      <alignment horizontal="center" vertical="center"/>
    </xf>
    <xf numFmtId="165" fontId="4" fillId="7" borderId="8" xfId="1" applyNumberFormat="1" applyFont="1" applyFill="1" applyBorder="1" applyAlignment="1">
      <alignment horizontal="center" vertical="center"/>
    </xf>
    <xf numFmtId="0" fontId="4" fillId="7" borderId="8" xfId="0" applyFont="1" applyFill="1" applyBorder="1" applyAlignment="1">
      <alignment horizontal="center" vertical="center"/>
    </xf>
    <xf numFmtId="14" fontId="4" fillId="7" borderId="8" xfId="1" applyNumberFormat="1" applyFont="1" applyFill="1" applyBorder="1" applyAlignment="1">
      <alignment horizontal="center" vertical="center"/>
    </xf>
    <xf numFmtId="164" fontId="4" fillId="7" borderId="8" xfId="1" applyFont="1" applyFill="1" applyBorder="1" applyAlignment="1">
      <alignment horizontal="center" vertical="center" wrapText="1"/>
    </xf>
    <xf numFmtId="0" fontId="17" fillId="6" borderId="8" xfId="0" applyFont="1" applyFill="1" applyBorder="1" applyAlignment="1">
      <alignment horizontal="right" vertical="center"/>
    </xf>
    <xf numFmtId="0" fontId="17" fillId="6" borderId="8" xfId="0" quotePrefix="1" applyFont="1" applyFill="1" applyBorder="1" applyAlignment="1">
      <alignment horizontal="right" vertical="center"/>
    </xf>
    <xf numFmtId="14" fontId="4" fillId="6" borderId="8" xfId="0" quotePrefix="1" applyNumberFormat="1" applyFont="1" applyFill="1" applyBorder="1" applyAlignment="1">
      <alignment horizontal="center" vertical="center"/>
    </xf>
    <xf numFmtId="165" fontId="4" fillId="6" borderId="8" xfId="1" applyNumberFormat="1" applyFont="1" applyFill="1" applyBorder="1" applyAlignment="1">
      <alignment horizontal="center" vertical="center"/>
    </xf>
    <xf numFmtId="0" fontId="4" fillId="6" borderId="8" xfId="0" applyFont="1" applyFill="1" applyBorder="1" applyAlignment="1">
      <alignment horizontal="center" vertical="center"/>
    </xf>
    <xf numFmtId="14" fontId="4" fillId="6" borderId="8" xfId="1" applyNumberFormat="1" applyFont="1" applyFill="1" applyBorder="1" applyAlignment="1">
      <alignment horizontal="center" vertical="center"/>
    </xf>
    <xf numFmtId="0" fontId="4" fillId="6" borderId="8" xfId="0" applyFont="1" applyFill="1" applyBorder="1" applyAlignment="1">
      <alignment horizontal="center" vertical="center" wrapText="1"/>
    </xf>
    <xf numFmtId="164" fontId="4" fillId="6" borderId="8" xfId="1" applyFont="1" applyFill="1" applyBorder="1" applyAlignment="1">
      <alignment horizontal="center" vertical="center" wrapText="1"/>
    </xf>
    <xf numFmtId="0" fontId="17" fillId="6" borderId="8" xfId="0" applyFont="1" applyFill="1" applyBorder="1" applyAlignment="1">
      <alignment vertical="center"/>
    </xf>
    <xf numFmtId="0" fontId="17" fillId="12" borderId="8" xfId="0" applyFont="1" applyFill="1" applyBorder="1" applyAlignment="1">
      <alignment vertical="center"/>
    </xf>
    <xf numFmtId="0" fontId="17" fillId="12" borderId="8" xfId="0" quotePrefix="1" applyFont="1" applyFill="1" applyBorder="1" applyAlignment="1">
      <alignment horizontal="right" vertical="center"/>
    </xf>
    <xf numFmtId="14" fontId="4" fillId="12" borderId="8" xfId="0" quotePrefix="1" applyNumberFormat="1" applyFont="1" applyFill="1" applyBorder="1" applyAlignment="1">
      <alignment horizontal="center" vertical="center"/>
    </xf>
    <xf numFmtId="165" fontId="4" fillId="12" borderId="8" xfId="1" applyNumberFormat="1" applyFont="1" applyFill="1" applyBorder="1" applyAlignment="1">
      <alignment horizontal="center" vertical="center"/>
    </xf>
    <xf numFmtId="0" fontId="4" fillId="12" borderId="8" xfId="0" quotePrefix="1" applyFont="1" applyFill="1" applyBorder="1" applyAlignment="1">
      <alignment horizontal="center" vertical="center"/>
    </xf>
    <xf numFmtId="0" fontId="4" fillId="12" borderId="8" xfId="0" applyFont="1" applyFill="1" applyBorder="1" applyAlignment="1">
      <alignment horizontal="center" vertical="center"/>
    </xf>
    <xf numFmtId="14" fontId="4" fillId="12" borderId="8" xfId="1" applyNumberFormat="1" applyFont="1" applyFill="1" applyBorder="1" applyAlignment="1">
      <alignment horizontal="center" vertical="center"/>
    </xf>
    <xf numFmtId="0" fontId="4" fillId="12" borderId="8" xfId="0" applyFont="1" applyFill="1" applyBorder="1" applyAlignment="1">
      <alignment horizontal="center" vertical="center" wrapText="1"/>
    </xf>
    <xf numFmtId="164" fontId="4" fillId="12" borderId="8" xfId="1" applyFont="1" applyFill="1" applyBorder="1" applyAlignment="1">
      <alignment horizontal="center" vertical="center" wrapText="1"/>
    </xf>
    <xf numFmtId="0" fontId="4" fillId="12" borderId="8" xfId="0" applyFont="1" applyFill="1" applyBorder="1"/>
    <xf numFmtId="0" fontId="4" fillId="17" borderId="8" xfId="0" applyFont="1" applyFill="1" applyBorder="1" applyAlignment="1">
      <alignment vertical="center" wrapText="1"/>
    </xf>
    <xf numFmtId="0" fontId="17" fillId="17" borderId="8" xfId="0" applyFont="1" applyFill="1" applyBorder="1" applyAlignment="1">
      <alignment vertical="center"/>
    </xf>
    <xf numFmtId="0" fontId="17" fillId="17" borderId="8" xfId="0" quotePrefix="1" applyFont="1" applyFill="1" applyBorder="1" applyAlignment="1">
      <alignment horizontal="right" vertical="center"/>
    </xf>
    <xf numFmtId="14" fontId="4" fillId="17" borderId="8" xfId="0" quotePrefix="1" applyNumberFormat="1" applyFont="1" applyFill="1" applyBorder="1" applyAlignment="1">
      <alignment horizontal="center" vertical="center"/>
    </xf>
    <xf numFmtId="14" fontId="4" fillId="17" borderId="8" xfId="0" applyNumberFormat="1" applyFont="1" applyFill="1" applyBorder="1" applyAlignment="1">
      <alignment horizontal="center" vertical="center"/>
    </xf>
    <xf numFmtId="165" fontId="4" fillId="17" borderId="8" xfId="1" applyNumberFormat="1" applyFont="1" applyFill="1" applyBorder="1" applyAlignment="1">
      <alignment horizontal="center" vertical="center"/>
    </xf>
    <xf numFmtId="0" fontId="4" fillId="17" borderId="8" xfId="0" quotePrefix="1" applyFont="1" applyFill="1" applyBorder="1" applyAlignment="1">
      <alignment horizontal="center" vertical="center"/>
    </xf>
    <xf numFmtId="165" fontId="4" fillId="17" borderId="8" xfId="1" applyNumberFormat="1" applyFont="1" applyFill="1" applyBorder="1" applyAlignment="1">
      <alignment vertical="center"/>
    </xf>
    <xf numFmtId="0" fontId="4" fillId="17" borderId="8" xfId="0" applyFont="1" applyFill="1" applyBorder="1" applyAlignment="1">
      <alignment horizontal="center" vertical="center"/>
    </xf>
    <xf numFmtId="14" fontId="4" fillId="17" borderId="8" xfId="1" applyNumberFormat="1" applyFont="1" applyFill="1" applyBorder="1" applyAlignment="1">
      <alignment horizontal="center" vertical="center"/>
    </xf>
    <xf numFmtId="14" fontId="4" fillId="17" borderId="8" xfId="0" applyNumberFormat="1" applyFont="1" applyFill="1" applyBorder="1" applyAlignment="1">
      <alignment vertical="center"/>
    </xf>
    <xf numFmtId="164" fontId="4" fillId="17" borderId="8" xfId="1" applyFont="1" applyFill="1" applyBorder="1" applyAlignment="1">
      <alignment vertical="center"/>
    </xf>
    <xf numFmtId="0" fontId="4" fillId="17" borderId="8" xfId="0" applyFont="1" applyFill="1" applyBorder="1" applyAlignment="1">
      <alignment horizontal="center" vertical="center" wrapText="1"/>
    </xf>
    <xf numFmtId="164" fontId="4" fillId="17" borderId="8" xfId="1" applyFont="1" applyFill="1" applyBorder="1" applyAlignment="1">
      <alignment horizontal="center" vertical="center" wrapText="1"/>
    </xf>
    <xf numFmtId="0" fontId="4" fillId="17" borderId="8" xfId="0" applyFont="1" applyFill="1" applyBorder="1"/>
    <xf numFmtId="0" fontId="4" fillId="18" borderId="8" xfId="0" applyFont="1" applyFill="1" applyBorder="1" applyAlignment="1">
      <alignment vertical="center" wrapText="1"/>
    </xf>
    <xf numFmtId="0" fontId="17" fillId="18" borderId="8" xfId="0" applyFont="1" applyFill="1" applyBorder="1" applyAlignment="1">
      <alignment vertical="center"/>
    </xf>
    <xf numFmtId="0" fontId="17" fillId="18" borderId="8" xfId="0" quotePrefix="1" applyFont="1" applyFill="1" applyBorder="1" applyAlignment="1">
      <alignment horizontal="right" vertical="center"/>
    </xf>
    <xf numFmtId="14" fontId="4" fillId="18" borderId="8" xfId="0" quotePrefix="1" applyNumberFormat="1" applyFont="1" applyFill="1" applyBorder="1" applyAlignment="1">
      <alignment horizontal="center" vertical="center"/>
    </xf>
    <xf numFmtId="14" fontId="4" fillId="18" borderId="8" xfId="0" applyNumberFormat="1" applyFont="1" applyFill="1" applyBorder="1" applyAlignment="1">
      <alignment horizontal="center" vertical="center"/>
    </xf>
    <xf numFmtId="165" fontId="4" fillId="18" borderId="8" xfId="1" applyNumberFormat="1" applyFont="1" applyFill="1" applyBorder="1" applyAlignment="1">
      <alignment horizontal="center" vertical="center"/>
    </xf>
    <xf numFmtId="0" fontId="4" fillId="18" borderId="8" xfId="0" quotePrefix="1" applyFont="1" applyFill="1" applyBorder="1" applyAlignment="1">
      <alignment horizontal="center" vertical="center"/>
    </xf>
    <xf numFmtId="165" fontId="4" fillId="18" borderId="8" xfId="1" applyNumberFormat="1" applyFont="1" applyFill="1" applyBorder="1" applyAlignment="1">
      <alignment vertical="center"/>
    </xf>
    <xf numFmtId="0" fontId="4" fillId="18" borderId="8" xfId="0" applyFont="1" applyFill="1" applyBorder="1" applyAlignment="1">
      <alignment horizontal="center" vertical="center"/>
    </xf>
    <xf numFmtId="14" fontId="4" fillId="18" borderId="8" xfId="1" applyNumberFormat="1" applyFont="1" applyFill="1" applyBorder="1" applyAlignment="1">
      <alignment horizontal="center" vertical="center"/>
    </xf>
    <xf numFmtId="14" fontId="4" fillId="18" borderId="8" xfId="0" applyNumberFormat="1" applyFont="1" applyFill="1" applyBorder="1" applyAlignment="1">
      <alignment vertical="center"/>
    </xf>
    <xf numFmtId="164" fontId="4" fillId="18" borderId="8" xfId="1" applyFont="1" applyFill="1" applyBorder="1" applyAlignment="1">
      <alignment vertical="center"/>
    </xf>
    <xf numFmtId="0" fontId="4" fillId="18" borderId="8" xfId="0" applyFont="1" applyFill="1" applyBorder="1" applyAlignment="1">
      <alignment horizontal="center" vertical="center" wrapText="1"/>
    </xf>
    <xf numFmtId="164" fontId="4" fillId="18" borderId="8" xfId="1" applyFont="1" applyFill="1" applyBorder="1" applyAlignment="1">
      <alignment horizontal="center" vertical="center" wrapText="1"/>
    </xf>
    <xf numFmtId="0" fontId="4" fillId="18" borderId="8" xfId="0" applyFont="1" applyFill="1" applyBorder="1"/>
    <xf numFmtId="0" fontId="4" fillId="19" borderId="8" xfId="0" applyFont="1" applyFill="1" applyBorder="1" applyAlignment="1">
      <alignment vertical="center" wrapText="1"/>
    </xf>
    <xf numFmtId="0" fontId="17" fillId="19" borderId="8" xfId="0" applyFont="1" applyFill="1" applyBorder="1" applyAlignment="1">
      <alignment vertical="center"/>
    </xf>
    <xf numFmtId="0" fontId="17" fillId="19" borderId="8" xfId="0" quotePrefix="1" applyFont="1" applyFill="1" applyBorder="1" applyAlignment="1">
      <alignment horizontal="right" vertical="center"/>
    </xf>
    <xf numFmtId="14" fontId="4" fillId="19" borderId="8" xfId="0" quotePrefix="1" applyNumberFormat="1" applyFont="1" applyFill="1" applyBorder="1" applyAlignment="1">
      <alignment horizontal="center" vertical="center"/>
    </xf>
    <xf numFmtId="14" fontId="4" fillId="19" borderId="8" xfId="0" applyNumberFormat="1" applyFont="1" applyFill="1" applyBorder="1" applyAlignment="1">
      <alignment horizontal="center" vertical="center"/>
    </xf>
    <xf numFmtId="165" fontId="4" fillId="19" borderId="8" xfId="1" applyNumberFormat="1" applyFont="1" applyFill="1" applyBorder="1" applyAlignment="1">
      <alignment horizontal="center" vertical="center"/>
    </xf>
    <xf numFmtId="0" fontId="4" fillId="19" borderId="8" xfId="0" quotePrefix="1" applyFont="1" applyFill="1" applyBorder="1" applyAlignment="1">
      <alignment horizontal="center" vertical="center"/>
    </xf>
    <xf numFmtId="165" fontId="4" fillId="19" borderId="8" xfId="1" applyNumberFormat="1" applyFont="1" applyFill="1" applyBorder="1" applyAlignment="1">
      <alignment vertical="center"/>
    </xf>
    <xf numFmtId="0" fontId="4" fillId="19" borderId="8" xfId="0" applyFont="1" applyFill="1" applyBorder="1" applyAlignment="1">
      <alignment horizontal="center" vertical="center"/>
    </xf>
    <xf numFmtId="14" fontId="4" fillId="19" borderId="8" xfId="1" applyNumberFormat="1" applyFont="1" applyFill="1" applyBorder="1" applyAlignment="1">
      <alignment horizontal="center" vertical="center"/>
    </xf>
    <xf numFmtId="14" fontId="4" fillId="19" borderId="8" xfId="0" applyNumberFormat="1" applyFont="1" applyFill="1" applyBorder="1" applyAlignment="1">
      <alignment vertical="center"/>
    </xf>
    <xf numFmtId="164" fontId="4" fillId="19" borderId="8" xfId="1" applyFont="1" applyFill="1" applyBorder="1" applyAlignment="1">
      <alignment vertical="center"/>
    </xf>
    <xf numFmtId="0" fontId="4" fillId="19" borderId="8" xfId="0" applyFont="1" applyFill="1" applyBorder="1" applyAlignment="1">
      <alignment horizontal="center" vertical="center" wrapText="1"/>
    </xf>
    <xf numFmtId="164" fontId="4" fillId="19" borderId="8" xfId="1" applyFont="1" applyFill="1" applyBorder="1" applyAlignment="1">
      <alignment horizontal="center" vertical="center" wrapText="1"/>
    </xf>
    <xf numFmtId="0" fontId="4" fillId="19" borderId="8" xfId="0" applyFont="1" applyFill="1" applyBorder="1"/>
    <xf numFmtId="0" fontId="4" fillId="20" borderId="8" xfId="0" applyFont="1" applyFill="1" applyBorder="1" applyAlignment="1">
      <alignment vertical="center" wrapText="1"/>
    </xf>
    <xf numFmtId="164" fontId="4" fillId="20" borderId="8" xfId="1" applyFont="1" applyFill="1" applyBorder="1" applyAlignment="1">
      <alignment wrapText="1"/>
    </xf>
    <xf numFmtId="164" fontId="4" fillId="20" borderId="8" xfId="1" quotePrefix="1" applyFont="1" applyFill="1" applyBorder="1" applyAlignment="1">
      <alignment vertical="center"/>
    </xf>
    <xf numFmtId="14" fontId="4" fillId="20" borderId="8" xfId="1" applyNumberFormat="1" applyFont="1" applyFill="1" applyBorder="1" applyAlignment="1">
      <alignment horizontal="center" vertical="center"/>
    </xf>
    <xf numFmtId="164" fontId="4" fillId="20" borderId="8" xfId="1" applyFont="1" applyFill="1" applyBorder="1" applyAlignment="1">
      <alignment vertical="center"/>
    </xf>
    <xf numFmtId="14" fontId="4" fillId="20" borderId="8" xfId="0" applyNumberFormat="1" applyFont="1" applyFill="1" applyBorder="1" applyAlignment="1">
      <alignment horizontal="center" vertical="center"/>
    </xf>
    <xf numFmtId="0" fontId="4" fillId="20" borderId="8" xfId="0" quotePrefix="1" applyFont="1" applyFill="1" applyBorder="1" applyAlignment="1">
      <alignment horizontal="center" vertical="center"/>
    </xf>
    <xf numFmtId="164" fontId="4" fillId="20" borderId="8" xfId="1" quotePrefix="1" applyFont="1" applyFill="1" applyBorder="1" applyAlignment="1">
      <alignment horizontal="center" vertical="center"/>
    </xf>
    <xf numFmtId="165" fontId="4" fillId="20" borderId="8" xfId="1" applyNumberFormat="1" applyFont="1" applyFill="1" applyBorder="1" applyAlignment="1">
      <alignment horizontal="center" vertical="center"/>
    </xf>
    <xf numFmtId="14" fontId="4" fillId="20" borderId="8" xfId="0" applyNumberFormat="1" applyFont="1" applyFill="1" applyBorder="1" applyAlignment="1">
      <alignment vertical="center"/>
    </xf>
    <xf numFmtId="0" fontId="4" fillId="20" borderId="8" xfId="0" applyFont="1" applyFill="1" applyBorder="1" applyAlignment="1">
      <alignment horizontal="center" vertical="center"/>
    </xf>
    <xf numFmtId="0" fontId="4" fillId="20" borderId="8" xfId="0" applyFont="1" applyFill="1" applyBorder="1" applyAlignment="1">
      <alignment horizontal="center" vertical="center" wrapText="1"/>
    </xf>
    <xf numFmtId="164" fontId="4" fillId="20" borderId="8" xfId="1" applyFont="1" applyFill="1" applyBorder="1" applyAlignment="1">
      <alignment horizontal="center" vertical="center" wrapText="1"/>
    </xf>
    <xf numFmtId="0" fontId="4" fillId="20" borderId="8" xfId="0" applyFont="1" applyFill="1" applyBorder="1"/>
    <xf numFmtId="164" fontId="4" fillId="20" borderId="8" xfId="1" applyFont="1" applyFill="1" applyBorder="1" applyAlignment="1">
      <alignment vertical="center" wrapText="1"/>
    </xf>
    <xf numFmtId="0" fontId="4" fillId="21" borderId="8" xfId="0" applyFont="1" applyFill="1" applyBorder="1" applyAlignment="1">
      <alignment vertical="center" wrapText="1"/>
    </xf>
    <xf numFmtId="0" fontId="17" fillId="21" borderId="8" xfId="0" applyFont="1" applyFill="1" applyBorder="1" applyAlignment="1">
      <alignment vertical="center"/>
    </xf>
    <xf numFmtId="0" fontId="17" fillId="21" borderId="8" xfId="0" quotePrefix="1" applyFont="1" applyFill="1" applyBorder="1" applyAlignment="1">
      <alignment horizontal="right" vertical="center"/>
    </xf>
    <xf numFmtId="14" fontId="4" fillId="21" borderId="8" xfId="0" quotePrefix="1" applyNumberFormat="1" applyFont="1" applyFill="1" applyBorder="1" applyAlignment="1">
      <alignment horizontal="center" vertical="center"/>
    </xf>
    <xf numFmtId="14" fontId="4" fillId="21" borderId="8" xfId="0" applyNumberFormat="1" applyFont="1" applyFill="1" applyBorder="1" applyAlignment="1">
      <alignment horizontal="center" vertical="center"/>
    </xf>
    <xf numFmtId="165" fontId="4" fillId="21" borderId="8" xfId="1" applyNumberFormat="1" applyFont="1" applyFill="1" applyBorder="1" applyAlignment="1">
      <alignment horizontal="center" vertical="center"/>
    </xf>
    <xf numFmtId="0" fontId="4" fillId="21" borderId="8" xfId="0" quotePrefix="1" applyFont="1" applyFill="1" applyBorder="1" applyAlignment="1">
      <alignment horizontal="center" vertical="center"/>
    </xf>
    <xf numFmtId="165" fontId="4" fillId="21" borderId="8" xfId="1" applyNumberFormat="1" applyFont="1" applyFill="1" applyBorder="1" applyAlignment="1">
      <alignment vertical="center"/>
    </xf>
    <xf numFmtId="0" fontId="4" fillId="21" borderId="8" xfId="0" applyFont="1" applyFill="1" applyBorder="1" applyAlignment="1">
      <alignment horizontal="center" vertical="center"/>
    </xf>
    <xf numFmtId="14" fontId="4" fillId="21" borderId="8" xfId="1" applyNumberFormat="1" applyFont="1" applyFill="1" applyBorder="1" applyAlignment="1">
      <alignment horizontal="center" vertical="center"/>
    </xf>
    <xf numFmtId="14" fontId="4" fillId="21" borderId="8" xfId="0" applyNumberFormat="1" applyFont="1" applyFill="1" applyBorder="1" applyAlignment="1">
      <alignment vertical="center"/>
    </xf>
    <xf numFmtId="164" fontId="4" fillId="21" borderId="8" xfId="1" applyFont="1" applyFill="1" applyBorder="1" applyAlignment="1">
      <alignment vertical="center"/>
    </xf>
    <xf numFmtId="0" fontId="4" fillId="21" borderId="8" xfId="0" applyFont="1" applyFill="1" applyBorder="1" applyAlignment="1">
      <alignment horizontal="center" vertical="center" wrapText="1"/>
    </xf>
    <xf numFmtId="164" fontId="4" fillId="21" borderId="8" xfId="1" applyFont="1" applyFill="1" applyBorder="1" applyAlignment="1">
      <alignment horizontal="center" vertical="center" wrapText="1"/>
    </xf>
    <xf numFmtId="0" fontId="4" fillId="21" borderId="8" xfId="0" applyFont="1" applyFill="1" applyBorder="1"/>
    <xf numFmtId="0" fontId="17" fillId="20" borderId="8" xfId="0" applyFont="1" applyFill="1" applyBorder="1" applyAlignment="1">
      <alignment horizontal="right" vertical="center"/>
    </xf>
    <xf numFmtId="0" fontId="17" fillId="20" borderId="8" xfId="0" quotePrefix="1" applyFont="1" applyFill="1" applyBorder="1" applyAlignment="1">
      <alignment horizontal="right" vertical="center"/>
    </xf>
    <xf numFmtId="14" fontId="4" fillId="20" borderId="8" xfId="0" quotePrefix="1" applyNumberFormat="1" applyFont="1" applyFill="1" applyBorder="1" applyAlignment="1">
      <alignment horizontal="center" vertical="center"/>
    </xf>
    <xf numFmtId="165" fontId="4" fillId="20" borderId="8" xfId="1" applyNumberFormat="1" applyFont="1" applyFill="1" applyBorder="1" applyAlignment="1">
      <alignment vertical="center"/>
    </xf>
    <xf numFmtId="0" fontId="17" fillId="18" borderId="8" xfId="0" applyFont="1" applyFill="1" applyBorder="1" applyAlignment="1">
      <alignment horizontal="right" vertical="center"/>
    </xf>
    <xf numFmtId="0" fontId="4" fillId="22" borderId="8" xfId="0" applyFont="1" applyFill="1" applyBorder="1" applyAlignment="1">
      <alignment vertical="center" wrapText="1"/>
    </xf>
    <xf numFmtId="0" fontId="17" fillId="22" borderId="8" xfId="0" applyFont="1" applyFill="1" applyBorder="1" applyAlignment="1">
      <alignment horizontal="right" vertical="center"/>
    </xf>
    <xf numFmtId="0" fontId="17" fillId="22" borderId="8" xfId="0" quotePrefix="1" applyFont="1" applyFill="1" applyBorder="1" applyAlignment="1">
      <alignment horizontal="right" vertical="center"/>
    </xf>
    <xf numFmtId="14" fontId="4" fillId="22" borderId="8" xfId="0" quotePrefix="1" applyNumberFormat="1" applyFont="1" applyFill="1" applyBorder="1" applyAlignment="1">
      <alignment horizontal="center" vertical="center"/>
    </xf>
    <xf numFmtId="14" fontId="4" fillId="22" borderId="8" xfId="0" applyNumberFormat="1" applyFont="1" applyFill="1" applyBorder="1" applyAlignment="1">
      <alignment horizontal="center" vertical="center"/>
    </xf>
    <xf numFmtId="165" fontId="4" fillId="22" borderId="8" xfId="1" applyNumberFormat="1" applyFont="1" applyFill="1" applyBorder="1" applyAlignment="1">
      <alignment horizontal="center" vertical="center"/>
    </xf>
    <xf numFmtId="0" fontId="4" fillId="22" borderId="8" xfId="0" quotePrefix="1" applyFont="1" applyFill="1" applyBorder="1" applyAlignment="1">
      <alignment horizontal="center" vertical="center"/>
    </xf>
    <xf numFmtId="165" fontId="4" fillId="22" borderId="8" xfId="1" applyNumberFormat="1" applyFont="1" applyFill="1" applyBorder="1" applyAlignment="1">
      <alignment vertical="center"/>
    </xf>
    <xf numFmtId="0" fontId="4" fillId="22" borderId="8" xfId="0" applyFont="1" applyFill="1" applyBorder="1" applyAlignment="1">
      <alignment horizontal="center" vertical="center"/>
    </xf>
    <xf numFmtId="14" fontId="4" fillId="22" borderId="8" xfId="1" applyNumberFormat="1" applyFont="1" applyFill="1" applyBorder="1" applyAlignment="1">
      <alignment horizontal="center" vertical="center"/>
    </xf>
    <xf numFmtId="14" fontId="4" fillId="22" borderId="8" xfId="0" applyNumberFormat="1" applyFont="1" applyFill="1" applyBorder="1" applyAlignment="1">
      <alignment vertical="center"/>
    </xf>
    <xf numFmtId="164" fontId="4" fillId="22" borderId="8" xfId="1" applyFont="1" applyFill="1" applyBorder="1" applyAlignment="1">
      <alignment vertical="center"/>
    </xf>
    <xf numFmtId="0" fontId="4" fillId="22" borderId="8" xfId="0" applyFont="1" applyFill="1" applyBorder="1" applyAlignment="1">
      <alignment horizontal="center" vertical="center" wrapText="1"/>
    </xf>
    <xf numFmtId="164" fontId="4" fillId="22" borderId="8" xfId="1" applyFont="1" applyFill="1" applyBorder="1" applyAlignment="1">
      <alignment horizontal="center" vertical="center" wrapText="1"/>
    </xf>
    <xf numFmtId="0" fontId="4" fillId="22" borderId="8" xfId="0" applyFont="1" applyFill="1" applyBorder="1"/>
    <xf numFmtId="0" fontId="26" fillId="0" borderId="8" xfId="0" applyFont="1" applyFill="1" applyBorder="1" applyAlignment="1">
      <alignment vertical="center" wrapText="1"/>
    </xf>
    <xf numFmtId="14" fontId="4" fillId="0" borderId="9" xfId="0" applyNumberFormat="1" applyFont="1" applyFill="1" applyBorder="1" applyAlignment="1">
      <alignment horizontal="center" vertical="center"/>
    </xf>
    <xf numFmtId="0" fontId="4" fillId="0" borderId="9" xfId="0" applyFont="1" applyFill="1" applyBorder="1" applyAlignment="1">
      <alignment horizontal="center" vertical="center" wrapText="1"/>
    </xf>
    <xf numFmtId="165" fontId="4" fillId="0" borderId="9" xfId="1" applyNumberFormat="1" applyFont="1" applyFill="1" applyBorder="1" applyAlignment="1">
      <alignment horizontal="center" vertical="center"/>
    </xf>
    <xf numFmtId="0" fontId="4" fillId="0" borderId="9" xfId="0" applyFont="1" applyFill="1" applyBorder="1" applyAlignment="1">
      <alignment horizontal="left" vertical="center" wrapText="1"/>
    </xf>
    <xf numFmtId="0" fontId="4" fillId="0" borderId="9" xfId="0" quotePrefix="1" applyFont="1" applyFill="1" applyBorder="1" applyAlignment="1">
      <alignment horizontal="center" vertical="center"/>
    </xf>
    <xf numFmtId="0" fontId="4" fillId="0" borderId="9" xfId="0" applyFont="1" applyFill="1" applyBorder="1" applyAlignment="1">
      <alignment horizontal="center" vertical="center"/>
    </xf>
    <xf numFmtId="0" fontId="4" fillId="0" borderId="8" xfId="0" applyFont="1" applyFill="1" applyBorder="1" applyAlignment="1">
      <alignment horizontal="center"/>
    </xf>
    <xf numFmtId="0" fontId="4" fillId="0" borderId="8" xfId="0" applyFont="1" applyFill="1" applyBorder="1" applyAlignment="1">
      <alignment horizontal="center" vertical="center" wrapText="1"/>
    </xf>
    <xf numFmtId="14" fontId="4" fillId="0" borderId="8" xfId="0" applyNumberFormat="1" applyFont="1" applyFill="1" applyBorder="1" applyAlignment="1">
      <alignment horizontal="center" vertical="center"/>
    </xf>
    <xf numFmtId="0" fontId="4" fillId="0" borderId="8" xfId="0" applyFont="1" applyFill="1" applyBorder="1" applyAlignment="1">
      <alignment horizontal="center" vertical="center"/>
    </xf>
    <xf numFmtId="165" fontId="4" fillId="0" borderId="8" xfId="1" applyNumberFormat="1" applyFont="1" applyFill="1" applyBorder="1" applyAlignment="1">
      <alignment horizontal="center" vertical="center"/>
    </xf>
    <xf numFmtId="14" fontId="4" fillId="4" borderId="8" xfId="0" applyNumberFormat="1" applyFont="1" applyFill="1" applyBorder="1" applyAlignment="1">
      <alignment horizontal="center" vertical="center" wrapText="1"/>
    </xf>
    <xf numFmtId="0" fontId="4" fillId="7" borderId="8" xfId="0" quotePrefix="1" applyFont="1" applyFill="1" applyBorder="1" applyAlignment="1">
      <alignment horizontal="center" vertical="center" wrapText="1"/>
    </xf>
    <xf numFmtId="14" fontId="4" fillId="7" borderId="8" xfId="0" applyNumberFormat="1" applyFont="1" applyFill="1" applyBorder="1" applyAlignment="1">
      <alignment horizontal="center" vertical="center" wrapText="1"/>
    </xf>
    <xf numFmtId="165" fontId="16" fillId="7" borderId="8" xfId="1" applyNumberFormat="1" applyFont="1" applyFill="1" applyBorder="1" applyAlignment="1">
      <alignment horizontal="center" vertical="center"/>
    </xf>
    <xf numFmtId="0" fontId="4" fillId="7" borderId="8" xfId="0" applyFont="1" applyFill="1" applyBorder="1" applyAlignment="1">
      <alignment vertical="center"/>
    </xf>
    <xf numFmtId="0" fontId="4" fillId="4" borderId="8" xfId="0" quotePrefix="1" applyFont="1" applyFill="1" applyBorder="1" applyAlignment="1">
      <alignment horizontal="center" vertical="center" wrapText="1"/>
    </xf>
    <xf numFmtId="14" fontId="4" fillId="4" borderId="8" xfId="1" applyNumberFormat="1" applyFont="1" applyFill="1" applyBorder="1" applyAlignment="1">
      <alignment horizontal="center" vertical="center" wrapText="1"/>
    </xf>
    <xf numFmtId="14" fontId="4" fillId="0" borderId="8" xfId="1" applyNumberFormat="1" applyFont="1" applyFill="1" applyBorder="1" applyAlignment="1">
      <alignment horizontal="center" vertical="center" wrapText="1"/>
    </xf>
    <xf numFmtId="14" fontId="4" fillId="11" borderId="8" xfId="1" applyNumberFormat="1" applyFont="1" applyFill="1" applyBorder="1" applyAlignment="1">
      <alignment horizontal="center" vertical="center" wrapText="1"/>
    </xf>
    <xf numFmtId="165" fontId="16" fillId="11" borderId="8" xfId="1" applyNumberFormat="1" applyFont="1" applyFill="1" applyBorder="1" applyAlignment="1">
      <alignment horizontal="center" vertical="center"/>
    </xf>
    <xf numFmtId="0" fontId="4" fillId="12" borderId="8" xfId="0" quotePrefix="1" applyFont="1" applyFill="1" applyBorder="1" applyAlignment="1">
      <alignment horizontal="center" vertical="center" wrapText="1"/>
    </xf>
    <xf numFmtId="165" fontId="16" fillId="12" borderId="8" xfId="1" applyNumberFormat="1" applyFont="1" applyFill="1" applyBorder="1" applyAlignment="1">
      <alignment horizontal="center" vertical="center"/>
    </xf>
    <xf numFmtId="0" fontId="4" fillId="6" borderId="8" xfId="0" applyFont="1" applyFill="1" applyBorder="1" applyAlignment="1">
      <alignment horizontal="left" vertical="center" wrapText="1"/>
    </xf>
    <xf numFmtId="165" fontId="16" fillId="6" borderId="8" xfId="1" applyNumberFormat="1" applyFont="1" applyFill="1" applyBorder="1" applyAlignment="1">
      <alignment horizontal="center" vertical="center"/>
    </xf>
    <xf numFmtId="0" fontId="4" fillId="13" borderId="8" xfId="0" applyFont="1" applyFill="1" applyBorder="1" applyAlignment="1">
      <alignment horizontal="left" vertical="center" wrapText="1"/>
    </xf>
    <xf numFmtId="0" fontId="4" fillId="13" borderId="8" xfId="0" applyFont="1" applyFill="1" applyBorder="1" applyAlignment="1">
      <alignment horizontal="center" vertical="center" wrapText="1"/>
    </xf>
    <xf numFmtId="0" fontId="4" fillId="13" borderId="8" xfId="0" applyFont="1" applyFill="1" applyBorder="1" applyAlignment="1">
      <alignment horizontal="center" vertical="center"/>
    </xf>
    <xf numFmtId="0" fontId="4" fillId="13" borderId="8" xfId="0" quotePrefix="1" applyFont="1" applyFill="1" applyBorder="1" applyAlignment="1">
      <alignment horizontal="center" vertical="center"/>
    </xf>
    <xf numFmtId="14" fontId="4" fillId="13" borderId="8" xfId="0" applyNumberFormat="1" applyFont="1" applyFill="1" applyBorder="1" applyAlignment="1">
      <alignment horizontal="center" vertical="center"/>
    </xf>
    <xf numFmtId="165" fontId="4" fillId="13" borderId="8" xfId="1" applyNumberFormat="1" applyFont="1" applyFill="1" applyBorder="1" applyAlignment="1">
      <alignment horizontal="center" vertical="center"/>
    </xf>
    <xf numFmtId="165" fontId="16" fillId="13" borderId="8" xfId="1" quotePrefix="1" applyNumberFormat="1" applyFont="1" applyFill="1" applyBorder="1" applyAlignment="1">
      <alignment horizontal="center" vertical="center"/>
    </xf>
    <xf numFmtId="0" fontId="4" fillId="15" borderId="8" xfId="0" applyFont="1" applyFill="1" applyBorder="1" applyAlignment="1">
      <alignment horizontal="center" vertical="center" wrapText="1"/>
    </xf>
    <xf numFmtId="0" fontId="4" fillId="15" borderId="8" xfId="0" applyFont="1" applyFill="1" applyBorder="1" applyAlignment="1">
      <alignment horizontal="left" vertical="center" wrapText="1"/>
    </xf>
    <xf numFmtId="0" fontId="4" fillId="15" borderId="8" xfId="0" applyFont="1" applyFill="1" applyBorder="1" applyAlignment="1">
      <alignment horizontal="center" vertical="center"/>
    </xf>
    <xf numFmtId="0" fontId="4" fillId="15" borderId="8" xfId="0" quotePrefix="1" applyFont="1" applyFill="1" applyBorder="1" applyAlignment="1">
      <alignment horizontal="right" vertical="center"/>
    </xf>
    <xf numFmtId="0" fontId="4" fillId="15" borderId="8" xfId="0" quotePrefix="1" applyFont="1" applyFill="1" applyBorder="1" applyAlignment="1">
      <alignment horizontal="center" vertical="center"/>
    </xf>
    <xf numFmtId="14" fontId="4" fillId="15" borderId="8" xfId="0" applyNumberFormat="1" applyFont="1" applyFill="1" applyBorder="1" applyAlignment="1">
      <alignment horizontal="center" vertical="center"/>
    </xf>
    <xf numFmtId="165" fontId="4" fillId="15" borderId="8" xfId="1" applyNumberFormat="1" applyFont="1" applyFill="1" applyBorder="1" applyAlignment="1">
      <alignment horizontal="center" vertical="center"/>
    </xf>
    <xf numFmtId="165" fontId="4" fillId="15" borderId="8" xfId="1" applyNumberFormat="1" applyFont="1" applyFill="1" applyBorder="1" applyAlignment="1">
      <alignment vertical="center"/>
    </xf>
    <xf numFmtId="165" fontId="16" fillId="15" borderId="8" xfId="1" applyNumberFormat="1" applyFont="1" applyFill="1" applyBorder="1" applyAlignment="1">
      <alignment horizontal="center" vertical="center"/>
    </xf>
    <xf numFmtId="14" fontId="4" fillId="15" borderId="8" xfId="1" applyNumberFormat="1" applyFont="1" applyFill="1" applyBorder="1" applyAlignment="1">
      <alignment horizontal="center" vertical="center"/>
    </xf>
    <xf numFmtId="14" fontId="4" fillId="15" borderId="8" xfId="0" applyNumberFormat="1" applyFont="1" applyFill="1" applyBorder="1" applyAlignment="1">
      <alignment vertical="center"/>
    </xf>
    <xf numFmtId="0" fontId="4" fillId="15" borderId="8" xfId="0" applyFont="1" applyFill="1" applyBorder="1" applyAlignment="1">
      <alignment vertical="center" wrapText="1"/>
    </xf>
    <xf numFmtId="164" fontId="4" fillId="15" borderId="8" xfId="1" applyFont="1" applyFill="1" applyBorder="1" applyAlignment="1">
      <alignment vertical="center"/>
    </xf>
    <xf numFmtId="164" fontId="4" fillId="15" borderId="8" xfId="1" applyFont="1" applyFill="1" applyBorder="1" applyAlignment="1">
      <alignment horizontal="center" vertical="center" wrapText="1"/>
    </xf>
    <xf numFmtId="0" fontId="4" fillId="15" borderId="8" xfId="0" applyFont="1" applyFill="1" applyBorder="1" applyAlignment="1">
      <alignment vertical="center"/>
    </xf>
    <xf numFmtId="0" fontId="4" fillId="15" borderId="8" xfId="0" applyFont="1" applyFill="1" applyBorder="1"/>
    <xf numFmtId="0" fontId="4" fillId="7" borderId="8" xfId="0" applyFont="1" applyFill="1" applyBorder="1" applyAlignment="1">
      <alignment horizontal="left" vertical="center" wrapText="1"/>
    </xf>
    <xf numFmtId="0" fontId="4" fillId="7" borderId="8" xfId="0" quotePrefix="1" applyFont="1" applyFill="1" applyBorder="1" applyAlignment="1">
      <alignment horizontal="right" vertical="center"/>
    </xf>
    <xf numFmtId="0" fontId="4" fillId="11" borderId="8" xfId="0" applyFont="1" applyFill="1" applyBorder="1" applyAlignment="1">
      <alignment horizontal="left" vertical="center" wrapText="1"/>
    </xf>
    <xf numFmtId="0" fontId="4" fillId="12" borderId="8" xfId="0" applyFont="1" applyFill="1" applyBorder="1" applyAlignment="1">
      <alignment horizontal="left" vertical="center" wrapText="1"/>
    </xf>
    <xf numFmtId="0" fontId="4" fillId="5" borderId="8" xfId="0" applyFont="1" applyFill="1" applyBorder="1" applyAlignment="1">
      <alignment horizontal="left" vertical="center" wrapText="1"/>
    </xf>
    <xf numFmtId="0" fontId="4" fillId="22" borderId="8" xfId="0" applyFont="1" applyFill="1" applyBorder="1" applyAlignment="1">
      <alignment horizontal="left" vertical="center" wrapText="1"/>
    </xf>
    <xf numFmtId="0" fontId="4" fillId="18" borderId="8" xfId="0" applyFont="1" applyFill="1" applyBorder="1" applyAlignment="1">
      <alignment horizontal="left" vertical="center" wrapText="1"/>
    </xf>
    <xf numFmtId="0" fontId="4" fillId="20" borderId="8" xfId="0" applyFont="1" applyFill="1" applyBorder="1" applyAlignment="1">
      <alignment horizontal="left" vertical="center" wrapText="1"/>
    </xf>
    <xf numFmtId="0" fontId="4" fillId="14" borderId="8" xfId="0" applyFont="1" applyFill="1" applyBorder="1" applyAlignment="1">
      <alignment horizontal="left" vertical="center" wrapText="1"/>
    </xf>
    <xf numFmtId="0" fontId="4" fillId="17" borderId="8" xfId="0" applyFont="1" applyFill="1" applyBorder="1" applyAlignment="1">
      <alignment horizontal="left" vertical="center" wrapText="1"/>
    </xf>
    <xf numFmtId="0" fontId="4" fillId="19" borderId="8" xfId="0" applyFont="1" applyFill="1" applyBorder="1" applyAlignment="1">
      <alignment horizontal="left" vertical="center" wrapText="1"/>
    </xf>
    <xf numFmtId="0" fontId="4" fillId="21" borderId="8" xfId="0" applyFont="1" applyFill="1" applyBorder="1" applyAlignment="1">
      <alignment horizontal="left" vertical="center" wrapText="1"/>
    </xf>
    <xf numFmtId="0" fontId="4" fillId="0" borderId="0" xfId="0" applyFont="1" applyFill="1" applyAlignment="1">
      <alignment horizontal="left"/>
    </xf>
    <xf numFmtId="0" fontId="26" fillId="0" borderId="8" xfId="0" applyFont="1" applyFill="1" applyBorder="1" applyAlignment="1">
      <alignment horizontal="center" vertical="center"/>
    </xf>
    <xf numFmtId="0" fontId="4" fillId="4" borderId="11" xfId="0" quotePrefix="1" applyFont="1" applyFill="1" applyBorder="1" applyAlignment="1">
      <alignment horizontal="center" vertical="center"/>
    </xf>
    <xf numFmtId="0" fontId="18" fillId="0" borderId="8" xfId="0" applyFont="1" applyFill="1" applyBorder="1" applyAlignment="1">
      <alignment horizontal="center" vertical="center" wrapText="1"/>
    </xf>
    <xf numFmtId="0" fontId="17" fillId="14" borderId="8" xfId="0" applyFont="1" applyFill="1" applyBorder="1" applyAlignment="1">
      <alignment vertical="center"/>
    </xf>
    <xf numFmtId="0" fontId="4" fillId="14" borderId="0" xfId="0" applyFont="1" applyFill="1"/>
    <xf numFmtId="167" fontId="17" fillId="0" borderId="8" xfId="1" applyNumberFormat="1" applyFont="1" applyFill="1" applyBorder="1" applyAlignment="1">
      <alignment vertical="center"/>
    </xf>
    <xf numFmtId="167" fontId="4" fillId="0" borderId="8" xfId="1" applyNumberFormat="1" applyFont="1" applyFill="1" applyBorder="1" applyAlignment="1">
      <alignment vertical="center"/>
    </xf>
    <xf numFmtId="167" fontId="4" fillId="0" borderId="8" xfId="1" applyNumberFormat="1" applyFont="1" applyFill="1" applyBorder="1" applyAlignment="1">
      <alignment vertical="center" wrapText="1"/>
    </xf>
    <xf numFmtId="0" fontId="4" fillId="4" borderId="0" xfId="0" applyFont="1" applyFill="1"/>
    <xf numFmtId="167" fontId="17" fillId="12" borderId="8" xfId="1" applyNumberFormat="1" applyFont="1" applyFill="1" applyBorder="1" applyAlignment="1">
      <alignment vertical="center"/>
    </xf>
    <xf numFmtId="0" fontId="4" fillId="12" borderId="0" xfId="0" applyFont="1" applyFill="1"/>
    <xf numFmtId="0" fontId="8" fillId="0" borderId="8" xfId="0" applyFont="1" applyFill="1" applyBorder="1" applyAlignment="1">
      <alignment horizontal="center" vertical="center"/>
    </xf>
    <xf numFmtId="0" fontId="16" fillId="0" borderId="8" xfId="0" applyFont="1" applyFill="1" applyBorder="1" applyAlignment="1">
      <alignment vertical="center" wrapText="1"/>
    </xf>
    <xf numFmtId="0" fontId="9" fillId="0" borderId="8" xfId="0" applyFont="1" applyBorder="1" applyAlignment="1">
      <alignment horizontal="center" vertical="center"/>
    </xf>
    <xf numFmtId="0" fontId="9" fillId="0" borderId="8" xfId="0" applyFont="1" applyBorder="1" applyAlignment="1">
      <alignment horizontal="center" vertical="center" wrapText="1"/>
    </xf>
    <xf numFmtId="0" fontId="9" fillId="0" borderId="8" xfId="0" applyFont="1" applyFill="1" applyBorder="1" applyAlignment="1">
      <alignment horizontal="right" vertical="center"/>
    </xf>
    <xf numFmtId="0" fontId="9" fillId="0" borderId="8" xfId="0" quotePrefix="1" applyFont="1" applyFill="1" applyBorder="1" applyAlignment="1">
      <alignment horizontal="right" vertical="center"/>
    </xf>
    <xf numFmtId="14" fontId="8" fillId="0" borderId="8" xfId="0" quotePrefix="1" applyNumberFormat="1" applyFont="1" applyFill="1" applyBorder="1" applyAlignment="1">
      <alignment horizontal="center" vertical="center"/>
    </xf>
    <xf numFmtId="0" fontId="8" fillId="4" borderId="8" xfId="0" quotePrefix="1" applyFont="1" applyFill="1" applyBorder="1" applyAlignment="1">
      <alignment horizontal="center" vertical="center"/>
    </xf>
    <xf numFmtId="14" fontId="8" fillId="0" borderId="8" xfId="1" applyNumberFormat="1" applyFont="1" applyFill="1" applyBorder="1" applyAlignment="1">
      <alignment horizontal="center" vertical="center"/>
    </xf>
    <xf numFmtId="0" fontId="8" fillId="22" borderId="8" xfId="0" applyFont="1" applyFill="1" applyBorder="1" applyAlignment="1">
      <alignment vertical="center" wrapText="1"/>
    </xf>
    <xf numFmtId="0" fontId="9" fillId="22" borderId="8" xfId="0" applyFont="1" applyFill="1" applyBorder="1" applyAlignment="1">
      <alignment horizontal="right" vertical="center"/>
    </xf>
    <xf numFmtId="0" fontId="9" fillId="22" borderId="8" xfId="0" quotePrefix="1" applyFont="1" applyFill="1" applyBorder="1" applyAlignment="1">
      <alignment horizontal="right" vertical="center"/>
    </xf>
    <xf numFmtId="14" fontId="8" fillId="22" borderId="8" xfId="0" quotePrefix="1" applyNumberFormat="1" applyFont="1" applyFill="1" applyBorder="1" applyAlignment="1">
      <alignment horizontal="center" vertical="center"/>
    </xf>
    <xf numFmtId="14" fontId="8" fillId="22" borderId="8" xfId="0" applyNumberFormat="1" applyFont="1" applyFill="1" applyBorder="1" applyAlignment="1">
      <alignment horizontal="center" vertical="center"/>
    </xf>
    <xf numFmtId="165" fontId="8" fillId="22" borderId="8" xfId="1" applyNumberFormat="1" applyFont="1" applyFill="1" applyBorder="1" applyAlignment="1">
      <alignment horizontal="center" vertical="center"/>
    </xf>
    <xf numFmtId="0" fontId="8" fillId="22" borderId="8" xfId="0" quotePrefix="1" applyFont="1" applyFill="1" applyBorder="1" applyAlignment="1">
      <alignment horizontal="center" vertical="center"/>
    </xf>
    <xf numFmtId="165" fontId="8" fillId="22" borderId="8" xfId="1" applyNumberFormat="1" applyFont="1" applyFill="1" applyBorder="1" applyAlignment="1">
      <alignment vertical="center"/>
    </xf>
    <xf numFmtId="0" fontId="8" fillId="22" borderId="8" xfId="0" applyFont="1" applyFill="1" applyBorder="1" applyAlignment="1">
      <alignment horizontal="center" vertical="center"/>
    </xf>
    <xf numFmtId="14" fontId="8" fillId="22" borderId="8" xfId="1" applyNumberFormat="1" applyFont="1" applyFill="1" applyBorder="1" applyAlignment="1">
      <alignment horizontal="center" vertical="center"/>
    </xf>
    <xf numFmtId="14" fontId="8" fillId="22" borderId="8" xfId="0" applyNumberFormat="1" applyFont="1" applyFill="1" applyBorder="1" applyAlignment="1">
      <alignment vertical="center"/>
    </xf>
    <xf numFmtId="0" fontId="8" fillId="18" borderId="8" xfId="0" applyFont="1" applyFill="1" applyBorder="1" applyAlignment="1">
      <alignment vertical="center" wrapText="1"/>
    </xf>
    <xf numFmtId="0" fontId="9" fillId="18" borderId="8" xfId="0" applyFont="1" applyFill="1" applyBorder="1" applyAlignment="1">
      <alignment horizontal="right" vertical="center"/>
    </xf>
    <xf numFmtId="0" fontId="9" fillId="18" borderId="8" xfId="0" quotePrefix="1" applyFont="1" applyFill="1" applyBorder="1" applyAlignment="1">
      <alignment horizontal="right" vertical="center"/>
    </xf>
    <xf numFmtId="14" fontId="8" fillId="18" borderId="8" xfId="0" quotePrefix="1" applyNumberFormat="1" applyFont="1" applyFill="1" applyBorder="1" applyAlignment="1">
      <alignment horizontal="center" vertical="center"/>
    </xf>
    <xf numFmtId="14" fontId="8" fillId="18" borderId="8" xfId="0" applyNumberFormat="1" applyFont="1" applyFill="1" applyBorder="1" applyAlignment="1">
      <alignment horizontal="center" vertical="center"/>
    </xf>
    <xf numFmtId="165" fontId="8" fillId="18" borderId="8" xfId="1" applyNumberFormat="1" applyFont="1" applyFill="1" applyBorder="1" applyAlignment="1">
      <alignment horizontal="center" vertical="center"/>
    </xf>
    <xf numFmtId="0" fontId="8" fillId="18" borderId="8" xfId="0" quotePrefix="1" applyFont="1" applyFill="1" applyBorder="1" applyAlignment="1">
      <alignment horizontal="center" vertical="center"/>
    </xf>
    <xf numFmtId="165" fontId="8" fillId="18" borderId="8" xfId="1" applyNumberFormat="1" applyFont="1" applyFill="1" applyBorder="1" applyAlignment="1">
      <alignment vertical="center"/>
    </xf>
    <xf numFmtId="0" fontId="8" fillId="18" borderId="8" xfId="0" applyFont="1" applyFill="1" applyBorder="1" applyAlignment="1">
      <alignment horizontal="center" vertical="center"/>
    </xf>
    <xf numFmtId="14" fontId="8" fillId="18" borderId="8" xfId="1" applyNumberFormat="1" applyFont="1" applyFill="1" applyBorder="1" applyAlignment="1">
      <alignment horizontal="center" vertical="center"/>
    </xf>
    <xf numFmtId="14" fontId="8" fillId="18" borderId="8" xfId="0" applyNumberFormat="1" applyFont="1" applyFill="1" applyBorder="1" applyAlignment="1">
      <alignment vertical="center"/>
    </xf>
    <xf numFmtId="0" fontId="8" fillId="20" borderId="8" xfId="0" applyFont="1" applyFill="1" applyBorder="1" applyAlignment="1">
      <alignment vertical="center" wrapText="1"/>
    </xf>
    <xf numFmtId="0" fontId="9" fillId="20" borderId="8" xfId="0" applyFont="1" applyFill="1" applyBorder="1" applyAlignment="1">
      <alignment horizontal="right" vertical="center"/>
    </xf>
    <xf numFmtId="0" fontId="9" fillId="20" borderId="8" xfId="0" quotePrefix="1" applyFont="1" applyFill="1" applyBorder="1" applyAlignment="1">
      <alignment horizontal="right" vertical="center"/>
    </xf>
    <xf numFmtId="14" fontId="8" fillId="20" borderId="8" xfId="0" quotePrefix="1" applyNumberFormat="1" applyFont="1" applyFill="1" applyBorder="1" applyAlignment="1">
      <alignment horizontal="center" vertical="center"/>
    </xf>
    <xf numFmtId="14" fontId="8" fillId="20" borderId="8" xfId="0" applyNumberFormat="1" applyFont="1" applyFill="1" applyBorder="1" applyAlignment="1">
      <alignment horizontal="center" vertical="center"/>
    </xf>
    <xf numFmtId="165" fontId="8" fillId="20" borderId="8" xfId="1" applyNumberFormat="1" applyFont="1" applyFill="1" applyBorder="1" applyAlignment="1">
      <alignment horizontal="center" vertical="center"/>
    </xf>
    <xf numFmtId="0" fontId="8" fillId="20" borderId="8" xfId="0" quotePrefix="1" applyFont="1" applyFill="1" applyBorder="1" applyAlignment="1">
      <alignment horizontal="center" vertical="center"/>
    </xf>
    <xf numFmtId="165" fontId="8" fillId="20" borderId="8" xfId="1" applyNumberFormat="1" applyFont="1" applyFill="1" applyBorder="1" applyAlignment="1">
      <alignment vertical="center"/>
    </xf>
    <xf numFmtId="0" fontId="8" fillId="20" borderId="8" xfId="0" applyFont="1" applyFill="1" applyBorder="1" applyAlignment="1">
      <alignment horizontal="center" vertical="center"/>
    </xf>
    <xf numFmtId="14" fontId="8" fillId="20" borderId="8" xfId="1" applyNumberFormat="1" applyFont="1" applyFill="1" applyBorder="1" applyAlignment="1">
      <alignment horizontal="center" vertical="center"/>
    </xf>
    <xf numFmtId="14" fontId="8" fillId="20" borderId="8" xfId="0" applyNumberFormat="1" applyFont="1" applyFill="1" applyBorder="1" applyAlignment="1">
      <alignment vertical="center"/>
    </xf>
    <xf numFmtId="0" fontId="8" fillId="6" borderId="8" xfId="0" applyFont="1" applyFill="1" applyBorder="1" applyAlignment="1">
      <alignment vertical="center" wrapText="1"/>
    </xf>
    <xf numFmtId="0" fontId="9" fillId="6" borderId="8" xfId="0" applyFont="1" applyFill="1" applyBorder="1" applyAlignment="1">
      <alignment horizontal="right" vertical="center"/>
    </xf>
    <xf numFmtId="0" fontId="9" fillId="6" borderId="8" xfId="0" quotePrefix="1" applyFont="1" applyFill="1" applyBorder="1" applyAlignment="1">
      <alignment horizontal="right" vertical="center"/>
    </xf>
    <xf numFmtId="14" fontId="8" fillId="6" borderId="8" xfId="0" quotePrefix="1" applyNumberFormat="1" applyFont="1" applyFill="1" applyBorder="1" applyAlignment="1">
      <alignment horizontal="center" vertical="center"/>
    </xf>
    <xf numFmtId="14" fontId="8" fillId="6" borderId="8" xfId="0" applyNumberFormat="1" applyFont="1" applyFill="1" applyBorder="1" applyAlignment="1">
      <alignment horizontal="center" vertical="center"/>
    </xf>
    <xf numFmtId="165" fontId="8" fillId="6" borderId="8" xfId="1" applyNumberFormat="1" applyFont="1" applyFill="1" applyBorder="1" applyAlignment="1">
      <alignment horizontal="center" vertical="center"/>
    </xf>
    <xf numFmtId="0" fontId="8" fillId="6" borderId="8" xfId="0" quotePrefix="1" applyFont="1" applyFill="1" applyBorder="1" applyAlignment="1">
      <alignment horizontal="center" vertical="center"/>
    </xf>
    <xf numFmtId="165" fontId="8" fillId="6" borderId="8" xfId="1" applyNumberFormat="1" applyFont="1" applyFill="1" applyBorder="1" applyAlignment="1">
      <alignment vertical="center"/>
    </xf>
    <xf numFmtId="0" fontId="8" fillId="6" borderId="8" xfId="0" applyFont="1" applyFill="1" applyBorder="1" applyAlignment="1">
      <alignment horizontal="center" vertical="center"/>
    </xf>
    <xf numFmtId="14" fontId="8" fillId="6" borderId="8" xfId="1" applyNumberFormat="1" applyFont="1" applyFill="1" applyBorder="1" applyAlignment="1">
      <alignment horizontal="center" vertical="center"/>
    </xf>
    <xf numFmtId="14" fontId="8" fillId="6" borderId="8" xfId="0" applyNumberFormat="1" applyFont="1" applyFill="1" applyBorder="1" applyAlignment="1">
      <alignment vertical="center"/>
    </xf>
    <xf numFmtId="0" fontId="8" fillId="11" borderId="8" xfId="0" applyFont="1" applyFill="1" applyBorder="1" applyAlignment="1">
      <alignment vertical="center" wrapText="1"/>
    </xf>
    <xf numFmtId="0" fontId="9" fillId="11" borderId="8" xfId="0" applyFont="1" applyFill="1" applyBorder="1" applyAlignment="1">
      <alignment horizontal="right" vertical="center"/>
    </xf>
    <xf numFmtId="0" fontId="9" fillId="11" borderId="8" xfId="0" quotePrefix="1" applyFont="1" applyFill="1" applyBorder="1" applyAlignment="1">
      <alignment horizontal="right" vertical="center"/>
    </xf>
    <xf numFmtId="14" fontId="8" fillId="11" borderId="8" xfId="0" quotePrefix="1" applyNumberFormat="1" applyFont="1" applyFill="1" applyBorder="1" applyAlignment="1">
      <alignment horizontal="center" vertical="center"/>
    </xf>
    <xf numFmtId="14" fontId="8" fillId="11" borderId="8" xfId="0" applyNumberFormat="1" applyFont="1" applyFill="1" applyBorder="1" applyAlignment="1">
      <alignment horizontal="center" vertical="center"/>
    </xf>
    <xf numFmtId="165" fontId="8" fillId="11" borderId="8" xfId="1" applyNumberFormat="1" applyFont="1" applyFill="1" applyBorder="1" applyAlignment="1">
      <alignment horizontal="center" vertical="center"/>
    </xf>
    <xf numFmtId="0" fontId="8" fillId="11" borderId="8" xfId="0" quotePrefix="1" applyFont="1" applyFill="1" applyBorder="1" applyAlignment="1">
      <alignment horizontal="center" vertical="center"/>
    </xf>
    <xf numFmtId="165" fontId="8" fillId="11" borderId="8" xfId="1" applyNumberFormat="1" applyFont="1" applyFill="1" applyBorder="1" applyAlignment="1">
      <alignment vertical="center"/>
    </xf>
    <xf numFmtId="0" fontId="8" fillId="11" borderId="8" xfId="0" applyFont="1" applyFill="1" applyBorder="1" applyAlignment="1">
      <alignment horizontal="center" vertical="center"/>
    </xf>
    <xf numFmtId="14" fontId="8" fillId="11" borderId="8" xfId="1" applyNumberFormat="1" applyFont="1" applyFill="1" applyBorder="1" applyAlignment="1">
      <alignment horizontal="center" vertical="center"/>
    </xf>
    <xf numFmtId="14" fontId="8" fillId="11" borderId="8" xfId="0" applyNumberFormat="1" applyFont="1" applyFill="1" applyBorder="1" applyAlignment="1">
      <alignment vertical="center"/>
    </xf>
    <xf numFmtId="0" fontId="8" fillId="14" borderId="8" xfId="0" applyFont="1" applyFill="1" applyBorder="1" applyAlignment="1">
      <alignment vertical="center" wrapText="1"/>
    </xf>
    <xf numFmtId="0" fontId="9" fillId="14" borderId="8" xfId="0" applyFont="1" applyFill="1" applyBorder="1" applyAlignment="1">
      <alignment horizontal="right" vertical="center"/>
    </xf>
    <xf numFmtId="0" fontId="9" fillId="14" borderId="8" xfId="0" quotePrefix="1" applyFont="1" applyFill="1" applyBorder="1" applyAlignment="1">
      <alignment horizontal="right" vertical="center"/>
    </xf>
    <xf numFmtId="14" fontId="8" fillId="14" borderId="8" xfId="0" quotePrefix="1" applyNumberFormat="1" applyFont="1" applyFill="1" applyBorder="1" applyAlignment="1">
      <alignment horizontal="center" vertical="center"/>
    </xf>
    <xf numFmtId="14" fontId="8" fillId="14" borderId="8" xfId="0" applyNumberFormat="1" applyFont="1" applyFill="1" applyBorder="1" applyAlignment="1">
      <alignment horizontal="center" vertical="center"/>
    </xf>
    <xf numFmtId="165" fontId="8" fillId="14" borderId="8" xfId="1" applyNumberFormat="1" applyFont="1" applyFill="1" applyBorder="1" applyAlignment="1">
      <alignment horizontal="center" vertical="center"/>
    </xf>
    <xf numFmtId="0" fontId="8" fillId="14" borderId="8" xfId="0" quotePrefix="1" applyFont="1" applyFill="1" applyBorder="1" applyAlignment="1">
      <alignment horizontal="center" vertical="center"/>
    </xf>
    <xf numFmtId="165" fontId="8" fillId="14" borderId="8" xfId="1" applyNumberFormat="1" applyFont="1" applyFill="1" applyBorder="1" applyAlignment="1">
      <alignment vertical="center"/>
    </xf>
    <xf numFmtId="0" fontId="8" fillId="14" borderId="8" xfId="0" applyFont="1" applyFill="1" applyBorder="1" applyAlignment="1">
      <alignment horizontal="center" vertical="center"/>
    </xf>
    <xf numFmtId="14" fontId="8" fillId="14" borderId="8" xfId="1" applyNumberFormat="1" applyFont="1" applyFill="1" applyBorder="1" applyAlignment="1">
      <alignment horizontal="center" vertical="center"/>
    </xf>
    <xf numFmtId="14" fontId="8" fillId="14" borderId="8" xfId="0" applyNumberFormat="1" applyFont="1" applyFill="1" applyBorder="1" applyAlignment="1">
      <alignment vertical="center"/>
    </xf>
    <xf numFmtId="165" fontId="8" fillId="4" borderId="8" xfId="1" applyNumberFormat="1" applyFont="1" applyFill="1" applyBorder="1" applyAlignment="1">
      <alignment horizontal="center" vertical="center"/>
    </xf>
    <xf numFmtId="0" fontId="8" fillId="7" borderId="8" xfId="0" applyFont="1" applyFill="1" applyBorder="1" applyAlignment="1">
      <alignment vertical="center" wrapText="1"/>
    </xf>
    <xf numFmtId="0" fontId="9" fillId="7" borderId="8" xfId="0" applyFont="1" applyFill="1" applyBorder="1" applyAlignment="1">
      <alignment horizontal="right" vertical="center"/>
    </xf>
    <xf numFmtId="0" fontId="9" fillId="7" borderId="8" xfId="0" quotePrefix="1" applyFont="1" applyFill="1" applyBorder="1" applyAlignment="1">
      <alignment horizontal="right" vertical="center"/>
    </xf>
    <xf numFmtId="14" fontId="8" fillId="7" borderId="8" xfId="0" quotePrefix="1" applyNumberFormat="1" applyFont="1" applyFill="1" applyBorder="1" applyAlignment="1">
      <alignment horizontal="center" vertical="center"/>
    </xf>
    <xf numFmtId="14" fontId="8" fillId="7" borderId="8" xfId="0" applyNumberFormat="1" applyFont="1" applyFill="1" applyBorder="1" applyAlignment="1">
      <alignment horizontal="center" vertical="center"/>
    </xf>
    <xf numFmtId="165" fontId="8" fillId="7" borderId="8" xfId="1" applyNumberFormat="1" applyFont="1" applyFill="1" applyBorder="1" applyAlignment="1">
      <alignment horizontal="center" vertical="center"/>
    </xf>
    <xf numFmtId="0" fontId="8" fillId="7" borderId="8" xfId="0" quotePrefix="1" applyFont="1" applyFill="1" applyBorder="1" applyAlignment="1">
      <alignment horizontal="center" vertical="center"/>
    </xf>
    <xf numFmtId="165" fontId="8" fillId="7" borderId="8" xfId="1" applyNumberFormat="1" applyFont="1" applyFill="1" applyBorder="1" applyAlignment="1">
      <alignment vertical="center"/>
    </xf>
    <xf numFmtId="0" fontId="8" fillId="7" borderId="8" xfId="0" applyFont="1" applyFill="1" applyBorder="1" applyAlignment="1">
      <alignment horizontal="center" vertical="center"/>
    </xf>
    <xf numFmtId="14" fontId="8" fillId="7" borderId="8" xfId="1" applyNumberFormat="1" applyFont="1" applyFill="1" applyBorder="1" applyAlignment="1">
      <alignment horizontal="center" vertical="center"/>
    </xf>
    <xf numFmtId="14" fontId="8" fillId="7" borderId="8" xfId="0" applyNumberFormat="1" applyFont="1" applyFill="1" applyBorder="1" applyAlignment="1">
      <alignment vertical="center"/>
    </xf>
    <xf numFmtId="0" fontId="9" fillId="6" borderId="8" xfId="0" applyFont="1" applyFill="1" applyBorder="1" applyAlignment="1">
      <alignment vertical="center"/>
    </xf>
    <xf numFmtId="0" fontId="9" fillId="0" borderId="8" xfId="0" applyFont="1" applyFill="1" applyBorder="1" applyAlignment="1">
      <alignment vertical="center"/>
    </xf>
    <xf numFmtId="0" fontId="9" fillId="5" borderId="8" xfId="0" applyFont="1" applyFill="1" applyBorder="1" applyAlignment="1">
      <alignment vertical="center"/>
    </xf>
    <xf numFmtId="0" fontId="9" fillId="5" borderId="8" xfId="0" quotePrefix="1" applyFont="1" applyFill="1" applyBorder="1" applyAlignment="1">
      <alignment horizontal="right" vertical="center"/>
    </xf>
    <xf numFmtId="14" fontId="8" fillId="5" borderId="8" xfId="0" quotePrefix="1" applyNumberFormat="1" applyFont="1" applyFill="1" applyBorder="1" applyAlignment="1">
      <alignment horizontal="center" vertical="center"/>
    </xf>
    <xf numFmtId="0" fontId="8" fillId="5" borderId="8" xfId="0" quotePrefix="1" applyFont="1" applyFill="1" applyBorder="1" applyAlignment="1">
      <alignment horizontal="center" vertical="center"/>
    </xf>
    <xf numFmtId="0" fontId="8" fillId="5" borderId="8" xfId="0" applyFont="1" applyFill="1" applyBorder="1" applyAlignment="1">
      <alignment horizontal="center" vertical="center"/>
    </xf>
    <xf numFmtId="14" fontId="8" fillId="5" borderId="8" xfId="1" applyNumberFormat="1" applyFont="1" applyFill="1" applyBorder="1" applyAlignment="1">
      <alignment horizontal="center" vertical="center"/>
    </xf>
    <xf numFmtId="14" fontId="8" fillId="5" borderId="8" xfId="0" applyNumberFormat="1" applyFont="1" applyFill="1" applyBorder="1" applyAlignment="1">
      <alignment vertical="center"/>
    </xf>
    <xf numFmtId="0" fontId="8" fillId="12" borderId="8" xfId="0" applyFont="1" applyFill="1" applyBorder="1" applyAlignment="1">
      <alignment vertical="center" wrapText="1"/>
    </xf>
    <xf numFmtId="0" fontId="9" fillId="12" borderId="8" xfId="0" applyFont="1" applyFill="1" applyBorder="1" applyAlignment="1">
      <alignment vertical="center"/>
    </xf>
    <xf numFmtId="0" fontId="9" fillId="12" borderId="8" xfId="0" quotePrefix="1" applyFont="1" applyFill="1" applyBorder="1" applyAlignment="1">
      <alignment horizontal="right" vertical="center"/>
    </xf>
    <xf numFmtId="14" fontId="8" fillId="12" borderId="8" xfId="0" quotePrefix="1" applyNumberFormat="1" applyFont="1" applyFill="1" applyBorder="1" applyAlignment="1">
      <alignment horizontal="center" vertical="center"/>
    </xf>
    <xf numFmtId="14" fontId="8" fillId="12" borderId="8" xfId="0" applyNumberFormat="1" applyFont="1" applyFill="1" applyBorder="1" applyAlignment="1">
      <alignment horizontal="center" vertical="center"/>
    </xf>
    <xf numFmtId="165" fontId="8" fillId="12" borderId="8" xfId="1" applyNumberFormat="1" applyFont="1" applyFill="1" applyBorder="1" applyAlignment="1">
      <alignment horizontal="center" vertical="center"/>
    </xf>
    <xf numFmtId="0" fontId="8" fillId="12" borderId="8" xfId="0" quotePrefix="1" applyFont="1" applyFill="1" applyBorder="1" applyAlignment="1">
      <alignment horizontal="center" vertical="center"/>
    </xf>
    <xf numFmtId="165" fontId="8" fillId="12" borderId="8" xfId="1" applyNumberFormat="1" applyFont="1" applyFill="1" applyBorder="1" applyAlignment="1">
      <alignment vertical="center"/>
    </xf>
    <xf numFmtId="0" fontId="8" fillId="12" borderId="8" xfId="0" applyFont="1" applyFill="1" applyBorder="1" applyAlignment="1">
      <alignment horizontal="center" vertical="center"/>
    </xf>
    <xf numFmtId="14" fontId="8" fillId="12" borderId="8" xfId="1" applyNumberFormat="1" applyFont="1" applyFill="1" applyBorder="1" applyAlignment="1">
      <alignment horizontal="center" vertical="center"/>
    </xf>
    <xf numFmtId="14" fontId="8" fillId="12" borderId="8" xfId="0" applyNumberFormat="1" applyFont="1" applyFill="1" applyBorder="1" applyAlignment="1">
      <alignment vertical="center"/>
    </xf>
    <xf numFmtId="0" fontId="8" fillId="17" borderId="8" xfId="0" applyFont="1" applyFill="1" applyBorder="1" applyAlignment="1">
      <alignment vertical="center" wrapText="1"/>
    </xf>
    <xf numFmtId="0" fontId="9" fillId="17" borderId="8" xfId="0" applyFont="1" applyFill="1" applyBorder="1" applyAlignment="1">
      <alignment vertical="center"/>
    </xf>
    <xf numFmtId="0" fontId="9" fillId="17" borderId="8" xfId="0" quotePrefix="1" applyFont="1" applyFill="1" applyBorder="1" applyAlignment="1">
      <alignment horizontal="right" vertical="center"/>
    </xf>
    <xf numFmtId="14" fontId="8" fillId="17" borderId="8" xfId="0" quotePrefix="1" applyNumberFormat="1" applyFont="1" applyFill="1" applyBorder="1" applyAlignment="1">
      <alignment horizontal="center" vertical="center"/>
    </xf>
    <xf numFmtId="14" fontId="8" fillId="17" borderId="8" xfId="0" applyNumberFormat="1" applyFont="1" applyFill="1" applyBorder="1" applyAlignment="1">
      <alignment horizontal="center" vertical="center"/>
    </xf>
    <xf numFmtId="165" fontId="8" fillId="17" borderId="8" xfId="1" applyNumberFormat="1" applyFont="1" applyFill="1" applyBorder="1" applyAlignment="1">
      <alignment horizontal="center" vertical="center"/>
    </xf>
    <xf numFmtId="0" fontId="8" fillId="17" borderId="8" xfId="0" quotePrefix="1" applyFont="1" applyFill="1" applyBorder="1" applyAlignment="1">
      <alignment horizontal="center" vertical="center"/>
    </xf>
    <xf numFmtId="165" fontId="8" fillId="17" borderId="8" xfId="1" applyNumberFormat="1" applyFont="1" applyFill="1" applyBorder="1" applyAlignment="1">
      <alignment vertical="center"/>
    </xf>
    <xf numFmtId="0" fontId="8" fillId="17" borderId="8" xfId="0" applyFont="1" applyFill="1" applyBorder="1" applyAlignment="1">
      <alignment horizontal="center" vertical="center"/>
    </xf>
    <xf numFmtId="14" fontId="8" fillId="17" borderId="8" xfId="1" applyNumberFormat="1" applyFont="1" applyFill="1" applyBorder="1" applyAlignment="1">
      <alignment horizontal="center" vertical="center"/>
    </xf>
    <xf numFmtId="14" fontId="8" fillId="17" borderId="8" xfId="0" applyNumberFormat="1" applyFont="1" applyFill="1" applyBorder="1" applyAlignment="1">
      <alignment vertical="center"/>
    </xf>
    <xf numFmtId="0" fontId="8" fillId="4" borderId="8" xfId="0" applyFont="1" applyFill="1" applyBorder="1" applyAlignment="1">
      <alignment vertical="center" wrapText="1"/>
    </xf>
    <xf numFmtId="0" fontId="9" fillId="4" borderId="8" xfId="0" applyFont="1" applyFill="1" applyBorder="1" applyAlignment="1">
      <alignment vertical="center"/>
    </xf>
    <xf numFmtId="0" fontId="9" fillId="4" borderId="8" xfId="0" quotePrefix="1" applyFont="1" applyFill="1" applyBorder="1" applyAlignment="1">
      <alignment horizontal="right" vertical="center"/>
    </xf>
    <xf numFmtId="14" fontId="8" fillId="4" borderId="8" xfId="0" quotePrefix="1" applyNumberFormat="1" applyFont="1" applyFill="1" applyBorder="1" applyAlignment="1">
      <alignment horizontal="center" vertical="center"/>
    </xf>
    <xf numFmtId="14" fontId="8" fillId="4" borderId="8" xfId="0" applyNumberFormat="1" applyFont="1" applyFill="1" applyBorder="1" applyAlignment="1">
      <alignment horizontal="center" vertical="center"/>
    </xf>
    <xf numFmtId="165" fontId="8" fillId="4" borderId="8" xfId="1" applyNumberFormat="1" applyFont="1" applyFill="1" applyBorder="1" applyAlignment="1">
      <alignment vertical="center"/>
    </xf>
    <xf numFmtId="0" fontId="8" fillId="4" borderId="8" xfId="0" applyFont="1" applyFill="1" applyBorder="1" applyAlignment="1">
      <alignment horizontal="center" vertical="center"/>
    </xf>
    <xf numFmtId="14" fontId="8" fillId="4" borderId="8" xfId="1" applyNumberFormat="1" applyFont="1" applyFill="1" applyBorder="1" applyAlignment="1">
      <alignment horizontal="center" vertical="center"/>
    </xf>
    <xf numFmtId="14" fontId="8" fillId="4" borderId="8" xfId="0" applyNumberFormat="1" applyFont="1" applyFill="1" applyBorder="1" applyAlignment="1">
      <alignment vertical="center"/>
    </xf>
    <xf numFmtId="0" fontId="9" fillId="18" borderId="8" xfId="0" applyFont="1" applyFill="1" applyBorder="1" applyAlignment="1">
      <alignment vertical="center"/>
    </xf>
    <xf numFmtId="0" fontId="8" fillId="19" borderId="8" xfId="0" applyFont="1" applyFill="1" applyBorder="1" applyAlignment="1">
      <alignment vertical="center" wrapText="1"/>
    </xf>
    <xf numFmtId="0" fontId="9" fillId="19" borderId="8" xfId="0" applyFont="1" applyFill="1" applyBorder="1" applyAlignment="1">
      <alignment vertical="center"/>
    </xf>
    <xf numFmtId="0" fontId="9" fillId="19" borderId="8" xfId="0" quotePrefix="1" applyFont="1" applyFill="1" applyBorder="1" applyAlignment="1">
      <alignment horizontal="right" vertical="center"/>
    </xf>
    <xf numFmtId="14" fontId="8" fillId="19" borderId="8" xfId="0" quotePrefix="1" applyNumberFormat="1" applyFont="1" applyFill="1" applyBorder="1" applyAlignment="1">
      <alignment horizontal="center" vertical="center"/>
    </xf>
    <xf numFmtId="14" fontId="8" fillId="19" borderId="8" xfId="0" applyNumberFormat="1" applyFont="1" applyFill="1" applyBorder="1" applyAlignment="1">
      <alignment horizontal="center" vertical="center"/>
    </xf>
    <xf numFmtId="165" fontId="8" fillId="19" borderId="8" xfId="1" applyNumberFormat="1" applyFont="1" applyFill="1" applyBorder="1" applyAlignment="1">
      <alignment horizontal="center" vertical="center"/>
    </xf>
    <xf numFmtId="0" fontId="8" fillId="19" borderId="8" xfId="0" quotePrefix="1" applyFont="1" applyFill="1" applyBorder="1" applyAlignment="1">
      <alignment horizontal="center" vertical="center"/>
    </xf>
    <xf numFmtId="165" fontId="8" fillId="19" borderId="8" xfId="1" applyNumberFormat="1" applyFont="1" applyFill="1" applyBorder="1" applyAlignment="1">
      <alignment vertical="center"/>
    </xf>
    <xf numFmtId="0" fontId="8" fillId="19" borderId="8" xfId="0" applyFont="1" applyFill="1" applyBorder="1" applyAlignment="1">
      <alignment horizontal="center" vertical="center"/>
    </xf>
    <xf numFmtId="14" fontId="8" fillId="19" borderId="8" xfId="1" applyNumberFormat="1" applyFont="1" applyFill="1" applyBorder="1" applyAlignment="1">
      <alignment horizontal="center" vertical="center"/>
    </xf>
    <xf numFmtId="14" fontId="8" fillId="19" borderId="8" xfId="0" applyNumberFormat="1" applyFont="1" applyFill="1" applyBorder="1" applyAlignment="1">
      <alignment vertical="center"/>
    </xf>
    <xf numFmtId="0" fontId="9" fillId="0" borderId="0" xfId="0" applyFont="1" applyAlignment="1">
      <alignment horizontal="center" vertical="center"/>
    </xf>
    <xf numFmtId="0" fontId="27" fillId="0" borderId="8" xfId="0" applyFont="1" applyFill="1" applyBorder="1" applyAlignment="1">
      <alignment vertical="center" wrapText="1"/>
    </xf>
    <xf numFmtId="0" fontId="18" fillId="0" borderId="8" xfId="0" applyFont="1" applyFill="1" applyBorder="1" applyAlignment="1">
      <alignment vertical="center" wrapText="1"/>
    </xf>
    <xf numFmtId="0" fontId="17" fillId="22" borderId="8" xfId="0" applyFont="1" applyFill="1" applyBorder="1" applyAlignment="1">
      <alignment vertical="center"/>
    </xf>
    <xf numFmtId="0" fontId="4" fillId="22" borderId="0" xfId="0" applyFont="1" applyFill="1"/>
    <xf numFmtId="0" fontId="4" fillId="11" borderId="0" xfId="0" applyFont="1" applyFill="1"/>
    <xf numFmtId="0" fontId="17" fillId="7" borderId="8" xfId="0" applyFont="1" applyFill="1" applyBorder="1" applyAlignment="1">
      <alignment vertical="center"/>
    </xf>
    <xf numFmtId="0" fontId="4" fillId="7" borderId="0" xfId="0" applyFont="1" applyFill="1"/>
    <xf numFmtId="0" fontId="8" fillId="0" borderId="8" xfId="0" applyFont="1" applyFill="1" applyBorder="1" applyAlignment="1">
      <alignment horizontal="center" vertical="center"/>
    </xf>
    <xf numFmtId="0" fontId="9" fillId="0" borderId="8" xfId="0" applyFont="1" applyBorder="1" applyAlignment="1">
      <alignment horizontal="center" vertical="center"/>
    </xf>
    <xf numFmtId="18" fontId="9" fillId="0" borderId="8" xfId="0" applyNumberFormat="1" applyFont="1" applyBorder="1" applyAlignment="1">
      <alignment horizontal="center" vertical="center"/>
    </xf>
    <xf numFmtId="0" fontId="17" fillId="0" borderId="8" xfId="0" applyFont="1" applyBorder="1" applyAlignment="1">
      <alignment horizontal="right" vertical="center"/>
    </xf>
    <xf numFmtId="164" fontId="17" fillId="0" borderId="8" xfId="1" applyFont="1" applyBorder="1" applyAlignment="1">
      <alignment horizontal="right" vertical="center"/>
    </xf>
    <xf numFmtId="0" fontId="4" fillId="23" borderId="8" xfId="0" applyFont="1" applyFill="1" applyBorder="1" applyAlignment="1">
      <alignment vertical="center" wrapText="1"/>
    </xf>
    <xf numFmtId="0" fontId="17" fillId="23" borderId="8" xfId="0" applyFont="1" applyFill="1" applyBorder="1" applyAlignment="1">
      <alignment horizontal="right" vertical="center"/>
    </xf>
    <xf numFmtId="0" fontId="17" fillId="23" borderId="8" xfId="0" quotePrefix="1" applyFont="1" applyFill="1" applyBorder="1" applyAlignment="1">
      <alignment horizontal="right" vertical="center"/>
    </xf>
    <xf numFmtId="14" fontId="4" fillId="23" borderId="8" xfId="0" quotePrefix="1" applyNumberFormat="1" applyFont="1" applyFill="1" applyBorder="1" applyAlignment="1">
      <alignment horizontal="center" vertical="center"/>
    </xf>
    <xf numFmtId="14" fontId="4" fillId="23" borderId="8" xfId="0" applyNumberFormat="1" applyFont="1" applyFill="1" applyBorder="1" applyAlignment="1">
      <alignment horizontal="center" vertical="center"/>
    </xf>
    <xf numFmtId="165" fontId="4" fillId="23" borderId="8" xfId="1" applyNumberFormat="1" applyFont="1" applyFill="1" applyBorder="1" applyAlignment="1">
      <alignment horizontal="center" vertical="center"/>
    </xf>
    <xf numFmtId="165" fontId="4" fillId="23" borderId="8" xfId="1" applyNumberFormat="1" applyFont="1" applyFill="1" applyBorder="1" applyAlignment="1">
      <alignment vertical="center"/>
    </xf>
    <xf numFmtId="0" fontId="4" fillId="23" borderId="8" xfId="0" applyFont="1" applyFill="1" applyBorder="1" applyAlignment="1">
      <alignment horizontal="center" vertical="center"/>
    </xf>
    <xf numFmtId="14" fontId="4" fillId="23" borderId="8" xfId="1" applyNumberFormat="1" applyFont="1" applyFill="1" applyBorder="1" applyAlignment="1">
      <alignment horizontal="center" vertical="center"/>
    </xf>
    <xf numFmtId="14" fontId="4" fillId="23" borderId="8" xfId="0" applyNumberFormat="1" applyFont="1" applyFill="1" applyBorder="1" applyAlignment="1">
      <alignment vertical="center"/>
    </xf>
    <xf numFmtId="164" fontId="4" fillId="23" borderId="8" xfId="1" applyFont="1" applyFill="1" applyBorder="1" applyAlignment="1">
      <alignment vertical="center"/>
    </xf>
    <xf numFmtId="0" fontId="4" fillId="23" borderId="8" xfId="0" quotePrefix="1" applyFont="1" applyFill="1" applyBorder="1" applyAlignment="1">
      <alignment horizontal="center" vertical="center"/>
    </xf>
    <xf numFmtId="0" fontId="4" fillId="23" borderId="8" xfId="0" applyFont="1" applyFill="1" applyBorder="1" applyAlignment="1">
      <alignment horizontal="center" vertical="center" wrapText="1"/>
    </xf>
    <xf numFmtId="164" fontId="4" fillId="23" borderId="8" xfId="1" applyFont="1" applyFill="1" applyBorder="1" applyAlignment="1">
      <alignment horizontal="center" vertical="center" wrapText="1"/>
    </xf>
    <xf numFmtId="0" fontId="4" fillId="23" borderId="8" xfId="0" applyFont="1" applyFill="1" applyBorder="1"/>
    <xf numFmtId="0" fontId="4" fillId="23" borderId="0" xfId="0" applyFont="1" applyFill="1"/>
    <xf numFmtId="0" fontId="17" fillId="0" borderId="9" xfId="0" applyFont="1" applyFill="1" applyBorder="1" applyAlignment="1">
      <alignment vertical="center"/>
    </xf>
    <xf numFmtId="0" fontId="4" fillId="7" borderId="9" xfId="0" applyFont="1" applyFill="1" applyBorder="1" applyAlignment="1">
      <alignment vertical="center" wrapText="1"/>
    </xf>
    <xf numFmtId="0" fontId="17" fillId="7" borderId="9" xfId="0" applyFont="1" applyFill="1" applyBorder="1" applyAlignment="1">
      <alignment vertical="center"/>
    </xf>
    <xf numFmtId="14" fontId="4" fillId="7" borderId="9" xfId="0" quotePrefix="1" applyNumberFormat="1" applyFont="1" applyFill="1" applyBorder="1" applyAlignment="1">
      <alignment horizontal="center" vertical="center"/>
    </xf>
    <xf numFmtId="0" fontId="4" fillId="0" borderId="0" xfId="0" applyFont="1" applyFill="1" applyBorder="1"/>
    <xf numFmtId="0" fontId="4" fillId="24" borderId="8" xfId="0" applyFont="1" applyFill="1" applyBorder="1" applyAlignment="1">
      <alignment vertical="center" wrapText="1"/>
    </xf>
    <xf numFmtId="0" fontId="4" fillId="24" borderId="8" xfId="0" applyFont="1" applyFill="1" applyBorder="1"/>
    <xf numFmtId="0" fontId="17" fillId="24" borderId="8" xfId="0" applyFont="1" applyFill="1" applyBorder="1" applyAlignment="1">
      <alignment vertical="center"/>
    </xf>
    <xf numFmtId="0" fontId="17" fillId="24" borderId="8" xfId="0" quotePrefix="1" applyFont="1" applyFill="1" applyBorder="1" applyAlignment="1">
      <alignment horizontal="right" vertical="center"/>
    </xf>
    <xf numFmtId="14" fontId="4" fillId="24" borderId="8" xfId="0" quotePrefix="1" applyNumberFormat="1" applyFont="1" applyFill="1" applyBorder="1" applyAlignment="1">
      <alignment horizontal="center" vertical="center"/>
    </xf>
    <xf numFmtId="14" fontId="4" fillId="24" borderId="8" xfId="0" applyNumberFormat="1" applyFont="1" applyFill="1" applyBorder="1" applyAlignment="1">
      <alignment horizontal="center" vertical="center"/>
    </xf>
    <xf numFmtId="165" fontId="4" fillId="24" borderId="8" xfId="1" applyNumberFormat="1" applyFont="1" applyFill="1" applyBorder="1" applyAlignment="1">
      <alignment horizontal="center" vertical="center"/>
    </xf>
    <xf numFmtId="0" fontId="4" fillId="24" borderId="8" xfId="0" quotePrefix="1" applyFont="1" applyFill="1" applyBorder="1" applyAlignment="1">
      <alignment horizontal="center" vertical="center"/>
    </xf>
    <xf numFmtId="165" fontId="4" fillId="24" borderId="8" xfId="1" applyNumberFormat="1" applyFont="1" applyFill="1" applyBorder="1" applyAlignment="1">
      <alignment vertical="center"/>
    </xf>
    <xf numFmtId="0" fontId="4" fillId="24" borderId="8" xfId="0" applyFont="1" applyFill="1" applyBorder="1" applyAlignment="1">
      <alignment horizontal="center" vertical="center"/>
    </xf>
    <xf numFmtId="14" fontId="4" fillId="24" borderId="8" xfId="1" applyNumberFormat="1" applyFont="1" applyFill="1" applyBorder="1" applyAlignment="1">
      <alignment horizontal="center" vertical="center"/>
    </xf>
    <xf numFmtId="14" fontId="4" fillId="24" borderId="8" xfId="0" applyNumberFormat="1" applyFont="1" applyFill="1" applyBorder="1" applyAlignment="1">
      <alignment vertical="center"/>
    </xf>
    <xf numFmtId="164" fontId="4" fillId="24" borderId="8" xfId="1" applyFont="1" applyFill="1" applyBorder="1" applyAlignment="1">
      <alignment vertical="center"/>
    </xf>
    <xf numFmtId="0" fontId="4" fillId="24" borderId="8" xfId="0" applyFont="1" applyFill="1" applyBorder="1" applyAlignment="1">
      <alignment horizontal="center" vertical="center" wrapText="1"/>
    </xf>
    <xf numFmtId="164" fontId="4" fillId="24" borderId="8" xfId="1" applyFont="1" applyFill="1" applyBorder="1" applyAlignment="1">
      <alignment horizontal="center" vertical="center" wrapText="1"/>
    </xf>
    <xf numFmtId="0" fontId="4" fillId="24" borderId="0" xfId="0" applyFont="1" applyFill="1" applyBorder="1"/>
    <xf numFmtId="0" fontId="4" fillId="24" borderId="0" xfId="0" applyFont="1" applyFill="1"/>
    <xf numFmtId="0" fontId="4" fillId="21" borderId="9" xfId="0" applyFont="1" applyFill="1" applyBorder="1" applyAlignment="1">
      <alignment vertical="center" wrapText="1"/>
    </xf>
    <xf numFmtId="0" fontId="17" fillId="21" borderId="9" xfId="0" applyFont="1" applyFill="1" applyBorder="1" applyAlignment="1">
      <alignment vertical="center"/>
    </xf>
    <xf numFmtId="14" fontId="4" fillId="21" borderId="9" xfId="0" applyNumberFormat="1" applyFont="1" applyFill="1" applyBorder="1" applyAlignment="1">
      <alignment horizontal="center" vertical="center"/>
    </xf>
    <xf numFmtId="0" fontId="4" fillId="21" borderId="0" xfId="0" applyFont="1" applyFill="1"/>
    <xf numFmtId="0" fontId="4" fillId="12" borderId="9" xfId="0" applyFont="1" applyFill="1" applyBorder="1" applyAlignment="1">
      <alignment vertical="center" wrapText="1"/>
    </xf>
    <xf numFmtId="0" fontId="17" fillId="12" borderId="9" xfId="0" applyFont="1" applyFill="1" applyBorder="1" applyAlignment="1">
      <alignment vertical="center"/>
    </xf>
    <xf numFmtId="14" fontId="4" fillId="12" borderId="9" xfId="0" applyNumberFormat="1" applyFont="1" applyFill="1" applyBorder="1" applyAlignment="1">
      <alignment horizontal="center" vertical="center"/>
    </xf>
    <xf numFmtId="0" fontId="4" fillId="12" borderId="9" xfId="0" applyFont="1" applyFill="1" applyBorder="1" applyAlignment="1">
      <alignment horizontal="center" vertical="center"/>
    </xf>
    <xf numFmtId="0" fontId="4" fillId="12" borderId="0" xfId="0" applyFont="1" applyFill="1" applyBorder="1"/>
    <xf numFmtId="0" fontId="4" fillId="14" borderId="9" xfId="0" applyFont="1" applyFill="1" applyBorder="1" applyAlignment="1">
      <alignment vertical="center" wrapText="1"/>
    </xf>
    <xf numFmtId="0" fontId="17" fillId="14" borderId="9" xfId="0" applyFont="1" applyFill="1" applyBorder="1" applyAlignment="1">
      <alignment vertical="center"/>
    </xf>
    <xf numFmtId="14" fontId="4" fillId="14" borderId="9" xfId="0" applyNumberFormat="1" applyFont="1" applyFill="1" applyBorder="1" applyAlignment="1">
      <alignment horizontal="center" vertical="center"/>
    </xf>
    <xf numFmtId="0" fontId="4" fillId="14" borderId="9" xfId="0" applyFont="1" applyFill="1" applyBorder="1" applyAlignment="1">
      <alignment horizontal="center" vertical="center"/>
    </xf>
    <xf numFmtId="0" fontId="4" fillId="14" borderId="0" xfId="0" applyFont="1" applyFill="1" applyBorder="1"/>
    <xf numFmtId="0" fontId="4" fillId="11" borderId="9" xfId="0" applyFont="1" applyFill="1" applyBorder="1" applyAlignment="1">
      <alignment vertical="center" wrapText="1"/>
    </xf>
    <xf numFmtId="0" fontId="17" fillId="11" borderId="9" xfId="0" applyFont="1" applyFill="1" applyBorder="1" applyAlignment="1">
      <alignment vertical="center"/>
    </xf>
    <xf numFmtId="14" fontId="4" fillId="11" borderId="9" xfId="0" applyNumberFormat="1" applyFont="1" applyFill="1" applyBorder="1" applyAlignment="1">
      <alignment horizontal="center" vertical="center"/>
    </xf>
    <xf numFmtId="0" fontId="4" fillId="11" borderId="9" xfId="0" applyFont="1" applyFill="1" applyBorder="1" applyAlignment="1">
      <alignment horizontal="center" vertical="center"/>
    </xf>
    <xf numFmtId="0" fontId="4" fillId="11" borderId="0" xfId="0" applyFont="1" applyFill="1" applyBorder="1"/>
    <xf numFmtId="14" fontId="4" fillId="21" borderId="9" xfId="0" quotePrefix="1" applyNumberFormat="1" applyFont="1" applyFill="1" applyBorder="1" applyAlignment="1">
      <alignment horizontal="center" vertical="center"/>
    </xf>
    <xf numFmtId="0" fontId="29" fillId="0" borderId="10" xfId="0" applyFont="1" applyFill="1" applyBorder="1" applyAlignment="1">
      <alignment horizontal="center" vertical="center" wrapText="1"/>
    </xf>
    <xf numFmtId="0" fontId="2" fillId="0" borderId="0" xfId="0" applyFont="1" applyFill="1" applyAlignment="1">
      <alignment vertical="center"/>
    </xf>
    <xf numFmtId="0" fontId="18" fillId="0" borderId="14" xfId="0" applyFont="1" applyFill="1" applyBorder="1" applyAlignment="1">
      <alignment vertical="center" wrapText="1"/>
    </xf>
    <xf numFmtId="0" fontId="4" fillId="25" borderId="9" xfId="0" applyFont="1" applyFill="1" applyBorder="1" applyAlignment="1">
      <alignment vertical="center" wrapText="1"/>
    </xf>
    <xf numFmtId="0" fontId="17" fillId="25" borderId="9" xfId="0" applyFont="1" applyFill="1" applyBorder="1" applyAlignment="1">
      <alignment vertical="center"/>
    </xf>
    <xf numFmtId="0" fontId="17" fillId="25" borderId="8" xfId="0" quotePrefix="1" applyFont="1" applyFill="1" applyBorder="1" applyAlignment="1">
      <alignment horizontal="right" vertical="center"/>
    </xf>
    <xf numFmtId="14" fontId="4" fillId="25" borderId="9" xfId="0" quotePrefix="1" applyNumberFormat="1" applyFont="1" applyFill="1" applyBorder="1" applyAlignment="1">
      <alignment horizontal="center" vertical="center"/>
    </xf>
    <xf numFmtId="14" fontId="4" fillId="25" borderId="9" xfId="0" applyNumberFormat="1" applyFont="1" applyFill="1" applyBorder="1" applyAlignment="1">
      <alignment horizontal="center" vertical="center"/>
    </xf>
    <xf numFmtId="165" fontId="4" fillId="25" borderId="8" xfId="1" applyNumberFormat="1" applyFont="1" applyFill="1" applyBorder="1" applyAlignment="1">
      <alignment horizontal="center" vertical="center"/>
    </xf>
    <xf numFmtId="0" fontId="4" fillId="25" borderId="8" xfId="0" quotePrefix="1" applyFont="1" applyFill="1" applyBorder="1" applyAlignment="1">
      <alignment horizontal="center" vertical="center"/>
    </xf>
    <xf numFmtId="14" fontId="4" fillId="25" borderId="8" xfId="0" applyNumberFormat="1" applyFont="1" applyFill="1" applyBorder="1" applyAlignment="1">
      <alignment horizontal="center" vertical="center"/>
    </xf>
    <xf numFmtId="165" fontId="4" fillId="25" borderId="8" xfId="1" applyNumberFormat="1" applyFont="1" applyFill="1" applyBorder="1" applyAlignment="1">
      <alignment vertical="center"/>
    </xf>
    <xf numFmtId="0" fontId="4" fillId="25" borderId="8" xfId="0" applyFont="1" applyFill="1" applyBorder="1" applyAlignment="1">
      <alignment horizontal="center" vertical="center"/>
    </xf>
    <xf numFmtId="14" fontId="4" fillId="25" borderId="8" xfId="1" applyNumberFormat="1" applyFont="1" applyFill="1" applyBorder="1" applyAlignment="1">
      <alignment horizontal="center" vertical="center"/>
    </xf>
    <xf numFmtId="14" fontId="4" fillId="25" borderId="8" xfId="0" applyNumberFormat="1" applyFont="1" applyFill="1" applyBorder="1" applyAlignment="1">
      <alignment vertical="center"/>
    </xf>
    <xf numFmtId="0" fontId="4" fillId="25" borderId="8" xfId="0" applyFont="1" applyFill="1" applyBorder="1" applyAlignment="1">
      <alignment vertical="center" wrapText="1"/>
    </xf>
    <xf numFmtId="164" fontId="4" fillId="25" borderId="8" xfId="1" applyFont="1" applyFill="1" applyBorder="1" applyAlignment="1">
      <alignment vertical="center"/>
    </xf>
    <xf numFmtId="14" fontId="2" fillId="25" borderId="8" xfId="0" applyNumberFormat="1" applyFont="1" applyFill="1" applyBorder="1" applyAlignment="1">
      <alignment horizontal="center" vertical="center"/>
    </xf>
    <xf numFmtId="0" fontId="4" fillId="25" borderId="8" xfId="0" applyFont="1" applyFill="1" applyBorder="1" applyAlignment="1">
      <alignment horizontal="center" vertical="center" wrapText="1"/>
    </xf>
    <xf numFmtId="164" fontId="4" fillId="25" borderId="8" xfId="1" applyFont="1" applyFill="1" applyBorder="1" applyAlignment="1">
      <alignment horizontal="center" vertical="center" wrapText="1"/>
    </xf>
    <xf numFmtId="0" fontId="4" fillId="25" borderId="8" xfId="0" applyFont="1" applyFill="1" applyBorder="1"/>
    <xf numFmtId="0" fontId="4" fillId="25" borderId="0" xfId="0" applyFont="1" applyFill="1"/>
    <xf numFmtId="0" fontId="4" fillId="26" borderId="8" xfId="0" applyFont="1" applyFill="1" applyBorder="1" applyAlignment="1">
      <alignment vertical="center" wrapText="1"/>
    </xf>
    <xf numFmtId="0" fontId="17" fillId="26" borderId="8" xfId="0" applyFont="1" applyFill="1" applyBorder="1" applyAlignment="1">
      <alignment vertical="center"/>
    </xf>
    <xf numFmtId="0" fontId="17" fillId="26" borderId="8" xfId="0" quotePrefix="1" applyFont="1" applyFill="1" applyBorder="1" applyAlignment="1">
      <alignment horizontal="right" vertical="center"/>
    </xf>
    <xf numFmtId="14" fontId="4" fillId="26" borderId="8" xfId="0" quotePrefix="1" applyNumberFormat="1" applyFont="1" applyFill="1" applyBorder="1" applyAlignment="1">
      <alignment horizontal="center" vertical="center"/>
    </xf>
    <xf numFmtId="14" fontId="4" fillId="26" borderId="8" xfId="0" applyNumberFormat="1" applyFont="1" applyFill="1" applyBorder="1" applyAlignment="1">
      <alignment horizontal="center" vertical="center"/>
    </xf>
    <xf numFmtId="165" fontId="4" fillId="26" borderId="8" xfId="1" applyNumberFormat="1" applyFont="1" applyFill="1" applyBorder="1" applyAlignment="1">
      <alignment horizontal="center" vertical="center"/>
    </xf>
    <xf numFmtId="0" fontId="4" fillId="26" borderId="8" xfId="0" quotePrefix="1" applyFont="1" applyFill="1" applyBorder="1" applyAlignment="1">
      <alignment horizontal="center" vertical="center"/>
    </xf>
    <xf numFmtId="165" fontId="4" fillId="26" borderId="8" xfId="1" applyNumberFormat="1" applyFont="1" applyFill="1" applyBorder="1" applyAlignment="1">
      <alignment vertical="center"/>
    </xf>
    <xf numFmtId="0" fontId="4" fillId="26" borderId="8" xfId="0" applyFont="1" applyFill="1" applyBorder="1" applyAlignment="1">
      <alignment horizontal="center" vertical="center"/>
    </xf>
    <xf numFmtId="14" fontId="4" fillId="26" borderId="8" xfId="1" applyNumberFormat="1" applyFont="1" applyFill="1" applyBorder="1" applyAlignment="1">
      <alignment horizontal="center" vertical="center"/>
    </xf>
    <xf numFmtId="14" fontId="4" fillId="26" borderId="8" xfId="0" applyNumberFormat="1" applyFont="1" applyFill="1" applyBorder="1" applyAlignment="1">
      <alignment vertical="center"/>
    </xf>
    <xf numFmtId="164" fontId="4" fillId="26" borderId="8" xfId="1" applyFont="1" applyFill="1" applyBorder="1" applyAlignment="1">
      <alignment vertical="center"/>
    </xf>
    <xf numFmtId="0" fontId="4" fillId="26" borderId="8" xfId="0" applyFont="1" applyFill="1" applyBorder="1" applyAlignment="1">
      <alignment horizontal="center" vertical="center" wrapText="1"/>
    </xf>
    <xf numFmtId="164" fontId="4" fillId="26" borderId="8" xfId="1" applyFont="1" applyFill="1" applyBorder="1" applyAlignment="1">
      <alignment horizontal="center" vertical="center" wrapText="1"/>
    </xf>
    <xf numFmtId="0" fontId="4" fillId="26" borderId="8" xfId="0" applyFont="1" applyFill="1" applyBorder="1"/>
    <xf numFmtId="0" fontId="4" fillId="26" borderId="0" xfId="0" applyFont="1" applyFill="1"/>
    <xf numFmtId="0" fontId="4" fillId="22" borderId="9" xfId="0" applyFont="1" applyFill="1" applyBorder="1" applyAlignment="1">
      <alignment vertical="center" wrapText="1"/>
    </xf>
    <xf numFmtId="0" fontId="17" fillId="22" borderId="9" xfId="0" applyFont="1" applyFill="1" applyBorder="1" applyAlignment="1">
      <alignment vertical="center"/>
    </xf>
    <xf numFmtId="14" fontId="4" fillId="22" borderId="9" xfId="0" quotePrefix="1" applyNumberFormat="1" applyFont="1" applyFill="1" applyBorder="1" applyAlignment="1">
      <alignment horizontal="center" vertical="center"/>
    </xf>
    <xf numFmtId="14" fontId="4" fillId="22" borderId="9" xfId="0" applyNumberFormat="1" applyFont="1" applyFill="1" applyBorder="1" applyAlignment="1">
      <alignment horizontal="center" vertical="center"/>
    </xf>
    <xf numFmtId="0" fontId="12" fillId="0" borderId="8" xfId="0" applyFont="1" applyFill="1" applyBorder="1" applyAlignment="1">
      <alignment vertical="center" wrapText="1"/>
    </xf>
    <xf numFmtId="164" fontId="9" fillId="0" borderId="0" xfId="1" applyFont="1"/>
    <xf numFmtId="164" fontId="9" fillId="0" borderId="0" xfId="1" applyFont="1" applyAlignment="1">
      <alignment horizontal="center" vertical="center"/>
    </xf>
    <xf numFmtId="0" fontId="6" fillId="0" borderId="8" xfId="0" applyFont="1" applyFill="1" applyBorder="1" applyAlignment="1">
      <alignment vertical="center" wrapText="1"/>
    </xf>
    <xf numFmtId="0" fontId="17" fillId="25" borderId="8" xfId="0" applyFont="1" applyFill="1" applyBorder="1" applyAlignment="1">
      <alignment vertical="center"/>
    </xf>
    <xf numFmtId="14" fontId="4" fillId="25" borderId="8" xfId="0" quotePrefix="1" applyNumberFormat="1" applyFont="1" applyFill="1" applyBorder="1" applyAlignment="1">
      <alignment horizontal="center" vertical="center"/>
    </xf>
    <xf numFmtId="0" fontId="17" fillId="11" borderId="8" xfId="0" applyFont="1" applyFill="1" applyBorder="1" applyAlignment="1">
      <alignment vertical="center"/>
    </xf>
    <xf numFmtId="0" fontId="4" fillId="0" borderId="8" xfId="0" applyFont="1" applyFill="1" applyBorder="1" applyAlignment="1">
      <alignment horizontal="center" vertical="center" wrapText="1"/>
    </xf>
    <xf numFmtId="14" fontId="4" fillId="0" borderId="8" xfId="0" applyNumberFormat="1" applyFont="1" applyFill="1" applyBorder="1" applyAlignment="1">
      <alignment horizontal="center" vertical="center"/>
    </xf>
    <xf numFmtId="0" fontId="4" fillId="0" borderId="8" xfId="0" applyFont="1" applyFill="1" applyBorder="1" applyAlignment="1">
      <alignment horizontal="center" vertical="center"/>
    </xf>
    <xf numFmtId="165" fontId="4" fillId="0" borderId="8" xfId="1" applyNumberFormat="1" applyFont="1" applyFill="1" applyBorder="1" applyAlignment="1">
      <alignment horizontal="center" vertical="center"/>
    </xf>
    <xf numFmtId="14" fontId="4" fillId="0" borderId="8" xfId="0" quotePrefix="1" applyNumberFormat="1" applyFont="1" applyFill="1" applyBorder="1" applyAlignment="1">
      <alignment horizontal="center" vertical="center"/>
    </xf>
    <xf numFmtId="0" fontId="4" fillId="0" borderId="8" xfId="0" quotePrefix="1" applyFont="1" applyFill="1" applyBorder="1" applyAlignment="1">
      <alignment horizontal="center" vertical="center"/>
    </xf>
    <xf numFmtId="0" fontId="4" fillId="0" borderId="9" xfId="0" applyFont="1" applyFill="1" applyBorder="1" applyAlignment="1">
      <alignment vertical="center" wrapText="1"/>
    </xf>
    <xf numFmtId="0" fontId="4" fillId="18" borderId="9" xfId="0" applyFont="1" applyFill="1" applyBorder="1" applyAlignment="1">
      <alignment vertical="center" wrapText="1"/>
    </xf>
    <xf numFmtId="0" fontId="17" fillId="18" borderId="9" xfId="0" applyFont="1" applyFill="1" applyBorder="1" applyAlignment="1">
      <alignment vertical="center"/>
    </xf>
    <xf numFmtId="14" fontId="4" fillId="18" borderId="9" xfId="0" quotePrefix="1" applyNumberFormat="1" applyFont="1" applyFill="1" applyBorder="1" applyAlignment="1">
      <alignment horizontal="center" vertical="center"/>
    </xf>
    <xf numFmtId="14" fontId="4" fillId="18" borderId="9" xfId="0" applyNumberFormat="1" applyFont="1" applyFill="1" applyBorder="1" applyAlignment="1">
      <alignment horizontal="center" vertical="center"/>
    </xf>
    <xf numFmtId="0" fontId="4" fillId="18" borderId="9" xfId="0" quotePrefix="1" applyFont="1" applyFill="1" applyBorder="1" applyAlignment="1">
      <alignment horizontal="center" vertical="center"/>
    </xf>
    <xf numFmtId="0" fontId="4" fillId="18" borderId="9" xfId="0" applyFont="1" applyFill="1" applyBorder="1" applyAlignment="1">
      <alignment horizontal="center" vertical="center"/>
    </xf>
    <xf numFmtId="165" fontId="4" fillId="18" borderId="9" xfId="1" applyNumberFormat="1" applyFont="1" applyFill="1" applyBorder="1" applyAlignment="1">
      <alignment horizontal="center" vertical="center"/>
    </xf>
    <xf numFmtId="0" fontId="4" fillId="18" borderId="0" xfId="0" applyFont="1" applyFill="1"/>
    <xf numFmtId="0" fontId="4" fillId="4" borderId="9" xfId="0" applyFont="1" applyFill="1" applyBorder="1" applyAlignment="1">
      <alignment vertical="center" wrapText="1"/>
    </xf>
    <xf numFmtId="0" fontId="17" fillId="4" borderId="9" xfId="0" applyFont="1" applyFill="1" applyBorder="1" applyAlignment="1">
      <alignment vertical="center"/>
    </xf>
    <xf numFmtId="14" fontId="4" fillId="4" borderId="9" xfId="0" quotePrefix="1" applyNumberFormat="1" applyFont="1" applyFill="1" applyBorder="1" applyAlignment="1">
      <alignment horizontal="center" vertical="center"/>
    </xf>
    <xf numFmtId="0" fontId="4" fillId="4" borderId="9" xfId="0" applyFont="1" applyFill="1" applyBorder="1" applyAlignment="1">
      <alignment horizontal="center" vertical="center"/>
    </xf>
    <xf numFmtId="165" fontId="4" fillId="4" borderId="9" xfId="1" applyNumberFormat="1" applyFont="1" applyFill="1" applyBorder="1" applyAlignment="1">
      <alignment horizontal="center" vertical="center"/>
    </xf>
    <xf numFmtId="164" fontId="4" fillId="0" borderId="0" xfId="0" applyNumberFormat="1" applyFont="1" applyFill="1"/>
    <xf numFmtId="164" fontId="4" fillId="0" borderId="8" xfId="0" applyNumberFormat="1" applyFont="1" applyFill="1" applyBorder="1" applyAlignment="1">
      <alignment horizontal="center" vertical="center"/>
    </xf>
    <xf numFmtId="164" fontId="4" fillId="0" borderId="8" xfId="0" applyNumberFormat="1" applyFont="1" applyFill="1" applyBorder="1" applyAlignment="1">
      <alignment horizontal="center" vertical="center" wrapText="1"/>
    </xf>
    <xf numFmtId="164" fontId="18" fillId="0" borderId="8" xfId="1" applyFont="1" applyFill="1" applyBorder="1" applyAlignment="1">
      <alignment vertical="center"/>
    </xf>
    <xf numFmtId="0" fontId="4" fillId="6" borderId="0" xfId="0" applyFont="1" applyFill="1"/>
    <xf numFmtId="14" fontId="4" fillId="4" borderId="9" xfId="0" applyNumberFormat="1" applyFont="1" applyFill="1" applyBorder="1" applyAlignment="1">
      <alignment vertical="center"/>
    </xf>
    <xf numFmtId="0" fontId="4" fillId="23" borderId="9" xfId="0" applyFont="1" applyFill="1" applyBorder="1" applyAlignment="1">
      <alignment vertical="center" wrapText="1"/>
    </xf>
    <xf numFmtId="0" fontId="17" fillId="23" borderId="9" xfId="0" applyFont="1" applyFill="1" applyBorder="1" applyAlignment="1">
      <alignment vertical="center"/>
    </xf>
    <xf numFmtId="14" fontId="4" fillId="23" borderId="9" xfId="0" quotePrefix="1" applyNumberFormat="1" applyFont="1" applyFill="1" applyBorder="1" applyAlignment="1">
      <alignment horizontal="center" vertical="center"/>
    </xf>
    <xf numFmtId="14" fontId="4" fillId="23" borderId="9" xfId="0" applyNumberFormat="1" applyFont="1" applyFill="1" applyBorder="1" applyAlignment="1">
      <alignment horizontal="center" vertical="center"/>
    </xf>
    <xf numFmtId="0" fontId="4" fillId="23" borderId="9" xfId="0" applyFont="1" applyFill="1" applyBorder="1" applyAlignment="1">
      <alignment horizontal="center" vertical="center"/>
    </xf>
    <xf numFmtId="165" fontId="4" fillId="23" borderId="9" xfId="1" applyNumberFormat="1" applyFont="1" applyFill="1" applyBorder="1" applyAlignment="1">
      <alignment horizontal="center" vertical="center"/>
    </xf>
    <xf numFmtId="14" fontId="4" fillId="23" borderId="9" xfId="1" applyNumberFormat="1" applyFont="1" applyFill="1" applyBorder="1" applyAlignment="1">
      <alignment horizontal="center" vertical="center"/>
    </xf>
    <xf numFmtId="14" fontId="4" fillId="23" borderId="9" xfId="0" applyNumberFormat="1" applyFont="1" applyFill="1" applyBorder="1" applyAlignment="1">
      <alignment vertical="center"/>
    </xf>
    <xf numFmtId="0" fontId="4" fillId="28" borderId="8" xfId="0" applyFont="1" applyFill="1" applyBorder="1" applyAlignment="1">
      <alignment vertical="center" wrapText="1"/>
    </xf>
    <xf numFmtId="0" fontId="17" fillId="28" borderId="8" xfId="0" applyFont="1" applyFill="1" applyBorder="1" applyAlignment="1">
      <alignment vertical="center"/>
    </xf>
    <xf numFmtId="0" fontId="17" fillId="28" borderId="8" xfId="0" quotePrefix="1" applyFont="1" applyFill="1" applyBorder="1" applyAlignment="1">
      <alignment horizontal="right" vertical="center"/>
    </xf>
    <xf numFmtId="14" fontId="4" fillId="28" borderId="8" xfId="0" quotePrefix="1" applyNumberFormat="1" applyFont="1" applyFill="1" applyBorder="1" applyAlignment="1">
      <alignment horizontal="center" vertical="center"/>
    </xf>
    <xf numFmtId="14" fontId="4" fillId="28" borderId="8" xfId="0" applyNumberFormat="1" applyFont="1" applyFill="1" applyBorder="1" applyAlignment="1">
      <alignment horizontal="center" vertical="center"/>
    </xf>
    <xf numFmtId="165" fontId="4" fillId="28" borderId="8" xfId="1" applyNumberFormat="1" applyFont="1" applyFill="1" applyBorder="1" applyAlignment="1">
      <alignment horizontal="center" vertical="center"/>
    </xf>
    <xf numFmtId="0" fontId="4" fillId="28" borderId="8" xfId="0" quotePrefix="1" applyFont="1" applyFill="1" applyBorder="1" applyAlignment="1">
      <alignment horizontal="center" vertical="center"/>
    </xf>
    <xf numFmtId="165" fontId="4" fillId="28" borderId="8" xfId="1" applyNumberFormat="1" applyFont="1" applyFill="1" applyBorder="1" applyAlignment="1">
      <alignment vertical="center"/>
    </xf>
    <xf numFmtId="0" fontId="4" fillId="28" borderId="8" xfId="0" applyFont="1" applyFill="1" applyBorder="1" applyAlignment="1">
      <alignment horizontal="center" vertical="center"/>
    </xf>
    <xf numFmtId="14" fontId="4" fillId="28" borderId="8" xfId="1" applyNumberFormat="1" applyFont="1" applyFill="1" applyBorder="1" applyAlignment="1">
      <alignment horizontal="center" vertical="center"/>
    </xf>
    <xf numFmtId="14" fontId="4" fillId="28" borderId="8" xfId="0" applyNumberFormat="1" applyFont="1" applyFill="1" applyBorder="1" applyAlignment="1">
      <alignment vertical="center"/>
    </xf>
    <xf numFmtId="164" fontId="4" fillId="28" borderId="8" xfId="1" applyFont="1" applyFill="1" applyBorder="1" applyAlignment="1">
      <alignment vertical="center"/>
    </xf>
    <xf numFmtId="0" fontId="4" fillId="28" borderId="8" xfId="0" applyFont="1" applyFill="1" applyBorder="1" applyAlignment="1">
      <alignment horizontal="center" vertical="center" wrapText="1"/>
    </xf>
    <xf numFmtId="164" fontId="4" fillId="28" borderId="8" xfId="1" applyFont="1" applyFill="1" applyBorder="1" applyAlignment="1">
      <alignment horizontal="center" vertical="center" wrapText="1"/>
    </xf>
    <xf numFmtId="0" fontId="4" fillId="28" borderId="8" xfId="0" applyFont="1" applyFill="1" applyBorder="1"/>
    <xf numFmtId="0" fontId="4" fillId="28" borderId="0" xfId="0" applyFont="1" applyFill="1"/>
    <xf numFmtId="0" fontId="4" fillId="27" borderId="9" xfId="0" applyFont="1" applyFill="1" applyBorder="1" applyAlignment="1">
      <alignment vertical="center" wrapText="1"/>
    </xf>
    <xf numFmtId="0" fontId="17" fillId="27" borderId="9" xfId="0" applyFont="1" applyFill="1" applyBorder="1" applyAlignment="1">
      <alignment vertical="center"/>
    </xf>
    <xf numFmtId="0" fontId="17" fillId="27" borderId="8" xfId="0" quotePrefix="1" applyFont="1" applyFill="1" applyBorder="1" applyAlignment="1">
      <alignment horizontal="right" vertical="center"/>
    </xf>
    <xf numFmtId="14" fontId="4" fillId="27" borderId="9" xfId="0" quotePrefix="1" applyNumberFormat="1" applyFont="1" applyFill="1" applyBorder="1" applyAlignment="1">
      <alignment horizontal="center" vertical="center"/>
    </xf>
    <xf numFmtId="14" fontId="4" fillId="27" borderId="9" xfId="0" applyNumberFormat="1" applyFont="1" applyFill="1" applyBorder="1" applyAlignment="1">
      <alignment horizontal="center" vertical="center"/>
    </xf>
    <xf numFmtId="165" fontId="4" fillId="27" borderId="8" xfId="1" applyNumberFormat="1" applyFont="1" applyFill="1" applyBorder="1" applyAlignment="1">
      <alignment horizontal="center" vertical="center"/>
    </xf>
    <xf numFmtId="0" fontId="4" fillId="27" borderId="8" xfId="0" quotePrefix="1" applyFont="1" applyFill="1" applyBorder="1" applyAlignment="1">
      <alignment horizontal="center" vertical="center"/>
    </xf>
    <xf numFmtId="165" fontId="4" fillId="27" borderId="8" xfId="1" applyNumberFormat="1" applyFont="1" applyFill="1" applyBorder="1" applyAlignment="1">
      <alignment vertical="center"/>
    </xf>
    <xf numFmtId="0" fontId="4" fillId="27" borderId="9" xfId="0" applyFont="1" applyFill="1" applyBorder="1" applyAlignment="1">
      <alignment horizontal="center" vertical="center"/>
    </xf>
    <xf numFmtId="165" fontId="4" fillId="27" borderId="9" xfId="1" applyNumberFormat="1" applyFont="1" applyFill="1" applyBorder="1" applyAlignment="1">
      <alignment horizontal="center" vertical="center"/>
    </xf>
    <xf numFmtId="14" fontId="4" fillId="27" borderId="9" xfId="1" applyNumberFormat="1" applyFont="1" applyFill="1" applyBorder="1" applyAlignment="1">
      <alignment horizontal="center" vertical="center"/>
    </xf>
    <xf numFmtId="14" fontId="4" fillId="27" borderId="9" xfId="0" applyNumberFormat="1" applyFont="1" applyFill="1" applyBorder="1" applyAlignment="1">
      <alignment vertical="center"/>
    </xf>
    <xf numFmtId="0" fontId="4" fillId="27" borderId="8" xfId="0" applyFont="1" applyFill="1" applyBorder="1" applyAlignment="1">
      <alignment vertical="center" wrapText="1"/>
    </xf>
    <xf numFmtId="164" fontId="4" fillId="27" borderId="8" xfId="1" applyFont="1" applyFill="1" applyBorder="1" applyAlignment="1">
      <alignment vertical="center"/>
    </xf>
    <xf numFmtId="14" fontId="4" fillId="27" borderId="8" xfId="0" applyNumberFormat="1" applyFont="1" applyFill="1" applyBorder="1" applyAlignment="1">
      <alignment horizontal="center" vertical="center"/>
    </xf>
    <xf numFmtId="0" fontId="4" fillId="27" borderId="8" xfId="0" applyFont="1" applyFill="1" applyBorder="1" applyAlignment="1">
      <alignment horizontal="center" vertical="center"/>
    </xf>
    <xf numFmtId="0" fontId="4" fillId="27" borderId="8" xfId="0" applyFont="1" applyFill="1" applyBorder="1" applyAlignment="1">
      <alignment horizontal="center" vertical="center" wrapText="1"/>
    </xf>
    <xf numFmtId="164" fontId="4" fillId="27" borderId="8" xfId="1" applyFont="1" applyFill="1" applyBorder="1" applyAlignment="1">
      <alignment horizontal="center" vertical="center" wrapText="1"/>
    </xf>
    <xf numFmtId="0" fontId="4" fillId="27" borderId="8" xfId="0" applyFont="1" applyFill="1" applyBorder="1"/>
    <xf numFmtId="0" fontId="4" fillId="27" borderId="0" xfId="0" applyFont="1" applyFill="1"/>
    <xf numFmtId="0" fontId="4" fillId="0" borderId="8" xfId="0" quotePrefix="1" applyFont="1" applyBorder="1" applyAlignment="1">
      <alignment horizontal="right" vertical="center"/>
    </xf>
    <xf numFmtId="164" fontId="4" fillId="29" borderId="8" xfId="1" applyFont="1" applyFill="1" applyBorder="1" applyAlignment="1">
      <alignment horizontal="left"/>
    </xf>
    <xf numFmtId="164" fontId="4" fillId="29" borderId="8" xfId="1" applyFont="1" applyFill="1" applyBorder="1"/>
    <xf numFmtId="164" fontId="4" fillId="29" borderId="8" xfId="1" applyFont="1" applyFill="1" applyBorder="1" applyAlignment="1">
      <alignment vertical="center"/>
    </xf>
    <xf numFmtId="164" fontId="4" fillId="29" borderId="8" xfId="1" applyFont="1" applyFill="1" applyBorder="1" applyAlignment="1">
      <alignment vertical="center" wrapText="1"/>
    </xf>
    <xf numFmtId="164" fontId="4" fillId="29" borderId="9" xfId="1" applyFont="1" applyFill="1" applyBorder="1" applyAlignment="1">
      <alignment vertical="center"/>
    </xf>
    <xf numFmtId="164" fontId="4" fillId="29" borderId="14" xfId="1" applyFont="1" applyFill="1" applyBorder="1" applyAlignment="1">
      <alignment vertical="center"/>
    </xf>
    <xf numFmtId="164" fontId="4" fillId="29" borderId="10" xfId="1" applyFont="1" applyFill="1" applyBorder="1" applyAlignment="1">
      <alignment vertical="center"/>
    </xf>
    <xf numFmtId="164" fontId="18" fillId="29" borderId="8" xfId="1" applyFont="1" applyFill="1" applyBorder="1"/>
    <xf numFmtId="164" fontId="4" fillId="29" borderId="0" xfId="1" applyFont="1" applyFill="1" applyBorder="1"/>
    <xf numFmtId="164" fontId="2" fillId="29" borderId="0" xfId="1" applyFont="1" applyFill="1" applyAlignment="1">
      <alignment vertical="center"/>
    </xf>
    <xf numFmtId="164" fontId="4" fillId="29" borderId="0" xfId="1" applyFont="1" applyFill="1"/>
    <xf numFmtId="0" fontId="2" fillId="0" borderId="9" xfId="0" applyFont="1" applyFill="1" applyBorder="1" applyAlignment="1">
      <alignment horizontal="center" vertical="center" wrapText="1"/>
    </xf>
    <xf numFmtId="0" fontId="2" fillId="0" borderId="10" xfId="0" applyFont="1" applyFill="1" applyBorder="1" applyAlignment="1">
      <alignment horizontal="center" vertical="center" wrapText="1"/>
    </xf>
    <xf numFmtId="0" fontId="2" fillId="0" borderId="8" xfId="0" applyFont="1" applyFill="1" applyBorder="1" applyAlignment="1">
      <alignment horizontal="center"/>
    </xf>
    <xf numFmtId="14" fontId="2" fillId="0" borderId="9" xfId="0" applyNumberFormat="1" applyFont="1" applyFill="1" applyBorder="1" applyAlignment="1">
      <alignment horizontal="center" vertical="center"/>
    </xf>
    <xf numFmtId="14" fontId="2" fillId="0" borderId="14" xfId="0" applyNumberFormat="1" applyFont="1" applyFill="1" applyBorder="1" applyAlignment="1">
      <alignment horizontal="center" vertical="center"/>
    </xf>
    <xf numFmtId="0" fontId="2" fillId="0" borderId="14" xfId="0" applyFont="1" applyFill="1" applyBorder="1" applyAlignment="1">
      <alignment horizontal="center" vertical="center"/>
    </xf>
    <xf numFmtId="165" fontId="2" fillId="0" borderId="10" xfId="1" applyNumberFormat="1" applyFont="1" applyFill="1" applyBorder="1" applyAlignment="1">
      <alignment horizontal="center" vertical="center"/>
    </xf>
    <xf numFmtId="0" fontId="2" fillId="0" borderId="8" xfId="0" applyFont="1" applyFill="1" applyBorder="1" applyAlignment="1">
      <alignment horizontal="center" wrapText="1"/>
    </xf>
    <xf numFmtId="0" fontId="33" fillId="0" borderId="8" xfId="0" applyFont="1" applyFill="1" applyBorder="1" applyAlignment="1">
      <alignment horizontal="center" vertical="center" wrapText="1"/>
    </xf>
    <xf numFmtId="14" fontId="2" fillId="5" borderId="10" xfId="0" applyNumberFormat="1" applyFont="1" applyFill="1" applyBorder="1" applyAlignment="1">
      <alignment horizontal="center" vertical="center"/>
    </xf>
    <xf numFmtId="0" fontId="33" fillId="0" borderId="10" xfId="0" applyFont="1" applyFill="1" applyBorder="1" applyAlignment="1">
      <alignment horizontal="center" vertical="center" wrapText="1"/>
    </xf>
    <xf numFmtId="165" fontId="2" fillId="0" borderId="10" xfId="1" applyNumberFormat="1" applyFont="1" applyFill="1" applyBorder="1" applyAlignment="1">
      <alignment horizontal="left" vertical="center"/>
    </xf>
    <xf numFmtId="0" fontId="2" fillId="0" borderId="10" xfId="0" quotePrefix="1" applyFont="1" applyFill="1" applyBorder="1" applyAlignment="1">
      <alignment horizontal="center" vertical="center" wrapText="1"/>
    </xf>
    <xf numFmtId="0" fontId="2" fillId="4" borderId="8" xfId="0" applyFont="1" applyFill="1" applyBorder="1" applyAlignment="1">
      <alignment horizontal="center" vertical="center" wrapText="1"/>
    </xf>
    <xf numFmtId="0" fontId="2" fillId="4" borderId="10" xfId="0" applyFont="1" applyFill="1" applyBorder="1" applyAlignment="1">
      <alignment horizontal="center" vertical="center"/>
    </xf>
    <xf numFmtId="0" fontId="2" fillId="4" borderId="10" xfId="0" applyFont="1" applyFill="1" applyBorder="1" applyAlignment="1">
      <alignment horizontal="center" vertical="center" wrapText="1"/>
    </xf>
    <xf numFmtId="0" fontId="33" fillId="4" borderId="10" xfId="0" quotePrefix="1" applyFont="1" applyFill="1" applyBorder="1" applyAlignment="1">
      <alignment horizontal="center" vertical="center"/>
    </xf>
    <xf numFmtId="0" fontId="2" fillId="4" borderId="0" xfId="0" applyFont="1" applyFill="1"/>
    <xf numFmtId="0" fontId="33" fillId="0" borderId="9" xfId="0" quotePrefix="1" applyFont="1" applyFill="1" applyBorder="1" applyAlignment="1">
      <alignment horizontal="center" vertical="center"/>
    </xf>
    <xf numFmtId="0" fontId="2" fillId="0" borderId="9" xfId="0" applyFont="1" applyFill="1" applyBorder="1"/>
    <xf numFmtId="0" fontId="2" fillId="0" borderId="8" xfId="0" quotePrefix="1" applyFont="1" applyFill="1" applyBorder="1"/>
    <xf numFmtId="164" fontId="2" fillId="4" borderId="8" xfId="1" applyFont="1" applyFill="1" applyBorder="1"/>
    <xf numFmtId="0" fontId="2" fillId="0" borderId="9" xfId="0" applyFont="1" applyFill="1" applyBorder="1" applyAlignment="1">
      <alignment vertical="center"/>
    </xf>
    <xf numFmtId="0" fontId="2" fillId="0" borderId="9" xfId="0" applyFont="1" applyFill="1" applyBorder="1" applyAlignment="1">
      <alignment vertical="center" wrapText="1"/>
    </xf>
    <xf numFmtId="0" fontId="2" fillId="0" borderId="15" xfId="0" applyFont="1" applyFill="1" applyBorder="1" applyAlignment="1">
      <alignment vertical="center"/>
    </xf>
    <xf numFmtId="0" fontId="2" fillId="0" borderId="15" xfId="0" applyFont="1" applyFill="1" applyBorder="1" applyAlignment="1">
      <alignment vertical="center" wrapText="1"/>
    </xf>
    <xf numFmtId="164" fontId="33" fillId="0" borderId="8" xfId="1" applyFont="1" applyFill="1" applyBorder="1" applyAlignment="1">
      <alignment vertical="center"/>
    </xf>
    <xf numFmtId="164" fontId="2" fillId="0" borderId="8" xfId="1" quotePrefix="1" applyFont="1" applyFill="1" applyBorder="1" applyAlignment="1">
      <alignment vertical="center"/>
    </xf>
    <xf numFmtId="164" fontId="33" fillId="0" borderId="8" xfId="1" quotePrefix="1" applyFont="1" applyFill="1" applyBorder="1" applyAlignment="1">
      <alignment vertical="center"/>
    </xf>
    <xf numFmtId="0" fontId="2" fillId="0" borderId="17" xfId="0" applyFont="1" applyFill="1" applyBorder="1" applyAlignment="1">
      <alignment horizontal="center" vertical="center"/>
    </xf>
    <xf numFmtId="0" fontId="2" fillId="0" borderId="17" xfId="0" applyFont="1" applyFill="1" applyBorder="1" applyAlignment="1">
      <alignment horizontal="left" vertical="center" wrapText="1"/>
    </xf>
    <xf numFmtId="0" fontId="2" fillId="14" borderId="8" xfId="0" applyFont="1" applyFill="1" applyBorder="1"/>
    <xf numFmtId="164" fontId="2" fillId="14" borderId="8" xfId="1" applyFont="1" applyFill="1" applyBorder="1"/>
    <xf numFmtId="0" fontId="2" fillId="15" borderId="10" xfId="0" applyFont="1" applyFill="1" applyBorder="1" applyAlignment="1">
      <alignment horizontal="center" vertical="center" wrapText="1"/>
    </xf>
    <xf numFmtId="0" fontId="2" fillId="15" borderId="8" xfId="0" applyFont="1" applyFill="1" applyBorder="1" applyAlignment="1">
      <alignment vertical="center"/>
    </xf>
    <xf numFmtId="0" fontId="2" fillId="15" borderId="8" xfId="0" applyFont="1" applyFill="1" applyBorder="1"/>
    <xf numFmtId="164" fontId="2" fillId="15" borderId="8" xfId="1" applyFont="1" applyFill="1" applyBorder="1"/>
    <xf numFmtId="164" fontId="2" fillId="0" borderId="8" xfId="0" applyNumberFormat="1" applyFont="1" applyFill="1" applyBorder="1" applyAlignment="1">
      <alignment horizontal="center" vertical="center"/>
    </xf>
    <xf numFmtId="0" fontId="2" fillId="30" borderId="10" xfId="0" applyFont="1" applyFill="1" applyBorder="1" applyAlignment="1">
      <alignment horizontal="center" vertical="center" wrapText="1"/>
    </xf>
    <xf numFmtId="0" fontId="2" fillId="30" borderId="8" xfId="0" applyFont="1" applyFill="1" applyBorder="1" applyAlignment="1">
      <alignment vertical="center"/>
    </xf>
    <xf numFmtId="0" fontId="2" fillId="30" borderId="8" xfId="0" applyFont="1" applyFill="1" applyBorder="1" applyAlignment="1">
      <alignment vertical="center" wrapText="1"/>
    </xf>
    <xf numFmtId="0" fontId="2" fillId="30" borderId="10" xfId="0" applyFont="1" applyFill="1" applyBorder="1" applyAlignment="1">
      <alignment horizontal="center" vertical="center"/>
    </xf>
    <xf numFmtId="164" fontId="2" fillId="30" borderId="8" xfId="1" applyFont="1" applyFill="1" applyBorder="1" applyAlignment="1">
      <alignment vertical="center"/>
    </xf>
    <xf numFmtId="0" fontId="2" fillId="30" borderId="8" xfId="0" applyFont="1" applyFill="1" applyBorder="1"/>
    <xf numFmtId="0" fontId="2" fillId="30" borderId="0" xfId="0" applyFont="1" applyFill="1"/>
    <xf numFmtId="0" fontId="6" fillId="14" borderId="8" xfId="0" applyFont="1" applyFill="1" applyBorder="1"/>
    <xf numFmtId="164" fontId="6" fillId="14" borderId="8" xfId="1" applyFont="1" applyFill="1" applyBorder="1"/>
    <xf numFmtId="0" fontId="6" fillId="14" borderId="0" xfId="0" applyFont="1" applyFill="1"/>
    <xf numFmtId="0" fontId="2" fillId="6" borderId="8" xfId="0" applyFont="1" applyFill="1" applyBorder="1"/>
    <xf numFmtId="164" fontId="2" fillId="6" borderId="8" xfId="1" applyFont="1" applyFill="1" applyBorder="1"/>
    <xf numFmtId="0" fontId="2" fillId="6" borderId="0" xfId="0" applyFont="1" applyFill="1"/>
    <xf numFmtId="0" fontId="2" fillId="21" borderId="9" xfId="0" applyFont="1" applyFill="1" applyBorder="1"/>
    <xf numFmtId="0" fontId="2" fillId="21" borderId="8" xfId="0" applyFont="1" applyFill="1" applyBorder="1"/>
    <xf numFmtId="164" fontId="2" fillId="21" borderId="8" xfId="1" applyFont="1" applyFill="1" applyBorder="1"/>
    <xf numFmtId="0" fontId="2" fillId="21" borderId="0" xfId="0" applyFont="1" applyFill="1"/>
    <xf numFmtId="164" fontId="2" fillId="0" borderId="8" xfId="1" applyFont="1" applyFill="1" applyBorder="1" applyAlignment="1">
      <alignment horizontal="left" vertical="center" wrapText="1"/>
    </xf>
    <xf numFmtId="164" fontId="2" fillId="0" borderId="8" xfId="1" quotePrefix="1" applyFont="1" applyFill="1" applyBorder="1" applyAlignment="1">
      <alignment horizontal="center" vertical="center"/>
    </xf>
    <xf numFmtId="164" fontId="2" fillId="0" borderId="0" xfId="1" applyFont="1" applyFill="1" applyAlignment="1">
      <alignment horizontal="center" vertical="center"/>
    </xf>
    <xf numFmtId="0" fontId="2" fillId="7" borderId="8" xfId="0" applyFont="1" applyFill="1" applyBorder="1"/>
    <xf numFmtId="164" fontId="2" fillId="7" borderId="8" xfId="1" applyFont="1" applyFill="1" applyBorder="1"/>
    <xf numFmtId="0" fontId="2" fillId="7" borderId="0" xfId="0" applyFont="1" applyFill="1"/>
    <xf numFmtId="164" fontId="24" fillId="0" borderId="0" xfId="1" applyFont="1" applyFill="1"/>
    <xf numFmtId="165" fontId="16" fillId="5" borderId="8" xfId="1" applyNumberFormat="1" applyFont="1" applyFill="1" applyBorder="1" applyAlignment="1">
      <alignment horizontal="center" vertical="center"/>
    </xf>
    <xf numFmtId="165" fontId="16" fillId="22" borderId="8" xfId="1" applyNumberFormat="1" applyFont="1" applyFill="1" applyBorder="1" applyAlignment="1">
      <alignment horizontal="center" vertical="center"/>
    </xf>
    <xf numFmtId="165" fontId="16" fillId="18" borderId="8" xfId="1" applyNumberFormat="1" applyFont="1" applyFill="1" applyBorder="1" applyAlignment="1">
      <alignment horizontal="center" vertical="center"/>
    </xf>
    <xf numFmtId="165" fontId="16" fillId="20" borderId="8" xfId="1" applyNumberFormat="1" applyFont="1" applyFill="1" applyBorder="1" applyAlignment="1">
      <alignment horizontal="center" vertical="center"/>
    </xf>
    <xf numFmtId="165" fontId="16" fillId="14" borderId="8" xfId="1" applyNumberFormat="1" applyFont="1" applyFill="1" applyBorder="1" applyAlignment="1">
      <alignment horizontal="center" vertical="center"/>
    </xf>
    <xf numFmtId="165" fontId="16" fillId="17" borderId="8" xfId="1" applyNumberFormat="1" applyFont="1" applyFill="1" applyBorder="1" applyAlignment="1">
      <alignment horizontal="center" vertical="center"/>
    </xf>
    <xf numFmtId="165" fontId="16" fillId="19" borderId="8" xfId="1" applyNumberFormat="1" applyFont="1" applyFill="1" applyBorder="1" applyAlignment="1">
      <alignment horizontal="center" vertical="center"/>
    </xf>
    <xf numFmtId="165" fontId="16" fillId="21" borderId="8" xfId="1" applyNumberFormat="1" applyFont="1" applyFill="1" applyBorder="1" applyAlignment="1">
      <alignment horizontal="center" vertical="center"/>
    </xf>
    <xf numFmtId="165" fontId="16" fillId="23" borderId="8" xfId="1" applyNumberFormat="1" applyFont="1" applyFill="1" applyBorder="1" applyAlignment="1">
      <alignment horizontal="center" vertical="center"/>
    </xf>
    <xf numFmtId="165" fontId="16" fillId="24" borderId="8" xfId="1" applyNumberFormat="1" applyFont="1" applyFill="1" applyBorder="1" applyAlignment="1">
      <alignment horizontal="center" vertical="center"/>
    </xf>
    <xf numFmtId="0" fontId="33" fillId="0" borderId="8" xfId="0" applyFont="1" applyFill="1" applyBorder="1" applyAlignment="1">
      <alignment vertical="center"/>
    </xf>
    <xf numFmtId="165" fontId="16" fillId="25" borderId="8" xfId="1" applyNumberFormat="1" applyFont="1" applyFill="1" applyBorder="1" applyAlignment="1">
      <alignment horizontal="center" vertical="center"/>
    </xf>
    <xf numFmtId="165" fontId="16" fillId="26" borderId="8" xfId="1" applyNumberFormat="1" applyFont="1" applyFill="1" applyBorder="1" applyAlignment="1">
      <alignment horizontal="center" vertical="center"/>
    </xf>
    <xf numFmtId="165" fontId="16" fillId="28" borderId="8" xfId="1" applyNumberFormat="1" applyFont="1" applyFill="1" applyBorder="1" applyAlignment="1">
      <alignment horizontal="center" vertical="center"/>
    </xf>
    <xf numFmtId="165" fontId="16" fillId="23" borderId="9" xfId="1" applyNumberFormat="1" applyFont="1" applyFill="1" applyBorder="1" applyAlignment="1">
      <alignment horizontal="center" vertical="center"/>
    </xf>
    <xf numFmtId="165" fontId="16" fillId="4" borderId="9" xfId="1" applyNumberFormat="1" applyFont="1" applyFill="1" applyBorder="1" applyAlignment="1">
      <alignment horizontal="center" vertical="center"/>
    </xf>
    <xf numFmtId="165" fontId="16" fillId="27" borderId="9" xfId="1" applyNumberFormat="1" applyFont="1" applyFill="1" applyBorder="1" applyAlignment="1">
      <alignment horizontal="center" vertical="center"/>
    </xf>
    <xf numFmtId="0" fontId="16" fillId="0" borderId="0" xfId="0" applyFont="1" applyFill="1"/>
    <xf numFmtId="165" fontId="16" fillId="13" borderId="10" xfId="1" applyNumberFormat="1" applyFont="1" applyFill="1" applyBorder="1" applyAlignment="1">
      <alignment horizontal="center" vertical="center"/>
    </xf>
    <xf numFmtId="165" fontId="28" fillId="0" borderId="8" xfId="1" quotePrefix="1" applyNumberFormat="1" applyFont="1" applyFill="1" applyBorder="1" applyAlignment="1">
      <alignment horizontal="center" vertical="center"/>
    </xf>
    <xf numFmtId="165" fontId="28" fillId="0" borderId="8" xfId="1" applyNumberFormat="1" applyFont="1" applyFill="1" applyBorder="1" applyAlignment="1">
      <alignment horizontal="center" vertical="center"/>
    </xf>
    <xf numFmtId="14" fontId="4" fillId="0" borderId="14" xfId="0" applyNumberFormat="1" applyFont="1" applyFill="1" applyBorder="1" applyAlignment="1">
      <alignment vertical="center"/>
    </xf>
    <xf numFmtId="0" fontId="16" fillId="0" borderId="8" xfId="0" quotePrefix="1" applyFont="1" applyFill="1" applyBorder="1" applyAlignment="1">
      <alignment vertical="center"/>
    </xf>
    <xf numFmtId="0" fontId="16" fillId="0" borderId="8" xfId="0" applyFont="1" applyFill="1" applyBorder="1" applyAlignment="1">
      <alignment vertical="center"/>
    </xf>
    <xf numFmtId="0" fontId="16" fillId="0" borderId="8" xfId="0" quotePrefix="1" applyFont="1" applyFill="1" applyBorder="1" applyAlignment="1">
      <alignment horizontal="center" vertical="center"/>
    </xf>
    <xf numFmtId="165" fontId="4" fillId="0" borderId="10" xfId="1" applyNumberFormat="1" applyFont="1" applyFill="1" applyBorder="1" applyAlignment="1">
      <alignment vertical="center"/>
    </xf>
    <xf numFmtId="164" fontId="16" fillId="0" borderId="0" xfId="1" applyFont="1" applyFill="1"/>
    <xf numFmtId="0" fontId="16" fillId="0" borderId="8" xfId="0" quotePrefix="1" applyFont="1" applyFill="1" applyBorder="1" applyAlignment="1">
      <alignment horizontal="center" vertical="center" wrapText="1"/>
    </xf>
    <xf numFmtId="164" fontId="4" fillId="0" borderId="8" xfId="0" quotePrefix="1" applyNumberFormat="1" applyFont="1" applyFill="1" applyBorder="1" applyAlignment="1">
      <alignment horizontal="center" vertical="center" wrapText="1"/>
    </xf>
    <xf numFmtId="164" fontId="16" fillId="0" borderId="8" xfId="0" applyNumberFormat="1" applyFont="1" applyFill="1" applyBorder="1" applyAlignment="1">
      <alignment horizontal="center" vertical="center" wrapText="1"/>
    </xf>
    <xf numFmtId="165" fontId="16" fillId="0" borderId="8" xfId="1" quotePrefix="1" applyNumberFormat="1" applyFont="1" applyFill="1" applyBorder="1" applyAlignment="1">
      <alignment horizontal="left" vertical="center"/>
    </xf>
    <xf numFmtId="165" fontId="16" fillId="0" borderId="8" xfId="1" applyNumberFormat="1" applyFont="1" applyFill="1" applyBorder="1" applyAlignment="1">
      <alignment vertical="center"/>
    </xf>
    <xf numFmtId="165" fontId="16" fillId="0" borderId="8" xfId="1" quotePrefix="1" applyNumberFormat="1" applyFont="1" applyFill="1" applyBorder="1" applyAlignment="1">
      <alignment vertical="center"/>
    </xf>
    <xf numFmtId="164" fontId="18" fillId="0" borderId="8" xfId="0" applyNumberFormat="1" applyFont="1" applyFill="1" applyBorder="1" applyAlignment="1">
      <alignment horizontal="center" vertical="center" wrapText="1"/>
    </xf>
    <xf numFmtId="165" fontId="16" fillId="0" borderId="10" xfId="1" quotePrefix="1" applyNumberFormat="1" applyFont="1" applyFill="1" applyBorder="1" applyAlignment="1">
      <alignment vertical="center"/>
    </xf>
    <xf numFmtId="14" fontId="4" fillId="0" borderId="9" xfId="1" applyNumberFormat="1" applyFont="1" applyFill="1" applyBorder="1" applyAlignment="1">
      <alignment horizontal="center" vertical="center"/>
    </xf>
    <xf numFmtId="14" fontId="4" fillId="0" borderId="14" xfId="1" applyNumberFormat="1" applyFont="1" applyFill="1" applyBorder="1" applyAlignment="1">
      <alignment horizontal="center" vertical="center"/>
    </xf>
    <xf numFmtId="14" fontId="4" fillId="0" borderId="10" xfId="1" applyNumberFormat="1" applyFont="1" applyFill="1" applyBorder="1" applyAlignment="1">
      <alignment horizontal="center" vertical="center"/>
    </xf>
    <xf numFmtId="14" fontId="4" fillId="0" borderId="9" xfId="0" applyNumberFormat="1" applyFont="1" applyFill="1" applyBorder="1" applyAlignment="1">
      <alignment horizontal="center" vertical="center"/>
    </xf>
    <xf numFmtId="14" fontId="4" fillId="0" borderId="14" xfId="0" applyNumberFormat="1" applyFont="1" applyFill="1" applyBorder="1" applyAlignment="1">
      <alignment horizontal="center" vertical="center"/>
    </xf>
    <xf numFmtId="14" fontId="4" fillId="0" borderId="10" xfId="0" applyNumberFormat="1" applyFont="1" applyFill="1" applyBorder="1" applyAlignment="1">
      <alignment horizontal="center" vertical="center"/>
    </xf>
    <xf numFmtId="0" fontId="4" fillId="0" borderId="9" xfId="0" applyFont="1" applyFill="1" applyBorder="1" applyAlignment="1">
      <alignment horizontal="center" vertical="center"/>
    </xf>
    <xf numFmtId="0" fontId="4" fillId="0" borderId="14" xfId="0" applyFont="1" applyFill="1" applyBorder="1" applyAlignment="1">
      <alignment horizontal="center" vertical="center"/>
    </xf>
    <xf numFmtId="0" fontId="4" fillId="0" borderId="10" xfId="0" applyFont="1" applyFill="1" applyBorder="1" applyAlignment="1">
      <alignment horizontal="center" vertical="center"/>
    </xf>
    <xf numFmtId="165" fontId="16" fillId="0" borderId="8" xfId="1" quotePrefix="1" applyNumberFormat="1" applyFont="1" applyFill="1" applyBorder="1" applyAlignment="1">
      <alignment horizontal="center" vertical="center"/>
    </xf>
    <xf numFmtId="165" fontId="16" fillId="0" borderId="8" xfId="1" applyNumberFormat="1" applyFont="1" applyFill="1" applyBorder="1" applyAlignment="1">
      <alignment horizontal="center" vertical="center"/>
    </xf>
    <xf numFmtId="0" fontId="4" fillId="0" borderId="9" xfId="0" applyFont="1" applyFill="1" applyBorder="1" applyAlignment="1">
      <alignment horizontal="center" vertical="center" wrapText="1"/>
    </xf>
    <xf numFmtId="0" fontId="4" fillId="0" borderId="14" xfId="0" applyFont="1" applyFill="1" applyBorder="1" applyAlignment="1">
      <alignment horizontal="center" vertical="center" wrapText="1"/>
    </xf>
    <xf numFmtId="0" fontId="4" fillId="0" borderId="10" xfId="0" applyFont="1" applyFill="1" applyBorder="1" applyAlignment="1">
      <alignment horizontal="center" vertical="center" wrapText="1"/>
    </xf>
    <xf numFmtId="0" fontId="4" fillId="0" borderId="9" xfId="0" quotePrefix="1" applyFont="1" applyFill="1" applyBorder="1" applyAlignment="1">
      <alignment horizontal="center" vertical="center"/>
    </xf>
    <xf numFmtId="0" fontId="4" fillId="0" borderId="10" xfId="0" quotePrefix="1" applyFont="1" applyFill="1" applyBorder="1" applyAlignment="1">
      <alignment horizontal="center" vertical="center"/>
    </xf>
    <xf numFmtId="14" fontId="4" fillId="0" borderId="9" xfId="0" quotePrefix="1" applyNumberFormat="1" applyFont="1" applyFill="1" applyBorder="1" applyAlignment="1">
      <alignment horizontal="center" vertical="center"/>
    </xf>
    <xf numFmtId="14" fontId="4" fillId="0" borderId="14" xfId="0" quotePrefix="1" applyNumberFormat="1" applyFont="1" applyFill="1" applyBorder="1" applyAlignment="1">
      <alignment horizontal="center" vertical="center"/>
    </xf>
    <xf numFmtId="14" fontId="4" fillId="0" borderId="10" xfId="0" quotePrefix="1" applyNumberFormat="1" applyFont="1" applyFill="1" applyBorder="1" applyAlignment="1">
      <alignment horizontal="center" vertical="center"/>
    </xf>
    <xf numFmtId="0" fontId="4" fillId="0" borderId="14" xfId="0" quotePrefix="1" applyFont="1" applyFill="1" applyBorder="1" applyAlignment="1">
      <alignment horizontal="center" vertical="center"/>
    </xf>
    <xf numFmtId="14" fontId="4" fillId="4" borderId="9" xfId="0" applyNumberFormat="1" applyFont="1" applyFill="1" applyBorder="1" applyAlignment="1">
      <alignment horizontal="center" vertical="center"/>
    </xf>
    <xf numFmtId="14" fontId="4" fillId="4" borderId="10" xfId="0" applyNumberFormat="1" applyFont="1" applyFill="1" applyBorder="1" applyAlignment="1">
      <alignment horizontal="center" vertical="center"/>
    </xf>
    <xf numFmtId="14" fontId="4" fillId="4" borderId="9" xfId="1" applyNumberFormat="1" applyFont="1" applyFill="1" applyBorder="1" applyAlignment="1">
      <alignment horizontal="center" vertical="center"/>
    </xf>
    <xf numFmtId="14" fontId="4" fillId="4" borderId="10" xfId="1" applyNumberFormat="1" applyFont="1" applyFill="1" applyBorder="1" applyAlignment="1">
      <alignment horizontal="center" vertical="center"/>
    </xf>
    <xf numFmtId="165" fontId="4" fillId="0" borderId="9" xfId="1" applyNumberFormat="1" applyFont="1" applyFill="1" applyBorder="1" applyAlignment="1">
      <alignment horizontal="center" vertical="center"/>
    </xf>
    <xf numFmtId="165" fontId="4" fillId="0" borderId="14" xfId="1" applyNumberFormat="1" applyFont="1" applyFill="1" applyBorder="1" applyAlignment="1">
      <alignment horizontal="center" vertical="center"/>
    </xf>
    <xf numFmtId="165" fontId="4" fillId="0" borderId="10" xfId="1" applyNumberFormat="1" applyFont="1" applyFill="1" applyBorder="1" applyAlignment="1">
      <alignment horizontal="center" vertical="center"/>
    </xf>
    <xf numFmtId="165" fontId="16" fillId="0" borderId="9" xfId="1" quotePrefix="1" applyNumberFormat="1" applyFont="1" applyFill="1" applyBorder="1" applyAlignment="1">
      <alignment horizontal="center" vertical="center"/>
    </xf>
    <xf numFmtId="165" fontId="16" fillId="0" borderId="10" xfId="1" applyNumberFormat="1" applyFont="1" applyFill="1" applyBorder="1" applyAlignment="1">
      <alignment horizontal="center" vertical="center"/>
    </xf>
    <xf numFmtId="0" fontId="4" fillId="4" borderId="9" xfId="0" quotePrefix="1" applyFont="1" applyFill="1" applyBorder="1" applyAlignment="1">
      <alignment horizontal="center" vertical="center"/>
    </xf>
    <xf numFmtId="0" fontId="4" fillId="4" borderId="10" xfId="0" quotePrefix="1" applyFont="1" applyFill="1" applyBorder="1" applyAlignment="1">
      <alignment horizontal="center" vertical="center"/>
    </xf>
    <xf numFmtId="0" fontId="4" fillId="0" borderId="10" xfId="0" applyFont="1" applyFill="1" applyBorder="1" applyAlignment="1">
      <alignment horizontal="left" vertical="center" wrapText="1"/>
    </xf>
    <xf numFmtId="165" fontId="16" fillId="0" borderId="9" xfId="1" applyNumberFormat="1" applyFont="1" applyFill="1" applyBorder="1" applyAlignment="1">
      <alignment horizontal="center" vertical="center"/>
    </xf>
    <xf numFmtId="14" fontId="4" fillId="0" borderId="9" xfId="0" applyNumberFormat="1" applyFont="1" applyFill="1" applyBorder="1" applyAlignment="1">
      <alignment horizontal="center" vertical="center" wrapText="1"/>
    </xf>
    <xf numFmtId="0" fontId="4" fillId="0" borderId="9" xfId="0" quotePrefix="1" applyFont="1" applyFill="1" applyBorder="1" applyAlignment="1">
      <alignment horizontal="center" vertical="center" wrapText="1"/>
    </xf>
    <xf numFmtId="164" fontId="4" fillId="0" borderId="10" xfId="1" applyFont="1" applyFill="1" applyBorder="1" applyAlignment="1">
      <alignment horizontal="center" vertical="center"/>
    </xf>
    <xf numFmtId="164" fontId="4" fillId="29" borderId="14" xfId="1" applyFont="1" applyFill="1" applyBorder="1" applyAlignment="1">
      <alignment horizontal="center" vertical="center"/>
    </xf>
    <xf numFmtId="0" fontId="18" fillId="0" borderId="10" xfId="0" applyFont="1" applyFill="1" applyBorder="1" applyAlignment="1">
      <alignment horizontal="center" vertical="center" wrapText="1"/>
    </xf>
    <xf numFmtId="0" fontId="4" fillId="0" borderId="14" xfId="0" applyFont="1" applyFill="1" applyBorder="1" applyAlignment="1">
      <alignment horizontal="left" vertical="center" wrapText="1"/>
    </xf>
    <xf numFmtId="0" fontId="4" fillId="0" borderId="8" xfId="0" applyFont="1" applyFill="1" applyBorder="1" applyAlignment="1">
      <alignment horizontal="center"/>
    </xf>
    <xf numFmtId="0" fontId="4" fillId="0" borderId="8" xfId="0" applyFont="1" applyFill="1" applyBorder="1" applyAlignment="1">
      <alignment horizontal="center" vertical="center" wrapText="1"/>
    </xf>
    <xf numFmtId="0" fontId="16" fillId="0" borderId="8" xfId="0" applyFont="1" applyFill="1" applyBorder="1" applyAlignment="1">
      <alignment horizontal="center" vertical="center" wrapText="1"/>
    </xf>
    <xf numFmtId="14" fontId="4" fillId="0" borderId="10" xfId="1" applyNumberFormat="1" applyFont="1" applyFill="1" applyBorder="1" applyAlignment="1">
      <alignment horizontal="center" vertical="center" wrapText="1"/>
    </xf>
    <xf numFmtId="165" fontId="16" fillId="0" borderId="10" xfId="1" quotePrefix="1" applyNumberFormat="1" applyFont="1" applyFill="1" applyBorder="1" applyAlignment="1">
      <alignment horizontal="center" vertical="center"/>
    </xf>
    <xf numFmtId="165" fontId="16" fillId="0" borderId="14" xfId="1" applyNumberFormat="1" applyFont="1" applyFill="1" applyBorder="1" applyAlignment="1">
      <alignment horizontal="center" vertical="center"/>
    </xf>
    <xf numFmtId="165" fontId="16" fillId="0" borderId="14" xfId="1" quotePrefix="1" applyNumberFormat="1" applyFont="1" applyFill="1" applyBorder="1" applyAlignment="1">
      <alignment horizontal="center" vertical="center"/>
    </xf>
    <xf numFmtId="164" fontId="4" fillId="0" borderId="14" xfId="1" applyFont="1" applyFill="1" applyBorder="1" applyAlignment="1">
      <alignment horizontal="center" vertical="center" wrapText="1"/>
    </xf>
    <xf numFmtId="164" fontId="4" fillId="0" borderId="10" xfId="1" applyFont="1" applyFill="1" applyBorder="1" applyAlignment="1">
      <alignment horizontal="center" vertical="center" wrapText="1"/>
    </xf>
    <xf numFmtId="14" fontId="4" fillId="7" borderId="9" xfId="0" applyNumberFormat="1" applyFont="1" applyFill="1" applyBorder="1" applyAlignment="1">
      <alignment horizontal="center" vertical="center"/>
    </xf>
    <xf numFmtId="14" fontId="4" fillId="7" borderId="10" xfId="0" applyNumberFormat="1" applyFont="1" applyFill="1" applyBorder="1" applyAlignment="1">
      <alignment horizontal="center" vertical="center"/>
    </xf>
    <xf numFmtId="0" fontId="4" fillId="7" borderId="10" xfId="0" applyFont="1" applyFill="1" applyBorder="1" applyAlignment="1">
      <alignment horizontal="center" vertical="center"/>
    </xf>
    <xf numFmtId="0" fontId="4" fillId="7" borderId="9" xfId="0" applyFont="1" applyFill="1" applyBorder="1" applyAlignment="1">
      <alignment horizontal="center" vertical="center"/>
    </xf>
    <xf numFmtId="165" fontId="4" fillId="7" borderId="10" xfId="1" applyNumberFormat="1" applyFont="1" applyFill="1" applyBorder="1" applyAlignment="1">
      <alignment horizontal="center" vertical="center"/>
    </xf>
    <xf numFmtId="0" fontId="4" fillId="7" borderId="9" xfId="0" applyFont="1" applyFill="1" applyBorder="1" applyAlignment="1">
      <alignment horizontal="center" vertical="center" wrapText="1"/>
    </xf>
    <xf numFmtId="0" fontId="4" fillId="7" borderId="10" xfId="0" applyFont="1" applyFill="1" applyBorder="1" applyAlignment="1">
      <alignment horizontal="center" vertical="center" wrapText="1"/>
    </xf>
    <xf numFmtId="0" fontId="4" fillId="6" borderId="10" xfId="0" applyFont="1" applyFill="1" applyBorder="1" applyAlignment="1">
      <alignment horizontal="center" vertical="center" wrapText="1"/>
    </xf>
    <xf numFmtId="0" fontId="4" fillId="6" borderId="10" xfId="0" applyFont="1" applyFill="1" applyBorder="1" applyAlignment="1">
      <alignment horizontal="center" vertical="center"/>
    </xf>
    <xf numFmtId="14" fontId="4" fillId="6" borderId="10" xfId="0" applyNumberFormat="1" applyFont="1" applyFill="1" applyBorder="1" applyAlignment="1">
      <alignment horizontal="center" vertical="center"/>
    </xf>
    <xf numFmtId="165" fontId="4" fillId="6" borderId="10" xfId="1" applyNumberFormat="1" applyFont="1" applyFill="1" applyBorder="1" applyAlignment="1">
      <alignment horizontal="center" vertical="center"/>
    </xf>
    <xf numFmtId="14" fontId="4" fillId="0" borderId="9" xfId="0" applyNumberFormat="1" applyFont="1" applyFill="1" applyBorder="1" applyAlignment="1">
      <alignment vertical="center"/>
    </xf>
    <xf numFmtId="14" fontId="4" fillId="0" borderId="8" xfId="0" applyNumberFormat="1" applyFont="1" applyFill="1" applyBorder="1" applyAlignment="1">
      <alignment horizontal="center" vertical="center"/>
    </xf>
    <xf numFmtId="0" fontId="4" fillId="0" borderId="8" xfId="0" applyFont="1" applyFill="1" applyBorder="1" applyAlignment="1">
      <alignment horizontal="center" vertical="center"/>
    </xf>
    <xf numFmtId="165" fontId="4" fillId="0" borderId="8" xfId="1" applyNumberFormat="1" applyFont="1" applyFill="1" applyBorder="1" applyAlignment="1">
      <alignment horizontal="center" vertical="center"/>
    </xf>
    <xf numFmtId="0" fontId="4" fillId="0" borderId="8" xfId="0" applyFont="1" applyFill="1" applyBorder="1" applyAlignment="1">
      <alignment horizontal="left" vertical="center" wrapText="1"/>
    </xf>
    <xf numFmtId="0" fontId="4" fillId="0" borderId="8" xfId="0" quotePrefix="1" applyFont="1" applyFill="1" applyBorder="1" applyAlignment="1">
      <alignment horizontal="center" vertical="center"/>
    </xf>
    <xf numFmtId="0" fontId="4" fillId="0" borderId="8" xfId="0" quotePrefix="1" applyFont="1" applyFill="1" applyBorder="1" applyAlignment="1">
      <alignment horizontal="center" vertical="center" wrapText="1"/>
    </xf>
    <xf numFmtId="14" fontId="4" fillId="0" borderId="8" xfId="1" applyNumberFormat="1" applyFont="1" applyFill="1" applyBorder="1" applyAlignment="1">
      <alignment horizontal="center" vertical="center"/>
    </xf>
    <xf numFmtId="14" fontId="4" fillId="4" borderId="8" xfId="0" applyNumberFormat="1" applyFont="1" applyFill="1" applyBorder="1" applyAlignment="1">
      <alignment horizontal="center" vertical="center"/>
    </xf>
    <xf numFmtId="0" fontId="4" fillId="4" borderId="8" xfId="0" quotePrefix="1" applyFont="1" applyFill="1" applyBorder="1" applyAlignment="1">
      <alignment horizontal="center" vertical="center"/>
    </xf>
    <xf numFmtId="14" fontId="4" fillId="0" borderId="8" xfId="0" quotePrefix="1" applyNumberFormat="1" applyFont="1" applyFill="1" applyBorder="1" applyAlignment="1">
      <alignment horizontal="center" vertical="center"/>
    </xf>
    <xf numFmtId="164" fontId="4" fillId="0" borderId="8" xfId="1" quotePrefix="1" applyFont="1" applyFill="1" applyBorder="1" applyAlignment="1">
      <alignment horizontal="center" vertical="center" wrapText="1"/>
    </xf>
    <xf numFmtId="164" fontId="16" fillId="0" borderId="8" xfId="0" applyNumberFormat="1" applyFont="1" applyFill="1" applyBorder="1" applyAlignment="1">
      <alignment horizontal="center" vertical="center"/>
    </xf>
    <xf numFmtId="164" fontId="16" fillId="0" borderId="8" xfId="1" applyFont="1" applyFill="1" applyBorder="1" applyAlignment="1">
      <alignment vertical="center"/>
    </xf>
    <xf numFmtId="0" fontId="2" fillId="0" borderId="10" xfId="0" applyFont="1" applyFill="1" applyBorder="1" applyAlignment="1">
      <alignment horizontal="center" vertical="center"/>
    </xf>
    <xf numFmtId="0" fontId="2" fillId="0" borderId="10" xfId="0" applyFont="1" applyFill="1" applyBorder="1" applyAlignment="1">
      <alignment horizontal="center" vertical="center" wrapText="1"/>
    </xf>
    <xf numFmtId="0" fontId="2" fillId="0" borderId="14" xfId="0" applyFont="1" applyFill="1" applyBorder="1" applyAlignment="1">
      <alignment horizontal="center" vertical="center" wrapText="1"/>
    </xf>
    <xf numFmtId="0" fontId="2" fillId="0" borderId="14" xfId="0" applyFont="1" applyFill="1" applyBorder="1" applyAlignment="1">
      <alignment horizontal="center" vertical="center"/>
    </xf>
    <xf numFmtId="14" fontId="2" fillId="0" borderId="14" xfId="0" applyNumberFormat="1" applyFont="1" applyFill="1" applyBorder="1" applyAlignment="1">
      <alignment horizontal="center" vertical="center"/>
    </xf>
    <xf numFmtId="165" fontId="2" fillId="0" borderId="14" xfId="1" applyNumberFormat="1" applyFont="1" applyFill="1" applyBorder="1" applyAlignment="1">
      <alignment horizontal="center" vertical="center"/>
    </xf>
    <xf numFmtId="0" fontId="2" fillId="0" borderId="14" xfId="0" quotePrefix="1" applyFont="1" applyFill="1" applyBorder="1" applyAlignment="1">
      <alignment horizontal="center" vertical="center"/>
    </xf>
    <xf numFmtId="0" fontId="2" fillId="0" borderId="14" xfId="0" applyFont="1" applyFill="1" applyBorder="1" applyAlignment="1">
      <alignment horizontal="left" vertical="center" wrapText="1"/>
    </xf>
    <xf numFmtId="0" fontId="2" fillId="31" borderId="14" xfId="0" applyFont="1" applyFill="1" applyBorder="1" applyAlignment="1">
      <alignment horizontal="center" vertical="center" wrapText="1"/>
    </xf>
    <xf numFmtId="0" fontId="2" fillId="31" borderId="10" xfId="0" applyFont="1" applyFill="1" applyBorder="1" applyAlignment="1">
      <alignment horizontal="center" vertical="center" wrapText="1"/>
    </xf>
    <xf numFmtId="0" fontId="2" fillId="31" borderId="8" xfId="0" applyFont="1" applyFill="1" applyBorder="1" applyAlignment="1">
      <alignment wrapText="1"/>
    </xf>
    <xf numFmtId="0" fontId="2" fillId="31" borderId="14" xfId="0" applyFont="1" applyFill="1" applyBorder="1" applyAlignment="1">
      <alignment horizontal="center" vertical="center"/>
    </xf>
    <xf numFmtId="0" fontId="2" fillId="31" borderId="10" xfId="0" applyFont="1" applyFill="1" applyBorder="1" applyAlignment="1">
      <alignment horizontal="center" vertical="center"/>
    </xf>
    <xf numFmtId="0" fontId="2" fillId="31" borderId="8" xfId="0" quotePrefix="1" applyFont="1" applyFill="1" applyBorder="1" applyAlignment="1">
      <alignment horizontal="center" vertical="center"/>
    </xf>
    <xf numFmtId="14" fontId="2" fillId="31" borderId="8" xfId="0" applyNumberFormat="1" applyFont="1" applyFill="1" applyBorder="1"/>
    <xf numFmtId="164" fontId="2" fillId="31" borderId="8" xfId="1" applyFont="1" applyFill="1" applyBorder="1"/>
    <xf numFmtId="14" fontId="2" fillId="31" borderId="14" xfId="0" applyNumberFormat="1" applyFont="1" applyFill="1" applyBorder="1" applyAlignment="1">
      <alignment horizontal="center" vertical="center"/>
    </xf>
    <xf numFmtId="0" fontId="2" fillId="31" borderId="8" xfId="0" quotePrefix="1" applyFont="1" applyFill="1" applyBorder="1"/>
    <xf numFmtId="0" fontId="2" fillId="31" borderId="8" xfId="0" applyFont="1" applyFill="1" applyBorder="1"/>
    <xf numFmtId="165" fontId="2" fillId="31" borderId="10" xfId="1" applyNumberFormat="1" applyFont="1" applyFill="1" applyBorder="1" applyAlignment="1">
      <alignment horizontal="center" vertical="center"/>
    </xf>
    <xf numFmtId="0" fontId="2" fillId="31" borderId="8" xfId="0" applyFont="1" applyFill="1" applyBorder="1" applyAlignment="1">
      <alignment vertical="center" wrapText="1"/>
    </xf>
    <xf numFmtId="0" fontId="2" fillId="31" borderId="9" xfId="0" applyFont="1" applyFill="1" applyBorder="1"/>
    <xf numFmtId="0" fontId="2" fillId="31" borderId="0" xfId="0" applyFont="1" applyFill="1"/>
    <xf numFmtId="165" fontId="2" fillId="0" borderId="14" xfId="1" applyNumberFormat="1" applyFont="1" applyFill="1" applyBorder="1" applyAlignment="1">
      <alignment vertical="center"/>
    </xf>
    <xf numFmtId="0" fontId="0" fillId="31" borderId="8" xfId="0" applyFill="1" applyBorder="1"/>
    <xf numFmtId="164" fontId="4" fillId="29" borderId="8" xfId="1" applyFont="1" applyFill="1" applyBorder="1" applyAlignment="1">
      <alignment horizontal="center" vertical="center"/>
    </xf>
    <xf numFmtId="164" fontId="4" fillId="0" borderId="14" xfId="1" applyFont="1" applyFill="1" applyBorder="1" applyAlignment="1">
      <alignment vertical="center" wrapText="1"/>
    </xf>
    <xf numFmtId="164" fontId="4" fillId="0" borderId="10" xfId="1" applyFont="1" applyFill="1" applyBorder="1" applyAlignment="1">
      <alignment vertical="center" wrapText="1"/>
    </xf>
    <xf numFmtId="0" fontId="4" fillId="0" borderId="10" xfId="0" applyFont="1" applyFill="1" applyBorder="1" applyAlignment="1">
      <alignment vertical="center" wrapText="1"/>
    </xf>
    <xf numFmtId="0" fontId="17" fillId="0" borderId="10" xfId="0" applyFont="1" applyBorder="1" applyAlignment="1">
      <alignment vertical="center" wrapText="1"/>
    </xf>
    <xf numFmtId="0" fontId="3" fillId="0" borderId="10" xfId="0" applyFont="1" applyFill="1" applyBorder="1" applyAlignment="1">
      <alignment vertical="center" wrapText="1"/>
    </xf>
    <xf numFmtId="164" fontId="33" fillId="0" borderId="0" xfId="1" applyFont="1" applyFill="1"/>
    <xf numFmtId="164" fontId="34" fillId="0" borderId="0" xfId="1" applyFont="1" applyFill="1"/>
    <xf numFmtId="0" fontId="18" fillId="0" borderId="8" xfId="0" quotePrefix="1" applyFont="1" applyFill="1" applyBorder="1" applyAlignment="1">
      <alignment horizontal="right" vertical="center"/>
    </xf>
    <xf numFmtId="164" fontId="24" fillId="0" borderId="0" xfId="1" applyFont="1" applyFill="1" applyAlignment="1">
      <alignment horizontal="center" vertical="center"/>
    </xf>
    <xf numFmtId="0" fontId="17" fillId="0" borderId="8" xfId="0" quotePrefix="1" applyFont="1" applyFill="1" applyBorder="1" applyAlignment="1">
      <alignment horizontal="left" vertical="center"/>
    </xf>
    <xf numFmtId="0" fontId="2" fillId="0" borderId="8" xfId="0" quotePrefix="1" applyFont="1" applyFill="1" applyBorder="1" applyAlignment="1">
      <alignment horizontal="left" vertical="center"/>
    </xf>
    <xf numFmtId="0" fontId="6" fillId="0" borderId="8" xfId="0" quotePrefix="1" applyFont="1" applyFill="1" applyBorder="1" applyAlignment="1">
      <alignment horizontal="left" vertical="center"/>
    </xf>
    <xf numFmtId="164" fontId="6" fillId="0" borderId="8" xfId="1" quotePrefix="1" applyFont="1" applyFill="1" applyBorder="1" applyAlignment="1">
      <alignment horizontal="left" vertical="center"/>
    </xf>
    <xf numFmtId="0" fontId="6" fillId="5" borderId="8" xfId="0" quotePrefix="1" applyFont="1" applyFill="1" applyBorder="1" applyAlignment="1">
      <alignment horizontal="left" vertical="center"/>
    </xf>
    <xf numFmtId="0" fontId="2" fillId="5" borderId="8" xfId="0" quotePrefix="1" applyFont="1" applyFill="1" applyBorder="1" applyAlignment="1">
      <alignment horizontal="left" vertical="center"/>
    </xf>
    <xf numFmtId="14" fontId="4" fillId="0" borderId="9" xfId="0" applyNumberFormat="1" applyFont="1" applyFill="1" applyBorder="1" applyAlignment="1">
      <alignment horizontal="center" vertical="center"/>
    </xf>
    <xf numFmtId="0" fontId="4" fillId="0" borderId="14" xfId="0" applyFont="1" applyFill="1" applyBorder="1" applyAlignment="1">
      <alignment horizontal="center" vertical="center"/>
    </xf>
    <xf numFmtId="0" fontId="4" fillId="0" borderId="10" xfId="0" applyFont="1" applyFill="1" applyBorder="1" applyAlignment="1">
      <alignment horizontal="center" vertical="center"/>
    </xf>
    <xf numFmtId="0" fontId="4" fillId="0" borderId="9" xfId="0" quotePrefix="1" applyFont="1" applyFill="1" applyBorder="1" applyAlignment="1">
      <alignment horizontal="center" vertical="center"/>
    </xf>
    <xf numFmtId="14" fontId="4" fillId="0" borderId="14" xfId="0" applyNumberFormat="1" applyFont="1" applyFill="1" applyBorder="1" applyAlignment="1">
      <alignment horizontal="center" vertical="center"/>
    </xf>
    <xf numFmtId="14" fontId="4" fillId="0" borderId="10" xfId="0" applyNumberFormat="1" applyFont="1" applyFill="1" applyBorder="1" applyAlignment="1">
      <alignment horizontal="center" vertical="center"/>
    </xf>
    <xf numFmtId="14" fontId="4" fillId="0" borderId="10" xfId="1" applyNumberFormat="1" applyFont="1" applyFill="1" applyBorder="1" applyAlignment="1">
      <alignment horizontal="center" vertical="center" wrapText="1"/>
    </xf>
    <xf numFmtId="164" fontId="4" fillId="0" borderId="10" xfId="1" applyFont="1" applyFill="1" applyBorder="1" applyAlignment="1">
      <alignment horizontal="center" vertical="center" wrapText="1"/>
    </xf>
    <xf numFmtId="14" fontId="4" fillId="0" borderId="9" xfId="0" applyNumberFormat="1" applyFont="1" applyFill="1" applyBorder="1" applyAlignment="1">
      <alignment horizontal="center" vertical="center" wrapText="1"/>
    </xf>
    <xf numFmtId="0" fontId="4" fillId="0" borderId="10" xfId="0" applyFont="1" applyFill="1" applyBorder="1" applyAlignment="1">
      <alignment horizontal="center" vertical="center" wrapText="1"/>
    </xf>
    <xf numFmtId="0" fontId="4" fillId="0" borderId="9" xfId="0" quotePrefix="1" applyFont="1" applyFill="1" applyBorder="1" applyAlignment="1">
      <alignment horizontal="center" vertical="center" wrapText="1"/>
    </xf>
    <xf numFmtId="164" fontId="4" fillId="0" borderId="14" xfId="1" applyFont="1" applyFill="1" applyBorder="1" applyAlignment="1">
      <alignment horizontal="center" vertical="center" wrapText="1"/>
    </xf>
    <xf numFmtId="0" fontId="4" fillId="0" borderId="9" xfId="0" applyFont="1" applyFill="1" applyBorder="1" applyAlignment="1">
      <alignment horizontal="center" vertical="center" wrapText="1"/>
    </xf>
    <xf numFmtId="165" fontId="4" fillId="0" borderId="9" xfId="1" applyNumberFormat="1" applyFont="1" applyFill="1" applyBorder="1" applyAlignment="1">
      <alignment horizontal="center" vertical="center"/>
    </xf>
    <xf numFmtId="165" fontId="4" fillId="0" borderId="14" xfId="1" applyNumberFormat="1" applyFont="1" applyFill="1" applyBorder="1" applyAlignment="1">
      <alignment horizontal="center" vertical="center"/>
    </xf>
    <xf numFmtId="165" fontId="4" fillId="0" borderId="10" xfId="1" applyNumberFormat="1" applyFont="1" applyFill="1" applyBorder="1" applyAlignment="1">
      <alignment horizontal="center" vertical="center"/>
    </xf>
    <xf numFmtId="165" fontId="16" fillId="0" borderId="9" xfId="1" quotePrefix="1" applyNumberFormat="1" applyFont="1" applyFill="1" applyBorder="1" applyAlignment="1">
      <alignment horizontal="center" vertical="center"/>
    </xf>
    <xf numFmtId="165" fontId="16" fillId="0" borderId="10" xfId="1" applyNumberFormat="1" applyFont="1" applyFill="1" applyBorder="1" applyAlignment="1">
      <alignment horizontal="center" vertical="center"/>
    </xf>
    <xf numFmtId="165" fontId="16" fillId="0" borderId="9" xfId="1" applyNumberFormat="1" applyFont="1" applyFill="1" applyBorder="1" applyAlignment="1">
      <alignment horizontal="center" vertical="center"/>
    </xf>
    <xf numFmtId="165" fontId="16" fillId="0" borderId="14" xfId="1" applyNumberFormat="1" applyFont="1" applyFill="1" applyBorder="1" applyAlignment="1">
      <alignment horizontal="center" vertical="center"/>
    </xf>
    <xf numFmtId="0" fontId="4" fillId="0" borderId="14" xfId="0" applyFont="1" applyFill="1" applyBorder="1" applyAlignment="1">
      <alignment horizontal="center" vertical="center" wrapText="1"/>
    </xf>
    <xf numFmtId="164" fontId="4" fillId="29" borderId="14" xfId="1" applyFont="1" applyFill="1" applyBorder="1" applyAlignment="1">
      <alignment horizontal="center" vertical="center"/>
    </xf>
    <xf numFmtId="0" fontId="4" fillId="0" borderId="14" xfId="0" applyFont="1" applyFill="1" applyBorder="1" applyAlignment="1">
      <alignment horizontal="left" vertical="center" wrapText="1"/>
    </xf>
    <xf numFmtId="0" fontId="4" fillId="0" borderId="10" xfId="0" applyFont="1" applyFill="1" applyBorder="1" applyAlignment="1">
      <alignment horizontal="left" vertical="center" wrapText="1"/>
    </xf>
    <xf numFmtId="164" fontId="4" fillId="0" borderId="10" xfId="1" applyFont="1" applyFill="1" applyBorder="1" applyAlignment="1">
      <alignment horizontal="center" vertical="center"/>
    </xf>
    <xf numFmtId="0" fontId="4" fillId="0" borderId="10" xfId="0" quotePrefix="1" applyFont="1" applyFill="1" applyBorder="1" applyAlignment="1">
      <alignment horizontal="center" vertical="center"/>
    </xf>
    <xf numFmtId="0" fontId="4" fillId="0" borderId="9" xfId="0" applyFont="1" applyFill="1" applyBorder="1" applyAlignment="1">
      <alignment horizontal="center" vertical="center"/>
    </xf>
    <xf numFmtId="0" fontId="4" fillId="0" borderId="14" xfId="0" quotePrefix="1" applyFont="1" applyFill="1" applyBorder="1" applyAlignment="1">
      <alignment horizontal="center" vertical="center"/>
    </xf>
    <xf numFmtId="0" fontId="3" fillId="0" borderId="10" xfId="0" applyFont="1" applyFill="1" applyBorder="1" applyAlignment="1">
      <alignment horizontal="center" vertical="center" wrapText="1"/>
    </xf>
    <xf numFmtId="14" fontId="4" fillId="0" borderId="9" xfId="1" applyNumberFormat="1" applyFont="1" applyFill="1" applyBorder="1" applyAlignment="1">
      <alignment horizontal="center" vertical="center"/>
    </xf>
    <xf numFmtId="14" fontId="4" fillId="0" borderId="14" xfId="1" applyNumberFormat="1" applyFont="1" applyFill="1" applyBorder="1" applyAlignment="1">
      <alignment horizontal="center" vertical="center"/>
    </xf>
    <xf numFmtId="14" fontId="4" fillId="0" borderId="10" xfId="1" applyNumberFormat="1" applyFont="1" applyFill="1" applyBorder="1" applyAlignment="1">
      <alignment horizontal="center" vertical="center"/>
    </xf>
    <xf numFmtId="165" fontId="16" fillId="0" borderId="14" xfId="1" quotePrefix="1" applyNumberFormat="1" applyFont="1" applyFill="1" applyBorder="1" applyAlignment="1">
      <alignment horizontal="center" vertical="center"/>
    </xf>
    <xf numFmtId="165" fontId="16" fillId="0" borderId="10" xfId="1" quotePrefix="1" applyNumberFormat="1" applyFont="1" applyFill="1" applyBorder="1" applyAlignment="1">
      <alignment horizontal="center" vertical="center"/>
    </xf>
    <xf numFmtId="165" fontId="16" fillId="0" borderId="8" xfId="1" quotePrefix="1" applyNumberFormat="1" applyFont="1" applyFill="1" applyBorder="1" applyAlignment="1">
      <alignment horizontal="center" vertical="center"/>
    </xf>
    <xf numFmtId="165" fontId="16" fillId="0" borderId="8" xfId="1" applyNumberFormat="1" applyFont="1" applyFill="1" applyBorder="1" applyAlignment="1">
      <alignment horizontal="center" vertical="center"/>
    </xf>
    <xf numFmtId="0" fontId="4" fillId="0" borderId="8" xfId="0" applyFont="1" applyFill="1" applyBorder="1" applyAlignment="1">
      <alignment horizontal="center" vertical="center" wrapText="1"/>
    </xf>
    <xf numFmtId="0" fontId="16" fillId="0" borderId="10" xfId="0" applyFont="1" applyFill="1" applyBorder="1" applyAlignment="1">
      <alignment horizontal="center" vertical="center" wrapText="1"/>
    </xf>
    <xf numFmtId="14" fontId="4" fillId="0" borderId="9" xfId="0" quotePrefix="1" applyNumberFormat="1" applyFont="1" applyFill="1" applyBorder="1" applyAlignment="1">
      <alignment horizontal="center" vertical="center"/>
    </xf>
    <xf numFmtId="14" fontId="4" fillId="0" borderId="10" xfId="0" quotePrefix="1" applyNumberFormat="1" applyFont="1" applyFill="1" applyBorder="1" applyAlignment="1">
      <alignment horizontal="center" vertical="center"/>
    </xf>
    <xf numFmtId="14" fontId="4" fillId="0" borderId="14" xfId="0" quotePrefix="1" applyNumberFormat="1" applyFont="1" applyFill="1" applyBorder="1" applyAlignment="1">
      <alignment horizontal="center" vertical="center"/>
    </xf>
    <xf numFmtId="0" fontId="4" fillId="0" borderId="10" xfId="0" applyFont="1" applyFill="1" applyBorder="1" applyAlignment="1">
      <alignment horizontal="left" wrapText="1"/>
    </xf>
    <xf numFmtId="14" fontId="4" fillId="4" borderId="9" xfId="0" applyNumberFormat="1" applyFont="1" applyFill="1" applyBorder="1" applyAlignment="1">
      <alignment horizontal="center" vertical="center"/>
    </xf>
    <xf numFmtId="14" fontId="4" fillId="4" borderId="10" xfId="0" applyNumberFormat="1" applyFont="1" applyFill="1" applyBorder="1" applyAlignment="1">
      <alignment horizontal="center" vertical="center"/>
    </xf>
    <xf numFmtId="0" fontId="18" fillId="0" borderId="9" xfId="0" applyFont="1" applyFill="1" applyBorder="1" applyAlignment="1">
      <alignment horizontal="center" vertical="center" wrapText="1"/>
    </xf>
    <xf numFmtId="0" fontId="18" fillId="0" borderId="10" xfId="0" applyFont="1" applyFill="1" applyBorder="1" applyAlignment="1">
      <alignment horizontal="center" vertical="center" wrapText="1"/>
    </xf>
    <xf numFmtId="0" fontId="4" fillId="0" borderId="8" xfId="0" applyFont="1" applyFill="1" applyBorder="1" applyAlignment="1">
      <alignment horizontal="center"/>
    </xf>
    <xf numFmtId="0" fontId="16" fillId="0" borderId="8" xfId="0" applyFont="1" applyFill="1" applyBorder="1" applyAlignment="1">
      <alignment horizontal="center" vertical="center" wrapText="1"/>
    </xf>
    <xf numFmtId="0" fontId="18" fillId="0" borderId="9" xfId="0" applyFont="1" applyFill="1" applyBorder="1" applyAlignment="1">
      <alignment vertical="center" wrapText="1"/>
    </xf>
    <xf numFmtId="0" fontId="18" fillId="0" borderId="10" xfId="0" applyFont="1" applyFill="1" applyBorder="1" applyAlignment="1">
      <alignment vertical="center" wrapText="1"/>
    </xf>
    <xf numFmtId="0" fontId="4" fillId="4" borderId="10" xfId="0" applyFont="1" applyFill="1" applyBorder="1" applyAlignment="1">
      <alignment horizontal="center"/>
    </xf>
    <xf numFmtId="0" fontId="4" fillId="4" borderId="9" xfId="0" quotePrefix="1" applyFont="1" applyFill="1" applyBorder="1" applyAlignment="1">
      <alignment horizontal="center" vertical="center"/>
    </xf>
    <xf numFmtId="0" fontId="4" fillId="4" borderId="10" xfId="0" quotePrefix="1" applyFont="1" applyFill="1" applyBorder="1" applyAlignment="1">
      <alignment horizontal="center" vertical="center"/>
    </xf>
    <xf numFmtId="164" fontId="4" fillId="4" borderId="10" xfId="0" applyNumberFormat="1" applyFont="1" applyFill="1" applyBorder="1" applyAlignment="1">
      <alignment horizontal="center"/>
    </xf>
    <xf numFmtId="14" fontId="4" fillId="0" borderId="8" xfId="0" applyNumberFormat="1" applyFont="1" applyFill="1" applyBorder="1" applyAlignment="1">
      <alignment horizontal="center" vertical="center"/>
    </xf>
    <xf numFmtId="0" fontId="4" fillId="0" borderId="8" xfId="0" applyFont="1" applyFill="1" applyBorder="1" applyAlignment="1">
      <alignment horizontal="center" vertical="center"/>
    </xf>
    <xf numFmtId="165" fontId="4" fillId="0" borderId="8" xfId="1" applyNumberFormat="1" applyFont="1" applyFill="1" applyBorder="1" applyAlignment="1">
      <alignment horizontal="center" vertical="center"/>
    </xf>
    <xf numFmtId="14" fontId="4" fillId="0" borderId="9" xfId="0" applyNumberFormat="1" applyFont="1" applyFill="1" applyBorder="1" applyAlignment="1">
      <alignment vertical="center"/>
    </xf>
    <xf numFmtId="0" fontId="4" fillId="0" borderId="14" xfId="0" applyFont="1" applyFill="1" applyBorder="1" applyAlignment="1">
      <alignment vertical="center"/>
    </xf>
    <xf numFmtId="0" fontId="4" fillId="0" borderId="10" xfId="0" applyFont="1" applyFill="1" applyBorder="1" applyAlignment="1">
      <alignment vertical="center"/>
    </xf>
    <xf numFmtId="0" fontId="4" fillId="6" borderId="10" xfId="0" applyFont="1" applyFill="1" applyBorder="1" applyAlignment="1">
      <alignment horizontal="center" vertical="center" wrapText="1"/>
    </xf>
    <xf numFmtId="0" fontId="4" fillId="6" borderId="10" xfId="0" applyFont="1" applyFill="1" applyBorder="1" applyAlignment="1">
      <alignment horizontal="center" vertical="center"/>
    </xf>
    <xf numFmtId="14" fontId="4" fillId="6" borderId="10" xfId="0" applyNumberFormat="1" applyFont="1" applyFill="1" applyBorder="1" applyAlignment="1">
      <alignment horizontal="center" vertical="center"/>
    </xf>
    <xf numFmtId="165" fontId="4" fillId="6" borderId="10" xfId="1" applyNumberFormat="1" applyFont="1" applyFill="1" applyBorder="1" applyAlignment="1">
      <alignment horizontal="center" vertical="center"/>
    </xf>
    <xf numFmtId="14" fontId="4" fillId="7" borderId="9" xfId="0" applyNumberFormat="1" applyFont="1" applyFill="1" applyBorder="1" applyAlignment="1">
      <alignment horizontal="center" vertical="center"/>
    </xf>
    <xf numFmtId="14" fontId="4" fillId="7" borderId="10" xfId="0" applyNumberFormat="1" applyFont="1" applyFill="1" applyBorder="1" applyAlignment="1">
      <alignment horizontal="center" vertical="center"/>
    </xf>
    <xf numFmtId="0" fontId="4" fillId="7" borderId="10" xfId="0" applyFont="1" applyFill="1" applyBorder="1" applyAlignment="1">
      <alignment horizontal="center" vertical="center"/>
    </xf>
    <xf numFmtId="0" fontId="4" fillId="7" borderId="9" xfId="0" applyFont="1" applyFill="1" applyBorder="1" applyAlignment="1">
      <alignment horizontal="center" vertical="center"/>
    </xf>
    <xf numFmtId="165" fontId="4" fillId="7" borderId="10" xfId="1" applyNumberFormat="1" applyFont="1" applyFill="1" applyBorder="1" applyAlignment="1">
      <alignment horizontal="center" vertical="center"/>
    </xf>
    <xf numFmtId="0" fontId="4" fillId="7" borderId="9" xfId="0" applyFont="1" applyFill="1" applyBorder="1" applyAlignment="1">
      <alignment horizontal="center" vertical="center" wrapText="1"/>
    </xf>
    <xf numFmtId="0" fontId="4" fillId="7" borderId="10" xfId="0" applyFont="1" applyFill="1" applyBorder="1" applyAlignment="1">
      <alignment horizontal="center" vertical="center" wrapText="1"/>
    </xf>
    <xf numFmtId="14" fontId="4" fillId="0" borderId="8" xfId="0" quotePrefix="1" applyNumberFormat="1" applyFont="1" applyFill="1" applyBorder="1" applyAlignment="1">
      <alignment horizontal="center" vertical="center"/>
    </xf>
    <xf numFmtId="0" fontId="4" fillId="0" borderId="8" xfId="0" applyFont="1" applyFill="1" applyBorder="1" applyAlignment="1">
      <alignment horizontal="left" vertical="center" wrapText="1"/>
    </xf>
    <xf numFmtId="0" fontId="4" fillId="0" borderId="8" xfId="0" quotePrefix="1" applyFont="1" applyFill="1" applyBorder="1" applyAlignment="1">
      <alignment horizontal="center" vertical="center"/>
    </xf>
    <xf numFmtId="14" fontId="4" fillId="4" borderId="8" xfId="0" applyNumberFormat="1" applyFont="1" applyFill="1" applyBorder="1" applyAlignment="1">
      <alignment horizontal="center" vertical="center"/>
    </xf>
    <xf numFmtId="0" fontId="4" fillId="4" borderId="8" xfId="0" quotePrefix="1" applyFont="1" applyFill="1" applyBorder="1" applyAlignment="1">
      <alignment horizontal="center" vertical="center"/>
    </xf>
    <xf numFmtId="14" fontId="4" fillId="0" borderId="8" xfId="1" applyNumberFormat="1" applyFont="1" applyFill="1" applyBorder="1" applyAlignment="1">
      <alignment horizontal="center" vertical="center"/>
    </xf>
    <xf numFmtId="0" fontId="4" fillId="0" borderId="8" xfId="0" quotePrefix="1" applyFont="1" applyFill="1" applyBorder="1" applyAlignment="1">
      <alignment horizontal="center" vertical="center" wrapText="1"/>
    </xf>
    <xf numFmtId="0" fontId="8" fillId="0" borderId="9" xfId="0" applyFont="1" applyFill="1" applyBorder="1" applyAlignment="1">
      <alignment vertical="center" wrapText="1"/>
    </xf>
    <xf numFmtId="0" fontId="8" fillId="0" borderId="10" xfId="0" applyFont="1" applyFill="1" applyBorder="1" applyAlignment="1">
      <alignment vertical="center" wrapText="1"/>
    </xf>
    <xf numFmtId="14" fontId="4" fillId="4" borderId="9" xfId="1" applyNumberFormat="1" applyFont="1" applyFill="1" applyBorder="1" applyAlignment="1">
      <alignment horizontal="center" vertical="center"/>
    </xf>
    <xf numFmtId="14" fontId="4" fillId="4" borderId="10" xfId="1" applyNumberFormat="1" applyFont="1" applyFill="1" applyBorder="1" applyAlignment="1">
      <alignment horizontal="center" vertical="center"/>
    </xf>
    <xf numFmtId="0" fontId="2" fillId="0" borderId="9" xfId="0" applyFont="1" applyFill="1" applyBorder="1" applyAlignment="1">
      <alignment horizontal="center" vertical="center" wrapText="1"/>
    </xf>
    <xf numFmtId="0" fontId="2" fillId="0" borderId="14" xfId="0" applyFont="1" applyFill="1" applyBorder="1" applyAlignment="1">
      <alignment horizontal="center" vertical="center" wrapText="1"/>
    </xf>
    <xf numFmtId="0" fontId="2" fillId="0" borderId="10" xfId="0" applyFont="1" applyFill="1" applyBorder="1" applyAlignment="1">
      <alignment horizontal="center" vertical="center" wrapText="1"/>
    </xf>
    <xf numFmtId="0" fontId="2" fillId="0" borderId="9" xfId="0" applyFont="1" applyFill="1" applyBorder="1" applyAlignment="1">
      <alignment horizontal="center" vertical="center"/>
    </xf>
    <xf numFmtId="0" fontId="2" fillId="0" borderId="14" xfId="0" applyFont="1" applyFill="1" applyBorder="1" applyAlignment="1">
      <alignment horizontal="center" vertical="center"/>
    </xf>
    <xf numFmtId="0" fontId="2" fillId="0" borderId="10" xfId="0" applyFont="1" applyFill="1" applyBorder="1" applyAlignment="1">
      <alignment horizontal="center" vertical="center"/>
    </xf>
    <xf numFmtId="14" fontId="2" fillId="0" borderId="9" xfId="0" applyNumberFormat="1" applyFont="1" applyFill="1" applyBorder="1" applyAlignment="1">
      <alignment horizontal="center" vertical="center"/>
    </xf>
    <xf numFmtId="14" fontId="2" fillId="0" borderId="14" xfId="0" applyNumberFormat="1" applyFont="1" applyFill="1" applyBorder="1" applyAlignment="1">
      <alignment horizontal="center" vertical="center"/>
    </xf>
    <xf numFmtId="14" fontId="2" fillId="0" borderId="10" xfId="0" applyNumberFormat="1" applyFont="1" applyFill="1" applyBorder="1" applyAlignment="1">
      <alignment horizontal="center" vertical="center"/>
    </xf>
    <xf numFmtId="0" fontId="2" fillId="0" borderId="1" xfId="0" applyFont="1" applyFill="1" applyBorder="1" applyAlignment="1">
      <alignment horizontal="center"/>
    </xf>
    <xf numFmtId="0" fontId="2" fillId="0" borderId="2" xfId="0" applyFont="1" applyFill="1" applyBorder="1" applyAlignment="1">
      <alignment horizontal="center"/>
    </xf>
    <xf numFmtId="0" fontId="2" fillId="0" borderId="3" xfId="0" applyFont="1" applyFill="1" applyBorder="1" applyAlignment="1">
      <alignment horizontal="center"/>
    </xf>
    <xf numFmtId="0" fontId="2" fillId="0" borderId="4" xfId="0" applyFont="1" applyFill="1" applyBorder="1" applyAlignment="1">
      <alignment horizontal="center"/>
    </xf>
    <xf numFmtId="0" fontId="2" fillId="0" borderId="0" xfId="0" applyFont="1" applyFill="1" applyAlignment="1">
      <alignment horizontal="center"/>
    </xf>
    <xf numFmtId="0" fontId="2" fillId="0" borderId="5" xfId="0" applyFont="1" applyFill="1" applyBorder="1" applyAlignment="1">
      <alignment horizontal="center"/>
    </xf>
    <xf numFmtId="0" fontId="2" fillId="0" borderId="6" xfId="0" applyFont="1" applyFill="1" applyBorder="1" applyAlignment="1">
      <alignment horizontal="center"/>
    </xf>
    <xf numFmtId="0" fontId="2" fillId="0" borderId="7" xfId="0" applyFont="1" applyFill="1" applyBorder="1" applyAlignment="1">
      <alignment horizontal="center"/>
    </xf>
    <xf numFmtId="0" fontId="2" fillId="0" borderId="11" xfId="0" applyFont="1" applyFill="1" applyBorder="1" applyAlignment="1">
      <alignment horizontal="center" vertical="center"/>
    </xf>
    <xf numFmtId="0" fontId="2" fillId="0" borderId="12" xfId="0" applyFont="1" applyFill="1" applyBorder="1" applyAlignment="1">
      <alignment horizontal="center" vertical="center"/>
    </xf>
    <xf numFmtId="0" fontId="2" fillId="0" borderId="13" xfId="0" applyFont="1" applyFill="1" applyBorder="1" applyAlignment="1">
      <alignment horizontal="center" vertical="center"/>
    </xf>
    <xf numFmtId="0" fontId="2" fillId="0" borderId="8" xfId="0" applyFont="1" applyFill="1" applyBorder="1" applyAlignment="1">
      <alignment horizontal="center" vertical="center" wrapText="1"/>
    </xf>
    <xf numFmtId="0" fontId="33" fillId="0" borderId="9" xfId="0" applyFont="1" applyFill="1" applyBorder="1" applyAlignment="1">
      <alignment horizontal="center" vertical="center" wrapText="1"/>
    </xf>
    <xf numFmtId="0" fontId="33" fillId="0" borderId="10" xfId="0" applyFont="1" applyFill="1" applyBorder="1" applyAlignment="1">
      <alignment horizontal="center" vertical="center" wrapText="1"/>
    </xf>
    <xf numFmtId="165" fontId="2" fillId="0" borderId="9" xfId="1" applyNumberFormat="1" applyFont="1" applyFill="1" applyBorder="1" applyAlignment="1">
      <alignment horizontal="center" vertical="center"/>
    </xf>
    <xf numFmtId="165" fontId="2" fillId="0" borderId="14" xfId="1" applyNumberFormat="1" applyFont="1" applyFill="1" applyBorder="1" applyAlignment="1">
      <alignment horizontal="center" vertical="center"/>
    </xf>
    <xf numFmtId="165" fontId="2" fillId="0" borderId="10" xfId="1" applyNumberFormat="1" applyFont="1" applyFill="1" applyBorder="1" applyAlignment="1">
      <alignment horizontal="center" vertical="center"/>
    </xf>
    <xf numFmtId="0" fontId="2" fillId="0" borderId="9" xfId="0" quotePrefix="1" applyFont="1" applyFill="1" applyBorder="1" applyAlignment="1">
      <alignment horizontal="center" vertical="center"/>
    </xf>
    <xf numFmtId="0" fontId="2" fillId="0" borderId="9" xfId="0" applyFont="1" applyFill="1" applyBorder="1" applyAlignment="1">
      <alignment horizontal="left" vertical="center" wrapText="1"/>
    </xf>
    <xf numFmtId="0" fontId="2" fillId="0" borderId="10" xfId="0" applyFont="1" applyFill="1" applyBorder="1" applyAlignment="1">
      <alignment horizontal="left" vertical="center" wrapText="1"/>
    </xf>
    <xf numFmtId="0" fontId="2" fillId="0" borderId="10" xfId="0" quotePrefix="1" applyFont="1" applyFill="1" applyBorder="1" applyAlignment="1">
      <alignment horizontal="center" vertical="center"/>
    </xf>
    <xf numFmtId="0" fontId="2" fillId="0" borderId="9" xfId="0" applyFont="1" applyFill="1" applyBorder="1" applyAlignment="1">
      <alignment horizontal="center"/>
    </xf>
    <xf numFmtId="0" fontId="2" fillId="0" borderId="14" xfId="0" applyFont="1" applyFill="1" applyBorder="1" applyAlignment="1">
      <alignment horizontal="center"/>
    </xf>
    <xf numFmtId="0" fontId="2" fillId="0" borderId="10" xfId="0" applyFont="1" applyFill="1" applyBorder="1" applyAlignment="1">
      <alignment horizontal="center"/>
    </xf>
    <xf numFmtId="0" fontId="2" fillId="0" borderId="14" xfId="0" quotePrefix="1" applyFont="1" applyFill="1" applyBorder="1" applyAlignment="1">
      <alignment horizontal="center" vertical="center"/>
    </xf>
    <xf numFmtId="0" fontId="2" fillId="0" borderId="16" xfId="0" applyFont="1" applyFill="1" applyBorder="1" applyAlignment="1">
      <alignment horizontal="center" vertical="center"/>
    </xf>
    <xf numFmtId="0" fontId="2" fillId="0" borderId="14" xfId="0" applyFont="1" applyFill="1" applyBorder="1" applyAlignment="1">
      <alignment horizontal="left" vertical="center" wrapText="1"/>
    </xf>
    <xf numFmtId="0" fontId="2" fillId="0" borderId="16" xfId="0" applyFont="1" applyFill="1" applyBorder="1" applyAlignment="1">
      <alignment horizontal="left" vertical="center" wrapText="1"/>
    </xf>
    <xf numFmtId="164" fontId="2" fillId="0" borderId="9" xfId="0" applyNumberFormat="1" applyFont="1" applyFill="1" applyBorder="1" applyAlignment="1">
      <alignment horizontal="center" vertical="center"/>
    </xf>
    <xf numFmtId="164" fontId="2" fillId="0" borderId="14" xfId="0" applyNumberFormat="1" applyFont="1" applyFill="1" applyBorder="1" applyAlignment="1">
      <alignment horizontal="center" vertical="center"/>
    </xf>
    <xf numFmtId="164" fontId="2" fillId="0" borderId="10" xfId="0" applyNumberFormat="1" applyFont="1" applyFill="1" applyBorder="1" applyAlignment="1">
      <alignment horizontal="center" vertical="center"/>
    </xf>
    <xf numFmtId="0" fontId="2" fillId="0" borderId="9" xfId="0" applyFont="1" applyFill="1" applyBorder="1" applyAlignment="1">
      <alignment horizontal="left" wrapText="1"/>
    </xf>
    <xf numFmtId="0" fontId="2" fillId="0" borderId="10" xfId="0" applyFont="1" applyFill="1" applyBorder="1" applyAlignment="1">
      <alignment horizontal="left" wrapText="1"/>
    </xf>
    <xf numFmtId="164" fontId="2" fillId="0" borderId="9" xfId="1" applyFont="1" applyFill="1" applyBorder="1" applyAlignment="1">
      <alignment horizontal="center" vertical="center"/>
    </xf>
    <xf numFmtId="164" fontId="2" fillId="0" borderId="14" xfId="1" applyFont="1" applyFill="1" applyBorder="1" applyAlignment="1">
      <alignment horizontal="center" vertical="center"/>
    </xf>
    <xf numFmtId="164" fontId="2" fillId="0" borderId="10" xfId="1" applyFont="1" applyFill="1" applyBorder="1" applyAlignment="1">
      <alignment horizontal="center" vertical="center"/>
    </xf>
    <xf numFmtId="14" fontId="2" fillId="0" borderId="9" xfId="1" applyNumberFormat="1" applyFont="1" applyFill="1" applyBorder="1" applyAlignment="1">
      <alignment horizontal="center" vertical="center"/>
    </xf>
    <xf numFmtId="14" fontId="2" fillId="0" borderId="14" xfId="1" applyNumberFormat="1" applyFont="1" applyFill="1" applyBorder="1" applyAlignment="1">
      <alignment horizontal="center" vertical="center"/>
    </xf>
    <xf numFmtId="14" fontId="2" fillId="0" borderId="10" xfId="1" applyNumberFormat="1" applyFont="1" applyFill="1" applyBorder="1" applyAlignment="1">
      <alignment horizontal="center" vertical="center"/>
    </xf>
    <xf numFmtId="164" fontId="2" fillId="0" borderId="9" xfId="1" quotePrefix="1" applyFont="1" applyFill="1" applyBorder="1" applyAlignment="1">
      <alignment horizontal="center" vertical="center"/>
    </xf>
    <xf numFmtId="164" fontId="2" fillId="0" borderId="14" xfId="1" quotePrefix="1" applyFont="1" applyFill="1" applyBorder="1" applyAlignment="1">
      <alignment horizontal="center" vertical="center"/>
    </xf>
    <xf numFmtId="164" fontId="2" fillId="0" borderId="10" xfId="1" quotePrefix="1" applyFont="1" applyFill="1" applyBorder="1" applyAlignment="1">
      <alignment horizontal="center" vertical="center"/>
    </xf>
    <xf numFmtId="49" fontId="2" fillId="0" borderId="9" xfId="1" applyNumberFormat="1" applyFont="1" applyFill="1" applyBorder="1" applyAlignment="1">
      <alignment horizontal="center" vertical="center"/>
    </xf>
    <xf numFmtId="49" fontId="2" fillId="0" borderId="14" xfId="1" applyNumberFormat="1" applyFont="1" applyFill="1" applyBorder="1" applyAlignment="1">
      <alignment horizontal="center" vertical="center"/>
    </xf>
    <xf numFmtId="49" fontId="2" fillId="0" borderId="10" xfId="1" applyNumberFormat="1" applyFont="1" applyFill="1" applyBorder="1" applyAlignment="1">
      <alignment horizontal="center" vertical="center"/>
    </xf>
    <xf numFmtId="164" fontId="2" fillId="0" borderId="9" xfId="1" applyFont="1" applyFill="1" applyBorder="1" applyAlignment="1">
      <alignment horizontal="center" vertical="center" wrapText="1"/>
    </xf>
    <xf numFmtId="164" fontId="2" fillId="0" borderId="14" xfId="1" applyFont="1" applyFill="1" applyBorder="1" applyAlignment="1">
      <alignment horizontal="center" vertical="center" wrapText="1"/>
    </xf>
    <xf numFmtId="164" fontId="2" fillId="0" borderId="10" xfId="1" applyFont="1" applyFill="1" applyBorder="1" applyAlignment="1">
      <alignment horizontal="center" vertical="center" wrapText="1"/>
    </xf>
    <xf numFmtId="0" fontId="4" fillId="0" borderId="9" xfId="0" quotePrefix="1" applyFont="1" applyFill="1" applyBorder="1" applyAlignment="1">
      <alignment horizontal="center" vertical="center"/>
    </xf>
    <xf numFmtId="0" fontId="4" fillId="0" borderId="10" xfId="0" quotePrefix="1" applyFont="1" applyFill="1" applyBorder="1" applyAlignment="1">
      <alignment horizontal="center" vertical="center"/>
    </xf>
    <xf numFmtId="0" fontId="4" fillId="4" borderId="9" xfId="0" applyFont="1" applyFill="1" applyBorder="1" applyAlignment="1">
      <alignment horizontal="center"/>
    </xf>
    <xf numFmtId="0" fontId="4" fillId="4" borderId="10" xfId="0" applyFont="1" applyFill="1" applyBorder="1" applyAlignment="1">
      <alignment horizontal="center"/>
    </xf>
    <xf numFmtId="0" fontId="4" fillId="0" borderId="9" xfId="0" applyFont="1" applyFill="1" applyBorder="1" applyAlignment="1">
      <alignment horizontal="left" vertical="center" wrapText="1"/>
    </xf>
    <xf numFmtId="0" fontId="4" fillId="0" borderId="10" xfId="0" applyFont="1" applyFill="1" applyBorder="1" applyAlignment="1">
      <alignment horizontal="left" vertical="center" wrapText="1"/>
    </xf>
    <xf numFmtId="0" fontId="4" fillId="0" borderId="9" xfId="0" applyFont="1" applyFill="1" applyBorder="1" applyAlignment="1">
      <alignment horizontal="center" vertical="center" wrapText="1"/>
    </xf>
    <xf numFmtId="0" fontId="4" fillId="0" borderId="10" xfId="0" applyFont="1" applyFill="1" applyBorder="1" applyAlignment="1">
      <alignment horizontal="center" vertical="center" wrapText="1"/>
    </xf>
    <xf numFmtId="14" fontId="4" fillId="0" borderId="9" xfId="0" applyNumberFormat="1" applyFont="1" applyFill="1" applyBorder="1" applyAlignment="1">
      <alignment horizontal="center" vertical="center"/>
    </xf>
    <xf numFmtId="0" fontId="4" fillId="0" borderId="14" xfId="0" applyFont="1" applyFill="1" applyBorder="1" applyAlignment="1">
      <alignment horizontal="center" vertical="center"/>
    </xf>
    <xf numFmtId="0" fontId="4" fillId="0" borderId="10" xfId="0" applyFont="1" applyFill="1" applyBorder="1" applyAlignment="1">
      <alignment horizontal="center" vertical="center"/>
    </xf>
    <xf numFmtId="165" fontId="16" fillId="0" borderId="9" xfId="1" quotePrefix="1" applyNumberFormat="1" applyFont="1" applyFill="1" applyBorder="1" applyAlignment="1">
      <alignment horizontal="center" vertical="center"/>
    </xf>
    <xf numFmtId="165" fontId="16" fillId="0" borderId="10" xfId="1" applyNumberFormat="1" applyFont="1" applyFill="1" applyBorder="1" applyAlignment="1">
      <alignment horizontal="center" vertical="center"/>
    </xf>
    <xf numFmtId="14" fontId="4" fillId="0" borderId="9" xfId="1" applyNumberFormat="1" applyFont="1" applyFill="1" applyBorder="1" applyAlignment="1">
      <alignment horizontal="center" vertical="center"/>
    </xf>
    <xf numFmtId="14" fontId="4" fillId="0" borderId="10" xfId="1" applyNumberFormat="1" applyFont="1" applyFill="1" applyBorder="1" applyAlignment="1">
      <alignment horizontal="center" vertical="center"/>
    </xf>
    <xf numFmtId="14" fontId="4" fillId="0" borderId="10" xfId="0" applyNumberFormat="1" applyFont="1" applyFill="1" applyBorder="1" applyAlignment="1">
      <alignment horizontal="center" vertical="center"/>
    </xf>
    <xf numFmtId="0" fontId="4" fillId="0" borderId="9" xfId="0" applyFont="1" applyFill="1" applyBorder="1" applyAlignment="1">
      <alignment horizontal="center" vertical="center"/>
    </xf>
    <xf numFmtId="0" fontId="4" fillId="0" borderId="14" xfId="0" quotePrefix="1" applyFont="1" applyFill="1" applyBorder="1" applyAlignment="1">
      <alignment horizontal="center" vertical="center"/>
    </xf>
    <xf numFmtId="14" fontId="4" fillId="0" borderId="14" xfId="0" applyNumberFormat="1" applyFont="1" applyFill="1" applyBorder="1" applyAlignment="1">
      <alignment horizontal="center" vertical="center"/>
    </xf>
    <xf numFmtId="0" fontId="4" fillId="0" borderId="9" xfId="0" applyFont="1" applyBorder="1" applyAlignment="1">
      <alignment horizontal="center" vertical="center"/>
    </xf>
    <xf numFmtId="0" fontId="4" fillId="0" borderId="10" xfId="0" applyFont="1" applyBorder="1" applyAlignment="1">
      <alignment horizontal="center" vertical="center"/>
    </xf>
    <xf numFmtId="14" fontId="4" fillId="0" borderId="9" xfId="0" quotePrefix="1" applyNumberFormat="1" applyFont="1" applyFill="1" applyBorder="1" applyAlignment="1">
      <alignment horizontal="center" vertical="center"/>
    </xf>
    <xf numFmtId="14" fontId="4" fillId="0" borderId="10" xfId="0" quotePrefix="1" applyNumberFormat="1" applyFont="1" applyFill="1" applyBorder="1" applyAlignment="1">
      <alignment horizontal="center" vertical="center"/>
    </xf>
    <xf numFmtId="164" fontId="4" fillId="0" borderId="9" xfId="1" applyFont="1" applyFill="1" applyBorder="1" applyAlignment="1">
      <alignment horizontal="center" vertical="center" wrapText="1"/>
    </xf>
    <xf numFmtId="164" fontId="4" fillId="0" borderId="10" xfId="1" applyFont="1" applyFill="1" applyBorder="1" applyAlignment="1">
      <alignment horizontal="center" vertical="center" wrapText="1"/>
    </xf>
    <xf numFmtId="14" fontId="4" fillId="5" borderId="9" xfId="0" applyNumberFormat="1" applyFont="1" applyFill="1" applyBorder="1" applyAlignment="1">
      <alignment horizontal="center" vertical="center"/>
    </xf>
    <xf numFmtId="14" fontId="4" fillId="5" borderId="14" xfId="0" applyNumberFormat="1" applyFont="1" applyFill="1" applyBorder="1" applyAlignment="1">
      <alignment horizontal="center" vertical="center"/>
    </xf>
    <xf numFmtId="0" fontId="4" fillId="0" borderId="14" xfId="0" applyFont="1" applyFill="1" applyBorder="1" applyAlignment="1">
      <alignment horizontal="center" vertical="center" wrapText="1"/>
    </xf>
    <xf numFmtId="0" fontId="4" fillId="0" borderId="14" xfId="0" applyFont="1" applyFill="1" applyBorder="1" applyAlignment="1">
      <alignment horizontal="left" vertical="center" wrapText="1"/>
    </xf>
    <xf numFmtId="0" fontId="17" fillId="0" borderId="9" xfId="0" applyFont="1" applyFill="1" applyBorder="1" applyAlignment="1">
      <alignment horizontal="center" vertical="center"/>
    </xf>
    <xf numFmtId="0" fontId="17" fillId="0" borderId="14" xfId="0" applyFont="1" applyFill="1" applyBorder="1" applyAlignment="1">
      <alignment horizontal="center" vertical="center"/>
    </xf>
    <xf numFmtId="0" fontId="17" fillId="0" borderId="10" xfId="0" applyFont="1" applyFill="1" applyBorder="1" applyAlignment="1">
      <alignment horizontal="center" vertical="center"/>
    </xf>
    <xf numFmtId="14" fontId="4" fillId="0" borderId="14" xfId="0" quotePrefix="1" applyNumberFormat="1" applyFont="1" applyFill="1" applyBorder="1" applyAlignment="1">
      <alignment horizontal="center" vertical="center"/>
    </xf>
    <xf numFmtId="165" fontId="16" fillId="0" borderId="8" xfId="1" quotePrefix="1" applyNumberFormat="1" applyFont="1" applyFill="1" applyBorder="1" applyAlignment="1">
      <alignment horizontal="center" vertical="center"/>
    </xf>
    <xf numFmtId="165" fontId="16" fillId="0" borderId="8" xfId="1" applyNumberFormat="1" applyFont="1" applyFill="1" applyBorder="1" applyAlignment="1">
      <alignment horizontal="center" vertical="center"/>
    </xf>
    <xf numFmtId="165" fontId="16" fillId="0" borderId="14" xfId="1" applyNumberFormat="1" applyFont="1" applyFill="1" applyBorder="1" applyAlignment="1">
      <alignment horizontal="center" vertical="center"/>
    </xf>
    <xf numFmtId="165" fontId="4" fillId="0" borderId="9" xfId="1" applyNumberFormat="1" applyFont="1" applyFill="1" applyBorder="1" applyAlignment="1">
      <alignment horizontal="center" vertical="center"/>
    </xf>
    <xf numFmtId="165" fontId="4" fillId="0" borderId="14" xfId="1" applyNumberFormat="1" applyFont="1" applyFill="1" applyBorder="1" applyAlignment="1">
      <alignment horizontal="center" vertical="center"/>
    </xf>
    <xf numFmtId="165" fontId="4" fillId="0" borderId="10" xfId="1" applyNumberFormat="1" applyFont="1" applyFill="1" applyBorder="1" applyAlignment="1">
      <alignment horizontal="center" vertical="center"/>
    </xf>
    <xf numFmtId="0" fontId="4" fillId="0" borderId="9" xfId="0" quotePrefix="1" applyFont="1" applyFill="1" applyBorder="1" applyAlignment="1">
      <alignment horizontal="center" vertical="center" wrapText="1"/>
    </xf>
    <xf numFmtId="165" fontId="16" fillId="0" borderId="14" xfId="1" quotePrefix="1" applyNumberFormat="1" applyFont="1" applyFill="1" applyBorder="1" applyAlignment="1">
      <alignment horizontal="center" vertical="center"/>
    </xf>
    <xf numFmtId="165" fontId="16" fillId="0" borderId="10" xfId="1" quotePrefix="1" applyNumberFormat="1" applyFont="1" applyFill="1" applyBorder="1" applyAlignment="1">
      <alignment horizontal="center" vertical="center"/>
    </xf>
    <xf numFmtId="14" fontId="4" fillId="0" borderId="14" xfId="1" applyNumberFormat="1" applyFont="1" applyFill="1" applyBorder="1" applyAlignment="1">
      <alignment horizontal="center" vertical="center"/>
    </xf>
    <xf numFmtId="0" fontId="17" fillId="0" borderId="10" xfId="0" applyFont="1" applyBorder="1" applyAlignment="1">
      <alignment horizontal="center" vertical="center" wrapText="1"/>
    </xf>
    <xf numFmtId="0" fontId="17" fillId="0" borderId="9" xfId="0" applyFont="1" applyBorder="1" applyAlignment="1">
      <alignment horizontal="center" vertical="center"/>
    </xf>
    <xf numFmtId="0" fontId="17" fillId="0" borderId="14" xfId="0" applyFont="1" applyBorder="1" applyAlignment="1">
      <alignment horizontal="center" vertical="center"/>
    </xf>
    <xf numFmtId="0" fontId="17" fillId="0" borderId="10" xfId="0" applyFont="1" applyBorder="1" applyAlignment="1">
      <alignment horizontal="center" vertical="center"/>
    </xf>
    <xf numFmtId="0" fontId="17" fillId="0" borderId="9" xfId="0" quotePrefix="1" applyFont="1" applyBorder="1" applyAlignment="1">
      <alignment horizontal="center" vertical="center"/>
    </xf>
    <xf numFmtId="0" fontId="17" fillId="0" borderId="14" xfId="0" quotePrefix="1" applyFont="1" applyBorder="1" applyAlignment="1">
      <alignment horizontal="center" vertical="center"/>
    </xf>
    <xf numFmtId="0" fontId="17" fillId="0" borderId="10" xfId="0" quotePrefix="1" applyFont="1" applyBorder="1" applyAlignment="1">
      <alignment horizontal="center" vertical="center"/>
    </xf>
    <xf numFmtId="0" fontId="18" fillId="0" borderId="9" xfId="0" applyFont="1" applyFill="1" applyBorder="1" applyAlignment="1">
      <alignment horizontal="center" vertical="center" wrapText="1"/>
    </xf>
    <xf numFmtId="0" fontId="18" fillId="0" borderId="14" xfId="0" applyFont="1" applyFill="1" applyBorder="1" applyAlignment="1">
      <alignment horizontal="center" vertical="center" wrapText="1"/>
    </xf>
    <xf numFmtId="0" fontId="18" fillId="0" borderId="10" xfId="0" applyFont="1" applyFill="1" applyBorder="1" applyAlignment="1">
      <alignment horizontal="center" vertical="center" wrapText="1"/>
    </xf>
    <xf numFmtId="164" fontId="4" fillId="29" borderId="9" xfId="1" applyFont="1" applyFill="1" applyBorder="1" applyAlignment="1">
      <alignment horizontal="center"/>
    </xf>
    <xf numFmtId="164" fontId="4" fillId="29" borderId="10" xfId="1" applyFont="1" applyFill="1" applyBorder="1" applyAlignment="1">
      <alignment horizontal="center"/>
    </xf>
    <xf numFmtId="14" fontId="4" fillId="0" borderId="9" xfId="0" applyNumberFormat="1" applyFont="1" applyFill="1" applyBorder="1" applyAlignment="1">
      <alignment horizontal="center" vertical="center" wrapText="1"/>
    </xf>
    <xf numFmtId="0" fontId="16" fillId="0" borderId="9" xfId="0" quotePrefix="1" applyFont="1" applyFill="1" applyBorder="1" applyAlignment="1">
      <alignment horizontal="center" vertical="center" wrapText="1"/>
    </xf>
    <xf numFmtId="0" fontId="16" fillId="0" borderId="14" xfId="0" applyFont="1" applyFill="1" applyBorder="1" applyAlignment="1">
      <alignment horizontal="center" vertical="center" wrapText="1"/>
    </xf>
    <xf numFmtId="0" fontId="16" fillId="0" borderId="10" xfId="0" applyFont="1" applyFill="1" applyBorder="1" applyAlignment="1">
      <alignment horizontal="center" vertical="center" wrapText="1"/>
    </xf>
    <xf numFmtId="164" fontId="4" fillId="0" borderId="9" xfId="1" applyFont="1" applyFill="1" applyBorder="1" applyAlignment="1">
      <alignment horizontal="center" vertical="center"/>
    </xf>
    <xf numFmtId="164" fontId="4" fillId="0" borderId="10" xfId="1" applyFont="1" applyFill="1" applyBorder="1" applyAlignment="1">
      <alignment horizontal="center" vertical="center"/>
    </xf>
    <xf numFmtId="0" fontId="4" fillId="4" borderId="9" xfId="0" quotePrefix="1" applyFont="1" applyFill="1" applyBorder="1" applyAlignment="1">
      <alignment horizontal="center" vertical="center"/>
    </xf>
    <xf numFmtId="0" fontId="4" fillId="4" borderId="10" xfId="0" quotePrefix="1" applyFont="1" applyFill="1" applyBorder="1" applyAlignment="1">
      <alignment horizontal="center" vertical="center"/>
    </xf>
    <xf numFmtId="14" fontId="4" fillId="4" borderId="9" xfId="0" applyNumberFormat="1" applyFont="1" applyFill="1" applyBorder="1" applyAlignment="1">
      <alignment horizontal="center" vertical="center"/>
    </xf>
    <xf numFmtId="14" fontId="4" fillId="4" borderId="10" xfId="0" applyNumberFormat="1" applyFont="1" applyFill="1" applyBorder="1" applyAlignment="1">
      <alignment horizontal="center" vertical="center"/>
    </xf>
    <xf numFmtId="164" fontId="4" fillId="29" borderId="9" xfId="1" applyFont="1" applyFill="1" applyBorder="1" applyAlignment="1">
      <alignment horizontal="center" vertical="center"/>
    </xf>
    <xf numFmtId="164" fontId="4" fillId="29" borderId="14" xfId="1" applyFont="1" applyFill="1" applyBorder="1" applyAlignment="1">
      <alignment horizontal="center" vertical="center"/>
    </xf>
    <xf numFmtId="164" fontId="4" fillId="29" borderId="10" xfId="1" applyFont="1" applyFill="1" applyBorder="1" applyAlignment="1">
      <alignment horizontal="center" vertical="center"/>
    </xf>
    <xf numFmtId="0" fontId="4" fillId="0" borderId="9" xfId="0" applyFont="1" applyFill="1" applyBorder="1" applyAlignment="1">
      <alignment horizontal="center"/>
    </xf>
    <xf numFmtId="0" fontId="4" fillId="0" borderId="14" xfId="0" applyFont="1" applyFill="1" applyBorder="1" applyAlignment="1">
      <alignment horizontal="center"/>
    </xf>
    <xf numFmtId="0" fontId="4" fillId="0" borderId="10" xfId="0" applyFont="1" applyFill="1" applyBorder="1" applyAlignment="1">
      <alignment horizontal="center"/>
    </xf>
    <xf numFmtId="0" fontId="18" fillId="0" borderId="9" xfId="0" applyFont="1" applyFill="1" applyBorder="1" applyAlignment="1">
      <alignment vertical="center" wrapText="1"/>
    </xf>
    <xf numFmtId="0" fontId="18" fillId="0" borderId="10" xfId="0" applyFont="1" applyFill="1" applyBorder="1" applyAlignment="1">
      <alignment vertical="center" wrapText="1"/>
    </xf>
    <xf numFmtId="0" fontId="4" fillId="0" borderId="1" xfId="0" applyFont="1" applyFill="1" applyBorder="1" applyAlignment="1">
      <alignment horizontal="center"/>
    </xf>
    <xf numFmtId="0" fontId="4" fillId="0" borderId="2" xfId="0" applyFont="1" applyFill="1" applyBorder="1" applyAlignment="1">
      <alignment horizontal="center"/>
    </xf>
    <xf numFmtId="0" fontId="4" fillId="0" borderId="3" xfId="0" applyFont="1" applyFill="1" applyBorder="1" applyAlignment="1">
      <alignment horizontal="center"/>
    </xf>
    <xf numFmtId="0" fontId="4" fillId="0" borderId="4" xfId="0" applyFont="1" applyFill="1" applyBorder="1" applyAlignment="1">
      <alignment horizontal="center"/>
    </xf>
    <xf numFmtId="0" fontId="4" fillId="0" borderId="0" xfId="0" applyFont="1" applyFill="1" applyAlignment="1">
      <alignment horizontal="center"/>
    </xf>
    <xf numFmtId="0" fontId="4" fillId="0" borderId="5" xfId="0" applyFont="1" applyFill="1" applyBorder="1" applyAlignment="1">
      <alignment horizontal="center"/>
    </xf>
    <xf numFmtId="0" fontId="4" fillId="0" borderId="6" xfId="0" applyFont="1" applyFill="1" applyBorder="1" applyAlignment="1">
      <alignment horizontal="center"/>
    </xf>
    <xf numFmtId="0" fontId="4" fillId="0" borderId="7" xfId="0" applyFont="1" applyFill="1" applyBorder="1" applyAlignment="1">
      <alignment horizontal="center"/>
    </xf>
    <xf numFmtId="0" fontId="4" fillId="0" borderId="8" xfId="0" applyFont="1" applyFill="1" applyBorder="1" applyAlignment="1">
      <alignment horizontal="center"/>
    </xf>
    <xf numFmtId="0" fontId="4" fillId="0" borderId="8" xfId="0" applyFont="1" applyFill="1" applyBorder="1" applyAlignment="1">
      <alignment horizontal="center" vertical="center" wrapText="1"/>
    </xf>
    <xf numFmtId="0" fontId="4" fillId="0" borderId="11" xfId="0" applyFont="1" applyFill="1" applyBorder="1" applyAlignment="1">
      <alignment horizontal="center" vertical="center"/>
    </xf>
    <xf numFmtId="0" fontId="4" fillId="0" borderId="13" xfId="0" applyFont="1" applyFill="1" applyBorder="1" applyAlignment="1">
      <alignment horizontal="center" vertical="center"/>
    </xf>
    <xf numFmtId="0" fontId="4" fillId="0" borderId="12" xfId="0" applyFont="1" applyFill="1" applyBorder="1" applyAlignment="1">
      <alignment horizontal="center" vertical="center"/>
    </xf>
    <xf numFmtId="0" fontId="16" fillId="0" borderId="8" xfId="0" applyFont="1" applyFill="1" applyBorder="1" applyAlignment="1">
      <alignment horizontal="center" vertical="center" wrapText="1"/>
    </xf>
    <xf numFmtId="0" fontId="16" fillId="0" borderId="9" xfId="0" applyFont="1" applyFill="1" applyBorder="1" applyAlignment="1">
      <alignment horizontal="center" vertical="center" wrapText="1"/>
    </xf>
    <xf numFmtId="0" fontId="4" fillId="0" borderId="10" xfId="0" quotePrefix="1" applyFont="1" applyFill="1" applyBorder="1" applyAlignment="1">
      <alignment horizontal="center" vertical="center" wrapText="1"/>
    </xf>
    <xf numFmtId="14" fontId="4" fillId="0" borderId="9" xfId="1" applyNumberFormat="1" applyFont="1" applyFill="1" applyBorder="1" applyAlignment="1">
      <alignment horizontal="center" vertical="center" wrapText="1"/>
    </xf>
    <xf numFmtId="14" fontId="4" fillId="0" borderId="10" xfId="1" applyNumberFormat="1" applyFont="1" applyFill="1" applyBorder="1" applyAlignment="1">
      <alignment horizontal="center" vertical="center" wrapText="1"/>
    </xf>
    <xf numFmtId="0" fontId="8" fillId="0" borderId="9" xfId="0" applyFont="1" applyFill="1" applyBorder="1" applyAlignment="1">
      <alignment horizontal="center" vertical="center" wrapText="1"/>
    </xf>
    <xf numFmtId="0" fontId="8" fillId="0" borderId="10" xfId="0" applyFont="1" applyFill="1" applyBorder="1" applyAlignment="1">
      <alignment horizontal="center" vertical="center" wrapText="1"/>
    </xf>
    <xf numFmtId="165" fontId="16" fillId="0" borderId="1" xfId="1" applyNumberFormat="1" applyFont="1" applyFill="1" applyBorder="1" applyAlignment="1">
      <alignment horizontal="center" vertical="center"/>
    </xf>
    <xf numFmtId="165" fontId="16" fillId="0" borderId="2" xfId="1" applyNumberFormat="1" applyFont="1" applyFill="1" applyBorder="1" applyAlignment="1">
      <alignment horizontal="center" vertical="center"/>
    </xf>
    <xf numFmtId="165" fontId="16" fillId="0" borderId="3" xfId="1" applyNumberFormat="1" applyFont="1" applyFill="1" applyBorder="1" applyAlignment="1">
      <alignment horizontal="center" vertical="center"/>
    </xf>
    <xf numFmtId="165" fontId="16" fillId="0" borderId="4" xfId="1" applyNumberFormat="1" applyFont="1" applyFill="1" applyBorder="1" applyAlignment="1">
      <alignment horizontal="center" vertical="center"/>
    </xf>
    <xf numFmtId="165" fontId="16" fillId="0" borderId="0" xfId="1" applyNumberFormat="1" applyFont="1" applyFill="1" applyBorder="1" applyAlignment="1">
      <alignment horizontal="center" vertical="center"/>
    </xf>
    <xf numFmtId="165" fontId="16" fillId="0" borderId="18" xfId="1" applyNumberFormat="1" applyFont="1" applyFill="1" applyBorder="1" applyAlignment="1">
      <alignment horizontal="center" vertical="center"/>
    </xf>
    <xf numFmtId="165" fontId="16" fillId="0" borderId="5" xfId="1" applyNumberFormat="1" applyFont="1" applyFill="1" applyBorder="1" applyAlignment="1">
      <alignment horizontal="center" vertical="center"/>
    </xf>
    <xf numFmtId="165" fontId="16" fillId="0" borderId="6" xfId="1" applyNumberFormat="1" applyFont="1" applyFill="1" applyBorder="1" applyAlignment="1">
      <alignment horizontal="center" vertical="center"/>
    </xf>
    <xf numFmtId="165" fontId="16" fillId="0" borderId="7" xfId="1" applyNumberFormat="1" applyFont="1" applyFill="1" applyBorder="1" applyAlignment="1">
      <alignment horizontal="center" vertical="center"/>
    </xf>
    <xf numFmtId="0" fontId="18" fillId="0" borderId="9" xfId="0" applyFont="1" applyFill="1" applyBorder="1" applyAlignment="1">
      <alignment horizontal="left" vertical="center" wrapText="1"/>
    </xf>
    <xf numFmtId="0" fontId="18" fillId="0" borderId="10" xfId="0" applyFont="1" applyFill="1" applyBorder="1" applyAlignment="1">
      <alignment horizontal="left" vertical="center" wrapText="1"/>
    </xf>
    <xf numFmtId="164" fontId="4" fillId="29" borderId="4" xfId="1" applyFont="1" applyFill="1" applyBorder="1" applyAlignment="1">
      <alignment horizontal="center"/>
    </xf>
    <xf numFmtId="164" fontId="4" fillId="29" borderId="5" xfId="1" applyFont="1" applyFill="1" applyBorder="1" applyAlignment="1">
      <alignment horizontal="center"/>
    </xf>
    <xf numFmtId="14" fontId="4" fillId="4" borderId="14" xfId="0" applyNumberFormat="1" applyFont="1" applyFill="1" applyBorder="1" applyAlignment="1">
      <alignment horizontal="center" vertical="center"/>
    </xf>
    <xf numFmtId="164" fontId="4" fillId="0" borderId="9" xfId="1" quotePrefix="1" applyFont="1" applyFill="1" applyBorder="1" applyAlignment="1">
      <alignment horizontal="center" vertical="center"/>
    </xf>
    <xf numFmtId="164" fontId="4" fillId="0" borderId="10" xfId="1" quotePrefix="1" applyFont="1" applyFill="1" applyBorder="1" applyAlignment="1">
      <alignment horizontal="center" vertical="center"/>
    </xf>
    <xf numFmtId="164" fontId="4" fillId="0" borderId="14" xfId="1" quotePrefix="1" applyFont="1" applyFill="1" applyBorder="1" applyAlignment="1">
      <alignment horizontal="center" vertical="center"/>
    </xf>
    <xf numFmtId="14" fontId="4" fillId="0" borderId="14" xfId="0" applyNumberFormat="1" applyFont="1" applyFill="1" applyBorder="1" applyAlignment="1">
      <alignment horizontal="center" vertical="center" wrapText="1"/>
    </xf>
    <xf numFmtId="14" fontId="4" fillId="0" borderId="10" xfId="0" applyNumberFormat="1" applyFont="1" applyFill="1" applyBorder="1" applyAlignment="1">
      <alignment horizontal="center" vertical="center" wrapText="1"/>
    </xf>
    <xf numFmtId="0" fontId="4" fillId="0" borderId="9" xfId="0" applyFont="1" applyFill="1" applyBorder="1" applyAlignment="1">
      <alignment horizontal="left" wrapText="1"/>
    </xf>
    <xf numFmtId="0" fontId="4" fillId="0" borderId="10" xfId="0" applyFont="1" applyFill="1" applyBorder="1" applyAlignment="1">
      <alignment horizontal="left" wrapText="1"/>
    </xf>
    <xf numFmtId="164" fontId="4" fillId="0" borderId="14" xfId="1" applyFont="1" applyFill="1" applyBorder="1" applyAlignment="1">
      <alignment horizontal="center" vertical="center"/>
    </xf>
    <xf numFmtId="0" fontId="16" fillId="0" borderId="9" xfId="0" quotePrefix="1" applyFont="1" applyFill="1" applyBorder="1" applyAlignment="1">
      <alignment horizontal="center" vertical="center"/>
    </xf>
    <xf numFmtId="0" fontId="16" fillId="0" borderId="14" xfId="0" quotePrefix="1" applyFont="1" applyFill="1" applyBorder="1" applyAlignment="1">
      <alignment horizontal="center" vertical="center"/>
    </xf>
    <xf numFmtId="0" fontId="16" fillId="0" borderId="10" xfId="0" quotePrefix="1" applyFont="1" applyFill="1" applyBorder="1" applyAlignment="1">
      <alignment horizontal="center" vertical="center"/>
    </xf>
    <xf numFmtId="164" fontId="4" fillId="0" borderId="14" xfId="1" applyFont="1" applyFill="1" applyBorder="1" applyAlignment="1">
      <alignment horizontal="center" vertical="center" wrapText="1"/>
    </xf>
    <xf numFmtId="165" fontId="16" fillId="0" borderId="9" xfId="1" applyNumberFormat="1" applyFont="1" applyFill="1" applyBorder="1" applyAlignment="1">
      <alignment horizontal="center" vertical="center"/>
    </xf>
    <xf numFmtId="0" fontId="8" fillId="0" borderId="5" xfId="0" applyFont="1" applyFill="1" applyBorder="1" applyAlignment="1">
      <alignment horizontal="center"/>
    </xf>
    <xf numFmtId="0" fontId="8" fillId="0" borderId="6" xfId="0" applyFont="1" applyFill="1" applyBorder="1" applyAlignment="1">
      <alignment horizontal="center"/>
    </xf>
    <xf numFmtId="0" fontId="8" fillId="0" borderId="7" xfId="0" applyFont="1" applyFill="1" applyBorder="1" applyAlignment="1">
      <alignment horizontal="center"/>
    </xf>
    <xf numFmtId="0" fontId="8" fillId="0" borderId="8" xfId="0" applyFont="1" applyFill="1" applyBorder="1" applyAlignment="1">
      <alignment horizontal="center"/>
    </xf>
    <xf numFmtId="0" fontId="8" fillId="0" borderId="11" xfId="0" applyFont="1" applyFill="1" applyBorder="1" applyAlignment="1">
      <alignment horizontal="center"/>
    </xf>
    <xf numFmtId="0" fontId="8" fillId="0" borderId="13" xfId="0" applyFont="1" applyFill="1" applyBorder="1" applyAlignment="1">
      <alignment horizontal="center"/>
    </xf>
    <xf numFmtId="0" fontId="8" fillId="0" borderId="12" xfId="0" applyFont="1" applyFill="1" applyBorder="1" applyAlignment="1">
      <alignment horizontal="center"/>
    </xf>
    <xf numFmtId="0" fontId="8" fillId="0" borderId="8" xfId="0" applyFont="1" applyFill="1" applyBorder="1" applyAlignment="1">
      <alignment horizontal="center" vertical="center" wrapText="1"/>
    </xf>
    <xf numFmtId="0" fontId="8" fillId="0" borderId="11" xfId="0" applyFont="1" applyFill="1" applyBorder="1" applyAlignment="1">
      <alignment horizontal="center" vertical="center" wrapText="1"/>
    </xf>
    <xf numFmtId="0" fontId="8" fillId="0" borderId="13" xfId="0" applyFont="1" applyFill="1" applyBorder="1" applyAlignment="1">
      <alignment horizontal="center" vertical="center" wrapText="1"/>
    </xf>
    <xf numFmtId="0" fontId="8" fillId="0" borderId="12" xfId="0" applyFont="1" applyFill="1" applyBorder="1" applyAlignment="1">
      <alignment horizontal="center" vertical="center" wrapText="1"/>
    </xf>
    <xf numFmtId="9" fontId="11" fillId="0" borderId="9" xfId="0" applyNumberFormat="1" applyFont="1" applyFill="1" applyBorder="1" applyAlignment="1">
      <alignment horizontal="center" vertical="center"/>
    </xf>
    <xf numFmtId="0" fontId="11" fillId="0" borderId="10" xfId="0" applyFont="1" applyFill="1" applyBorder="1" applyAlignment="1">
      <alignment horizontal="center" vertical="center"/>
    </xf>
    <xf numFmtId="0" fontId="8" fillId="0" borderId="11" xfId="0" applyFont="1" applyFill="1" applyBorder="1" applyAlignment="1">
      <alignment horizontal="center" vertical="center"/>
    </xf>
    <xf numFmtId="0" fontId="8" fillId="0" borderId="12" xfId="0" applyFont="1" applyFill="1" applyBorder="1" applyAlignment="1">
      <alignment horizontal="center" vertical="center"/>
    </xf>
    <xf numFmtId="0" fontId="9" fillId="0" borderId="14" xfId="0" applyFont="1" applyBorder="1" applyAlignment="1">
      <alignment horizontal="center" vertical="center"/>
    </xf>
    <xf numFmtId="0" fontId="9" fillId="0" borderId="10" xfId="0" applyFont="1" applyBorder="1" applyAlignment="1">
      <alignment horizontal="center" vertical="center"/>
    </xf>
    <xf numFmtId="14" fontId="8" fillId="0" borderId="14" xfId="0" applyNumberFormat="1" applyFont="1" applyFill="1" applyBorder="1" applyAlignment="1">
      <alignment horizontal="center" vertical="center"/>
    </xf>
    <xf numFmtId="14" fontId="8" fillId="0" borderId="10" xfId="0" applyNumberFormat="1" applyFont="1" applyFill="1" applyBorder="1" applyAlignment="1">
      <alignment horizontal="center" vertical="center"/>
    </xf>
    <xf numFmtId="14" fontId="8" fillId="0" borderId="9" xfId="0" applyNumberFormat="1" applyFont="1" applyFill="1" applyBorder="1" applyAlignment="1">
      <alignment horizontal="center" vertical="center"/>
    </xf>
    <xf numFmtId="0" fontId="8" fillId="0" borderId="9" xfId="0" applyFont="1" applyFill="1" applyBorder="1" applyAlignment="1">
      <alignment horizontal="center" vertical="center"/>
    </xf>
    <xf numFmtId="0" fontId="8" fillId="0" borderId="10" xfId="0" applyFont="1" applyFill="1" applyBorder="1" applyAlignment="1">
      <alignment horizontal="center" vertical="center"/>
    </xf>
    <xf numFmtId="0" fontId="8" fillId="0" borderId="13" xfId="0" applyFont="1" applyFill="1" applyBorder="1" applyAlignment="1">
      <alignment horizontal="center" vertical="center"/>
    </xf>
    <xf numFmtId="165" fontId="8" fillId="0" borderId="9" xfId="1" applyNumberFormat="1" applyFont="1" applyFill="1" applyBorder="1" applyAlignment="1">
      <alignment horizontal="center" vertical="center"/>
    </xf>
    <xf numFmtId="165" fontId="8" fillId="0" borderId="10" xfId="1" applyNumberFormat="1" applyFont="1" applyFill="1" applyBorder="1" applyAlignment="1">
      <alignment horizontal="center" vertical="center"/>
    </xf>
    <xf numFmtId="0" fontId="8" fillId="0" borderId="9" xfId="0" applyFont="1" applyFill="1" applyBorder="1" applyAlignment="1">
      <alignment horizontal="center"/>
    </xf>
    <xf numFmtId="0" fontId="8" fillId="0" borderId="10" xfId="0" applyFont="1" applyFill="1" applyBorder="1" applyAlignment="1">
      <alignment horizontal="center"/>
    </xf>
    <xf numFmtId="0" fontId="8" fillId="0" borderId="9" xfId="0" applyFont="1" applyFill="1" applyBorder="1" applyAlignment="1">
      <alignment horizontal="left" wrapText="1"/>
    </xf>
    <xf numFmtId="0" fontId="8" fillId="0" borderId="10" xfId="0" applyFont="1" applyFill="1" applyBorder="1" applyAlignment="1">
      <alignment horizontal="left" wrapText="1"/>
    </xf>
    <xf numFmtId="0" fontId="8" fillId="0" borderId="14" xfId="0" applyFont="1" applyFill="1" applyBorder="1" applyAlignment="1">
      <alignment horizontal="center" vertical="center" wrapText="1"/>
    </xf>
    <xf numFmtId="0" fontId="9" fillId="0" borderId="9" xfId="0" applyFont="1" applyFill="1" applyBorder="1" applyAlignment="1">
      <alignment horizontal="left" vertical="center" wrapText="1"/>
    </xf>
    <xf numFmtId="0" fontId="10" fillId="0" borderId="14" xfId="0" applyFont="1" applyFill="1" applyBorder="1"/>
    <xf numFmtId="0" fontId="10" fillId="0" borderId="10" xfId="0" applyFont="1" applyFill="1" applyBorder="1"/>
    <xf numFmtId="0" fontId="8" fillId="0" borderId="14" xfId="0" applyFont="1" applyFill="1" applyBorder="1" applyAlignment="1">
      <alignment horizontal="center" vertical="center"/>
    </xf>
    <xf numFmtId="168" fontId="8" fillId="0" borderId="9" xfId="1" applyNumberFormat="1" applyFont="1" applyFill="1" applyBorder="1" applyAlignment="1">
      <alignment horizontal="center" vertical="center" wrapText="1"/>
    </xf>
    <xf numFmtId="168" fontId="8" fillId="0" borderId="14" xfId="1" applyNumberFormat="1" applyFont="1" applyFill="1" applyBorder="1" applyAlignment="1">
      <alignment horizontal="center" vertical="center" wrapText="1"/>
    </xf>
    <xf numFmtId="168" fontId="8" fillId="0" borderId="10" xfId="1" applyNumberFormat="1" applyFont="1" applyFill="1" applyBorder="1" applyAlignment="1">
      <alignment horizontal="center" vertical="center" wrapText="1"/>
    </xf>
    <xf numFmtId="14" fontId="8" fillId="0" borderId="9" xfId="0" applyNumberFormat="1" applyFont="1" applyFill="1" applyBorder="1" applyAlignment="1">
      <alignment vertical="center"/>
    </xf>
    <xf numFmtId="0" fontId="8" fillId="0" borderId="14" xfId="0" applyFont="1" applyFill="1" applyBorder="1" applyAlignment="1">
      <alignment vertical="center"/>
    </xf>
    <xf numFmtId="0" fontId="8" fillId="0" borderId="10" xfId="0" applyFont="1" applyFill="1" applyBorder="1" applyAlignment="1">
      <alignment vertical="center"/>
    </xf>
    <xf numFmtId="164" fontId="8" fillId="0" borderId="9" xfId="1" applyFont="1" applyFill="1" applyBorder="1" applyAlignment="1">
      <alignment horizontal="center" vertical="center" wrapText="1"/>
    </xf>
    <xf numFmtId="164" fontId="8" fillId="0" borderId="14" xfId="1" applyFont="1" applyFill="1" applyBorder="1" applyAlignment="1">
      <alignment horizontal="center" vertical="center" wrapText="1"/>
    </xf>
    <xf numFmtId="164" fontId="8" fillId="0" borderId="10" xfId="1" applyFont="1" applyFill="1" applyBorder="1" applyAlignment="1">
      <alignment horizontal="center" vertical="center" wrapText="1"/>
    </xf>
    <xf numFmtId="165" fontId="8" fillId="0" borderId="14" xfId="1" applyNumberFormat="1" applyFont="1" applyFill="1" applyBorder="1" applyAlignment="1">
      <alignment horizontal="center" vertical="center"/>
    </xf>
    <xf numFmtId="0" fontId="8" fillId="0" borderId="14" xfId="0" applyFont="1" applyFill="1" applyBorder="1" applyAlignment="1">
      <alignment horizontal="center"/>
    </xf>
    <xf numFmtId="0" fontId="8" fillId="5" borderId="9" xfId="0" applyFont="1" applyFill="1" applyBorder="1" applyAlignment="1">
      <alignment horizontal="center" vertical="center" wrapText="1"/>
    </xf>
    <xf numFmtId="0" fontId="8" fillId="5" borderId="14" xfId="0" applyFont="1" applyFill="1" applyBorder="1" applyAlignment="1">
      <alignment horizontal="center" vertical="center" wrapText="1"/>
    </xf>
    <xf numFmtId="0" fontId="8" fillId="5" borderId="10" xfId="0" applyFont="1" applyFill="1" applyBorder="1" applyAlignment="1">
      <alignment horizontal="center" vertical="center" wrapText="1"/>
    </xf>
    <xf numFmtId="0" fontId="8" fillId="5" borderId="9" xfId="0" applyFont="1" applyFill="1" applyBorder="1" applyAlignment="1">
      <alignment horizontal="left" wrapText="1"/>
    </xf>
    <xf numFmtId="0" fontId="8" fillId="5" borderId="14" xfId="0" applyFont="1" applyFill="1" applyBorder="1" applyAlignment="1">
      <alignment horizontal="left" wrapText="1"/>
    </xf>
    <xf numFmtId="0" fontId="8" fillId="5" borderId="10" xfId="0" applyFont="1" applyFill="1" applyBorder="1" applyAlignment="1">
      <alignment horizontal="left" wrapText="1"/>
    </xf>
    <xf numFmtId="0" fontId="8" fillId="5" borderId="9" xfId="0" applyFont="1" applyFill="1" applyBorder="1" applyAlignment="1">
      <alignment horizontal="center" vertical="center"/>
    </xf>
    <xf numFmtId="0" fontId="8" fillId="5" borderId="14" xfId="0" applyFont="1" applyFill="1" applyBorder="1" applyAlignment="1">
      <alignment horizontal="center" vertical="center"/>
    </xf>
    <xf numFmtId="0" fontId="8" fillId="5" borderId="10" xfId="0" applyFont="1" applyFill="1" applyBorder="1" applyAlignment="1">
      <alignment horizontal="center" vertical="center"/>
    </xf>
    <xf numFmtId="14" fontId="8" fillId="5" borderId="9" xfId="0" applyNumberFormat="1" applyFont="1" applyFill="1" applyBorder="1" applyAlignment="1">
      <alignment horizontal="center" vertical="center"/>
    </xf>
    <xf numFmtId="14" fontId="8" fillId="5" borderId="14" xfId="0" applyNumberFormat="1" applyFont="1" applyFill="1" applyBorder="1" applyAlignment="1">
      <alignment horizontal="center" vertical="center"/>
    </xf>
    <xf numFmtId="14" fontId="8" fillId="5" borderId="10" xfId="0" applyNumberFormat="1" applyFont="1" applyFill="1" applyBorder="1" applyAlignment="1">
      <alignment horizontal="center" vertical="center"/>
    </xf>
    <xf numFmtId="0" fontId="8" fillId="5" borderId="9" xfId="0" applyFont="1" applyFill="1" applyBorder="1" applyAlignment="1">
      <alignment horizontal="left" vertical="center" wrapText="1"/>
    </xf>
    <xf numFmtId="0" fontId="8" fillId="5" borderId="10" xfId="0" applyFont="1" applyFill="1" applyBorder="1" applyAlignment="1">
      <alignment horizontal="left" vertical="center" wrapText="1"/>
    </xf>
    <xf numFmtId="0" fontId="11" fillId="5" borderId="9" xfId="0" applyFont="1" applyFill="1" applyBorder="1" applyAlignment="1">
      <alignment horizontal="center" vertical="center" wrapText="1"/>
    </xf>
    <xf numFmtId="165" fontId="8" fillId="5" borderId="9" xfId="1" applyNumberFormat="1" applyFont="1" applyFill="1" applyBorder="1" applyAlignment="1">
      <alignment horizontal="center" vertical="center"/>
    </xf>
    <xf numFmtId="165" fontId="8" fillId="5" borderId="14" xfId="1" applyNumberFormat="1" applyFont="1" applyFill="1" applyBorder="1" applyAlignment="1">
      <alignment horizontal="center" vertical="center"/>
    </xf>
    <xf numFmtId="165" fontId="8" fillId="5" borderId="10" xfId="1" applyNumberFormat="1" applyFont="1" applyFill="1" applyBorder="1" applyAlignment="1">
      <alignment horizontal="center" vertical="center"/>
    </xf>
    <xf numFmtId="9" fontId="11" fillId="0" borderId="10" xfId="0" applyNumberFormat="1" applyFont="1" applyFill="1" applyBorder="1" applyAlignment="1">
      <alignment horizontal="center" vertical="center"/>
    </xf>
    <xf numFmtId="0" fontId="11" fillId="0" borderId="14" xfId="0" applyFont="1" applyFill="1" applyBorder="1" applyAlignment="1">
      <alignment horizontal="center" vertical="center"/>
    </xf>
    <xf numFmtId="0" fontId="8" fillId="0" borderId="4" xfId="0" applyFont="1" applyFill="1" applyBorder="1" applyAlignment="1">
      <alignment horizontal="center"/>
    </xf>
    <xf numFmtId="0" fontId="8" fillId="0" borderId="0" xfId="0" applyFont="1" applyFill="1" applyBorder="1" applyAlignment="1">
      <alignment horizontal="center"/>
    </xf>
    <xf numFmtId="0" fontId="8" fillId="0" borderId="1" xfId="0" applyFont="1" applyFill="1" applyBorder="1" applyAlignment="1">
      <alignment horizontal="center" vertical="center" wrapText="1"/>
    </xf>
    <xf numFmtId="0" fontId="8" fillId="0" borderId="5" xfId="0" applyFont="1" applyFill="1" applyBorder="1" applyAlignment="1">
      <alignment horizontal="center" vertical="center" wrapText="1"/>
    </xf>
    <xf numFmtId="9" fontId="11" fillId="0" borderId="14" xfId="0" applyNumberFormat="1" applyFont="1" applyFill="1" applyBorder="1" applyAlignment="1">
      <alignment horizontal="center" vertical="center"/>
    </xf>
    <xf numFmtId="0" fontId="8" fillId="0" borderId="9" xfId="0" applyFont="1" applyFill="1" applyBorder="1" applyAlignment="1">
      <alignment horizontal="left" vertical="center" wrapText="1"/>
    </xf>
    <xf numFmtId="0" fontId="8" fillId="0" borderId="10" xfId="0" applyFont="1" applyFill="1" applyBorder="1" applyAlignment="1">
      <alignment horizontal="left" vertical="center" wrapText="1"/>
    </xf>
    <xf numFmtId="0" fontId="8" fillId="0" borderId="1" xfId="0" applyFont="1" applyFill="1" applyBorder="1" applyAlignment="1">
      <alignment horizontal="center"/>
    </xf>
    <xf numFmtId="0" fontId="8" fillId="0" borderId="2" xfId="0" applyFont="1" applyFill="1" applyBorder="1" applyAlignment="1">
      <alignment horizontal="center"/>
    </xf>
    <xf numFmtId="0" fontId="8" fillId="0" borderId="3" xfId="0" applyFont="1" applyFill="1" applyBorder="1" applyAlignment="1">
      <alignment horizontal="center"/>
    </xf>
    <xf numFmtId="0" fontId="8" fillId="0" borderId="0" xfId="0" applyFont="1" applyFill="1" applyAlignment="1">
      <alignment horizontal="center"/>
    </xf>
    <xf numFmtId="0" fontId="8" fillId="0" borderId="8" xfId="0" applyFont="1" applyFill="1" applyBorder="1" applyAlignment="1">
      <alignment horizontal="center" vertical="center"/>
    </xf>
    <xf numFmtId="14" fontId="8" fillId="0" borderId="9" xfId="0" applyNumberFormat="1" applyFont="1" applyFill="1" applyBorder="1" applyAlignment="1">
      <alignment horizontal="center" vertical="center" wrapText="1"/>
    </xf>
    <xf numFmtId="14" fontId="8" fillId="0" borderId="10" xfId="0" applyNumberFormat="1" applyFont="1" applyFill="1" applyBorder="1" applyAlignment="1">
      <alignment horizontal="center" vertical="center" wrapText="1"/>
    </xf>
    <xf numFmtId="165" fontId="8" fillId="0" borderId="9" xfId="1" quotePrefix="1" applyNumberFormat="1" applyFont="1" applyFill="1" applyBorder="1" applyAlignment="1">
      <alignment horizontal="center" vertical="center"/>
    </xf>
    <xf numFmtId="9" fontId="8" fillId="0" borderId="1" xfId="0" applyNumberFormat="1" applyFont="1" applyFill="1" applyBorder="1" applyAlignment="1">
      <alignment horizontal="center" vertical="center"/>
    </xf>
    <xf numFmtId="0" fontId="8" fillId="0" borderId="4" xfId="0" applyFont="1" applyFill="1" applyBorder="1" applyAlignment="1">
      <alignment horizontal="center" vertical="center"/>
    </xf>
    <xf numFmtId="0" fontId="8" fillId="0" borderId="5" xfId="0" applyFont="1" applyFill="1" applyBorder="1" applyAlignment="1">
      <alignment horizontal="center" vertical="center"/>
    </xf>
    <xf numFmtId="14" fontId="8" fillId="0" borderId="14" xfId="0" applyNumberFormat="1" applyFont="1" applyFill="1" applyBorder="1" applyAlignment="1">
      <alignment horizontal="center" vertical="center" wrapText="1"/>
    </xf>
    <xf numFmtId="14" fontId="8" fillId="0" borderId="9" xfId="0" quotePrefix="1" applyNumberFormat="1" applyFont="1" applyFill="1" applyBorder="1" applyAlignment="1">
      <alignment horizontal="center" vertical="center" wrapText="1"/>
    </xf>
    <xf numFmtId="14" fontId="8" fillId="0" borderId="14" xfId="0" quotePrefix="1" applyNumberFormat="1" applyFont="1" applyFill="1" applyBorder="1" applyAlignment="1">
      <alignment horizontal="center" vertical="center" wrapText="1"/>
    </xf>
    <xf numFmtId="14" fontId="8" fillId="0" borderId="10" xfId="0" quotePrefix="1" applyNumberFormat="1" applyFont="1" applyFill="1" applyBorder="1" applyAlignment="1">
      <alignment horizontal="center" vertical="center" wrapText="1"/>
    </xf>
    <xf numFmtId="170" fontId="8" fillId="0" borderId="9" xfId="1" applyNumberFormat="1" applyFont="1" applyFill="1" applyBorder="1" applyAlignment="1">
      <alignment horizontal="center" vertical="center" wrapText="1"/>
    </xf>
    <xf numFmtId="170" fontId="8" fillId="0" borderId="14" xfId="1" applyNumberFormat="1" applyFont="1" applyFill="1" applyBorder="1" applyAlignment="1">
      <alignment horizontal="center" vertical="center" wrapText="1"/>
    </xf>
    <xf numFmtId="170" fontId="8" fillId="0" borderId="10" xfId="1" applyNumberFormat="1" applyFont="1" applyFill="1" applyBorder="1" applyAlignment="1">
      <alignment horizontal="center" vertical="center" wrapText="1"/>
    </xf>
    <xf numFmtId="14" fontId="8" fillId="0" borderId="9" xfId="1" applyNumberFormat="1" applyFont="1" applyFill="1" applyBorder="1" applyAlignment="1">
      <alignment horizontal="center" vertical="center"/>
    </xf>
    <xf numFmtId="164" fontId="8" fillId="0" borderId="14" xfId="1" applyNumberFormat="1" applyFont="1" applyFill="1" applyBorder="1" applyAlignment="1">
      <alignment horizontal="center" vertical="center"/>
    </xf>
    <xf numFmtId="164" fontId="8" fillId="0" borderId="10" xfId="1" applyNumberFormat="1" applyFont="1" applyFill="1" applyBorder="1" applyAlignment="1">
      <alignment horizontal="center" vertical="center"/>
    </xf>
    <xf numFmtId="164" fontId="8" fillId="0" borderId="9" xfId="1" applyNumberFormat="1" applyFont="1" applyFill="1" applyBorder="1" applyAlignment="1">
      <alignment horizontal="center"/>
    </xf>
    <xf numFmtId="164" fontId="8" fillId="0" borderId="14" xfId="1" applyNumberFormat="1" applyFont="1" applyFill="1" applyBorder="1" applyAlignment="1">
      <alignment horizontal="center"/>
    </xf>
    <xf numFmtId="164" fontId="8" fillId="0" borderId="10" xfId="1" applyNumberFormat="1" applyFont="1" applyFill="1" applyBorder="1" applyAlignment="1">
      <alignment horizontal="center"/>
    </xf>
    <xf numFmtId="0" fontId="8" fillId="0" borderId="10" xfId="0" applyFont="1" applyFill="1" applyBorder="1"/>
    <xf numFmtId="0" fontId="8" fillId="4" borderId="1" xfId="0" applyFont="1" applyFill="1" applyBorder="1" applyAlignment="1">
      <alignment horizontal="center" vertical="center"/>
    </xf>
    <xf numFmtId="0" fontId="8" fillId="4" borderId="4" xfId="0" applyFont="1" applyFill="1" applyBorder="1" applyAlignment="1">
      <alignment horizontal="center" vertical="center"/>
    </xf>
    <xf numFmtId="0" fontId="8" fillId="4" borderId="5" xfId="0" applyFont="1" applyFill="1" applyBorder="1" applyAlignment="1">
      <alignment horizontal="center" vertical="center"/>
    </xf>
    <xf numFmtId="0" fontId="9" fillId="0" borderId="9" xfId="0" applyFont="1" applyFill="1" applyBorder="1" applyAlignment="1">
      <alignment horizontal="center" vertical="center" wrapText="1"/>
    </xf>
    <xf numFmtId="0" fontId="9" fillId="0" borderId="14" xfId="0" applyFont="1" applyFill="1" applyBorder="1" applyAlignment="1">
      <alignment horizontal="center" vertical="center" wrapText="1"/>
    </xf>
    <xf numFmtId="0" fontId="9" fillId="0" borderId="10" xfId="0" applyFont="1" applyFill="1" applyBorder="1" applyAlignment="1">
      <alignment horizontal="center" vertical="center" wrapText="1"/>
    </xf>
    <xf numFmtId="14" fontId="9" fillId="0" borderId="9" xfId="0" applyNumberFormat="1" applyFont="1" applyFill="1" applyBorder="1" applyAlignment="1">
      <alignment horizontal="center" vertical="center" wrapText="1"/>
    </xf>
    <xf numFmtId="165" fontId="8" fillId="0" borderId="8" xfId="1" applyNumberFormat="1" applyFont="1" applyFill="1" applyBorder="1" applyAlignment="1">
      <alignment horizontal="center" vertical="center" wrapText="1"/>
    </xf>
    <xf numFmtId="165" fontId="8" fillId="0" borderId="9" xfId="1" applyNumberFormat="1" applyFont="1" applyFill="1" applyBorder="1" applyAlignment="1">
      <alignment horizontal="center" vertical="center" wrapText="1"/>
    </xf>
    <xf numFmtId="165" fontId="8" fillId="0" borderId="14" xfId="1" applyNumberFormat="1" applyFont="1" applyFill="1" applyBorder="1" applyAlignment="1">
      <alignment horizontal="center" vertical="center" wrapText="1"/>
    </xf>
    <xf numFmtId="165" fontId="8" fillId="0" borderId="10" xfId="1" applyNumberFormat="1" applyFont="1" applyFill="1" applyBorder="1" applyAlignment="1">
      <alignment horizontal="center" vertical="center" wrapText="1"/>
    </xf>
    <xf numFmtId="0" fontId="8" fillId="0" borderId="9" xfId="0" quotePrefix="1" applyFont="1" applyFill="1" applyBorder="1" applyAlignment="1">
      <alignment horizontal="center" vertical="center" wrapText="1"/>
    </xf>
    <xf numFmtId="0" fontId="8" fillId="0" borderId="14" xfId="0" quotePrefix="1" applyFont="1" applyFill="1" applyBorder="1" applyAlignment="1">
      <alignment horizontal="center" vertical="center" wrapText="1"/>
    </xf>
    <xf numFmtId="0" fontId="8" fillId="0" borderId="10" xfId="0" quotePrefix="1" applyFont="1" applyFill="1" applyBorder="1" applyAlignment="1">
      <alignment horizontal="center" vertical="center" wrapText="1"/>
    </xf>
    <xf numFmtId="0" fontId="8" fillId="0" borderId="14" xfId="0" applyFont="1" applyFill="1" applyBorder="1" applyAlignment="1">
      <alignment horizontal="left" vertical="center" wrapText="1"/>
    </xf>
    <xf numFmtId="14" fontId="11" fillId="0" borderId="9" xfId="0" applyNumberFormat="1" applyFont="1" applyFill="1" applyBorder="1" applyAlignment="1">
      <alignment horizontal="center" vertical="center"/>
    </xf>
    <xf numFmtId="0" fontId="11" fillId="0" borderId="14" xfId="0" applyFont="1" applyFill="1" applyBorder="1"/>
    <xf numFmtId="0" fontId="11" fillId="0" borderId="10" xfId="0" applyFont="1" applyFill="1" applyBorder="1"/>
    <xf numFmtId="0" fontId="8" fillId="0" borderId="9" xfId="0" quotePrefix="1" applyFont="1" applyFill="1" applyBorder="1" applyAlignment="1">
      <alignment horizontal="center" vertical="center"/>
    </xf>
    <xf numFmtId="0" fontId="8" fillId="0" borderId="14" xfId="0" quotePrefix="1" applyFont="1" applyFill="1" applyBorder="1" applyAlignment="1">
      <alignment horizontal="center" vertical="center"/>
    </xf>
    <xf numFmtId="0" fontId="8" fillId="0" borderId="10" xfId="0" quotePrefix="1" applyFont="1" applyFill="1" applyBorder="1" applyAlignment="1">
      <alignment horizontal="center" vertical="center"/>
    </xf>
    <xf numFmtId="0" fontId="9" fillId="0" borderId="9" xfId="0" applyFont="1" applyBorder="1" applyAlignment="1">
      <alignment horizontal="center" vertical="center" wrapText="1"/>
    </xf>
    <xf numFmtId="0" fontId="9" fillId="0" borderId="10" xfId="0" applyFont="1" applyBorder="1" applyAlignment="1">
      <alignment horizontal="center" vertical="center" wrapText="1"/>
    </xf>
    <xf numFmtId="9" fontId="9" fillId="0" borderId="9" xfId="0" applyNumberFormat="1" applyFont="1" applyBorder="1" applyAlignment="1">
      <alignment horizontal="center" vertical="center"/>
    </xf>
    <xf numFmtId="9" fontId="9" fillId="0" borderId="14" xfId="0" applyNumberFormat="1" applyFont="1" applyBorder="1" applyAlignment="1">
      <alignment horizontal="center" vertical="center"/>
    </xf>
    <xf numFmtId="9" fontId="9" fillId="0" borderId="10" xfId="0" applyNumberFormat="1" applyFont="1" applyBorder="1" applyAlignment="1">
      <alignment horizontal="center" vertical="center"/>
    </xf>
    <xf numFmtId="0" fontId="10" fillId="0" borderId="9" xfId="0" applyFont="1" applyBorder="1" applyAlignment="1">
      <alignment horizontal="center" vertical="center" wrapText="1"/>
    </xf>
    <xf numFmtId="0" fontId="10" fillId="0" borderId="14" xfId="0" applyFont="1" applyBorder="1" applyAlignment="1">
      <alignment horizontal="center" vertical="center" wrapText="1"/>
    </xf>
    <xf numFmtId="0" fontId="10" fillId="0" borderId="10" xfId="0" applyFont="1" applyBorder="1" applyAlignment="1">
      <alignment horizontal="center" vertical="center" wrapText="1"/>
    </xf>
    <xf numFmtId="0" fontId="9" fillId="0" borderId="14" xfId="0" applyFont="1" applyBorder="1" applyAlignment="1">
      <alignment horizontal="center" vertical="center" wrapText="1"/>
    </xf>
    <xf numFmtId="0" fontId="2" fillId="0" borderId="8" xfId="0" applyFont="1" applyFill="1" applyBorder="1" applyAlignment="1">
      <alignment horizontal="center"/>
    </xf>
    <xf numFmtId="0" fontId="2" fillId="0" borderId="11" xfId="0" applyFont="1" applyFill="1" applyBorder="1" applyAlignment="1">
      <alignment horizontal="center"/>
    </xf>
    <xf numFmtId="0" fontId="2" fillId="0" borderId="13" xfId="0" applyFont="1" applyFill="1" applyBorder="1" applyAlignment="1">
      <alignment horizontal="center"/>
    </xf>
    <xf numFmtId="0" fontId="2" fillId="0" borderId="12" xfId="0" applyFont="1" applyFill="1" applyBorder="1" applyAlignment="1">
      <alignment horizontal="center"/>
    </xf>
    <xf numFmtId="0" fontId="11" fillId="0" borderId="9" xfId="0" applyFont="1" applyFill="1" applyBorder="1" applyAlignment="1">
      <alignment horizontal="center" vertical="center" wrapText="1"/>
    </xf>
    <xf numFmtId="0" fontId="11" fillId="0" borderId="10" xfId="0" applyFont="1" applyFill="1" applyBorder="1" applyAlignment="1">
      <alignment horizontal="center" vertical="center" wrapText="1"/>
    </xf>
    <xf numFmtId="0" fontId="10" fillId="0" borderId="9" xfId="0" applyFont="1" applyBorder="1" applyAlignment="1">
      <alignment horizontal="center"/>
    </xf>
    <xf numFmtId="0" fontId="10" fillId="0" borderId="10" xfId="0" applyFont="1" applyBorder="1" applyAlignment="1">
      <alignment horizontal="center"/>
    </xf>
    <xf numFmtId="14" fontId="11" fillId="0" borderId="9" xfId="0" applyNumberFormat="1" applyFont="1" applyFill="1" applyBorder="1" applyAlignment="1">
      <alignment horizontal="right" vertical="center"/>
    </xf>
    <xf numFmtId="0" fontId="11" fillId="0" borderId="10" xfId="0" applyFont="1" applyFill="1" applyBorder="1" applyAlignment="1">
      <alignment horizontal="right" vertical="center"/>
    </xf>
    <xf numFmtId="0" fontId="11" fillId="0" borderId="14" xfId="0" applyFont="1" applyFill="1" applyBorder="1" applyAlignment="1">
      <alignment horizontal="center" vertical="center" wrapText="1"/>
    </xf>
    <xf numFmtId="0" fontId="21" fillId="0" borderId="9" xfId="0" applyFont="1" applyBorder="1" applyAlignment="1">
      <alignment horizontal="center" vertical="center"/>
    </xf>
    <xf numFmtId="0" fontId="21" fillId="0" borderId="14" xfId="0" applyFont="1" applyBorder="1" applyAlignment="1">
      <alignment horizontal="center" vertical="center"/>
    </xf>
    <xf numFmtId="0" fontId="21" fillId="0" borderId="10" xfId="0" applyFont="1" applyBorder="1" applyAlignment="1">
      <alignment horizontal="center" vertical="center"/>
    </xf>
    <xf numFmtId="14" fontId="11" fillId="0" borderId="10" xfId="0" applyNumberFormat="1" applyFont="1" applyFill="1" applyBorder="1" applyAlignment="1">
      <alignment horizontal="right" vertical="center"/>
    </xf>
    <xf numFmtId="14" fontId="11" fillId="0" borderId="14" xfId="0" applyNumberFormat="1" applyFont="1" applyFill="1" applyBorder="1" applyAlignment="1">
      <alignment horizontal="right" vertical="center"/>
    </xf>
    <xf numFmtId="0" fontId="10" fillId="0" borderId="9" xfId="0" applyFont="1" applyBorder="1" applyAlignment="1">
      <alignment horizontal="left" vertical="center" wrapText="1"/>
    </xf>
    <xf numFmtId="0" fontId="10" fillId="0" borderId="10" xfId="0" applyFont="1" applyBorder="1" applyAlignment="1">
      <alignment horizontal="left" vertical="center" wrapText="1"/>
    </xf>
    <xf numFmtId="14" fontId="11" fillId="0" borderId="14" xfId="0" applyNumberFormat="1" applyFont="1" applyFill="1" applyBorder="1" applyAlignment="1">
      <alignment horizontal="center" vertical="center"/>
    </xf>
    <xf numFmtId="14" fontId="11" fillId="0" borderId="10" xfId="0" applyNumberFormat="1" applyFont="1" applyFill="1" applyBorder="1" applyAlignment="1">
      <alignment horizontal="center" vertical="center"/>
    </xf>
    <xf numFmtId="0" fontId="8" fillId="0" borderId="8" xfId="0" applyFont="1" applyFill="1" applyBorder="1" applyAlignment="1">
      <alignment horizontal="left" vertical="center" wrapText="1"/>
    </xf>
    <xf numFmtId="0" fontId="11" fillId="0" borderId="9" xfId="0" applyFont="1" applyFill="1" applyBorder="1" applyAlignment="1">
      <alignment horizontal="left" vertical="center" wrapText="1"/>
    </xf>
    <xf numFmtId="0" fontId="22" fillId="0" borderId="8" xfId="0" applyFont="1" applyBorder="1" applyAlignment="1">
      <alignment horizontal="center" vertical="center"/>
    </xf>
    <xf numFmtId="0" fontId="11" fillId="0" borderId="14" xfId="0" applyFont="1" applyFill="1" applyBorder="1" applyAlignment="1">
      <alignment horizontal="right" vertical="center"/>
    </xf>
    <xf numFmtId="0" fontId="10" fillId="0" borderId="9" xfId="0" applyFont="1" applyBorder="1" applyAlignment="1">
      <alignment horizontal="center" wrapText="1"/>
    </xf>
    <xf numFmtId="0" fontId="10" fillId="0" borderId="14" xfId="0" applyFont="1" applyBorder="1" applyAlignment="1">
      <alignment horizontal="center" wrapText="1"/>
    </xf>
    <xf numFmtId="0" fontId="10" fillId="0" borderId="10" xfId="0" applyFont="1" applyBorder="1" applyAlignment="1">
      <alignment horizontal="center" wrapText="1"/>
    </xf>
    <xf numFmtId="0" fontId="10" fillId="0" borderId="9" xfId="0" applyFont="1" applyFill="1" applyBorder="1" applyAlignment="1">
      <alignment horizontal="center"/>
    </xf>
    <xf numFmtId="0" fontId="10" fillId="0" borderId="14" xfId="0" applyFont="1" applyFill="1" applyBorder="1" applyAlignment="1">
      <alignment horizontal="center"/>
    </xf>
    <xf numFmtId="0" fontId="10" fillId="0" borderId="10" xfId="0" applyFont="1" applyFill="1" applyBorder="1" applyAlignment="1">
      <alignment horizontal="center"/>
    </xf>
    <xf numFmtId="0" fontId="11" fillId="0" borderId="8" xfId="0" applyFont="1" applyFill="1" applyBorder="1" applyAlignment="1">
      <alignment horizontal="center" vertical="center" wrapText="1"/>
    </xf>
    <xf numFmtId="0" fontId="25" fillId="5" borderId="4" xfId="0" applyFont="1" applyFill="1" applyBorder="1" applyAlignment="1">
      <alignment horizontal="center" vertical="center"/>
    </xf>
    <xf numFmtId="14" fontId="4" fillId="9" borderId="9" xfId="0" applyNumberFormat="1" applyFont="1" applyFill="1" applyBorder="1" applyAlignment="1">
      <alignment horizontal="center" vertical="center"/>
    </xf>
    <xf numFmtId="14" fontId="4" fillId="9" borderId="10" xfId="0" applyNumberFormat="1" applyFont="1" applyFill="1" applyBorder="1" applyAlignment="1">
      <alignment horizontal="center" vertical="center"/>
    </xf>
    <xf numFmtId="0" fontId="4" fillId="9" borderId="10" xfId="0" applyFont="1" applyFill="1" applyBorder="1" applyAlignment="1">
      <alignment horizontal="center" vertical="center"/>
    </xf>
    <xf numFmtId="0" fontId="4" fillId="9" borderId="9" xfId="0" applyFont="1" applyFill="1" applyBorder="1" applyAlignment="1">
      <alignment horizontal="center" vertical="center"/>
    </xf>
    <xf numFmtId="0" fontId="4" fillId="9" borderId="9" xfId="0" applyFont="1" applyFill="1" applyBorder="1" applyAlignment="1">
      <alignment horizontal="center" vertical="center" wrapText="1"/>
    </xf>
    <xf numFmtId="0" fontId="4" fillId="9" borderId="10" xfId="0" applyFont="1" applyFill="1" applyBorder="1" applyAlignment="1">
      <alignment horizontal="center" vertical="center" wrapText="1"/>
    </xf>
    <xf numFmtId="0" fontId="4" fillId="0" borderId="9" xfId="0" applyFont="1" applyFill="1" applyBorder="1" applyAlignment="1">
      <alignment horizontal="center" wrapText="1"/>
    </xf>
    <xf numFmtId="0" fontId="4" fillId="0" borderId="10" xfId="0" applyFont="1" applyFill="1" applyBorder="1" applyAlignment="1">
      <alignment horizontal="center" wrapText="1"/>
    </xf>
    <xf numFmtId="0" fontId="4" fillId="0" borderId="1" xfId="0" applyFont="1" applyFill="1" applyBorder="1" applyAlignment="1">
      <alignment horizontal="left" vertical="center" wrapText="1"/>
    </xf>
    <xf numFmtId="0" fontId="4" fillId="0" borderId="3" xfId="0" applyFont="1" applyFill="1" applyBorder="1" applyAlignment="1">
      <alignment horizontal="left" vertical="center" wrapText="1"/>
    </xf>
    <xf numFmtId="0" fontId="4" fillId="0" borderId="5" xfId="0" applyFont="1" applyFill="1" applyBorder="1" applyAlignment="1">
      <alignment horizontal="left" vertical="center" wrapText="1"/>
    </xf>
    <xf numFmtId="0" fontId="4" fillId="0" borderId="7" xfId="0" applyFont="1" applyFill="1" applyBorder="1" applyAlignment="1">
      <alignment horizontal="left" vertical="center" wrapText="1"/>
    </xf>
    <xf numFmtId="165" fontId="4" fillId="8" borderId="9" xfId="1" applyNumberFormat="1" applyFont="1" applyFill="1" applyBorder="1" applyAlignment="1">
      <alignment horizontal="center" vertical="center"/>
    </xf>
    <xf numFmtId="165" fontId="4" fillId="8" borderId="10" xfId="1" applyNumberFormat="1" applyFont="1" applyFill="1" applyBorder="1" applyAlignment="1">
      <alignment horizontal="center" vertical="center"/>
    </xf>
    <xf numFmtId="0" fontId="4" fillId="8" borderId="9" xfId="0" applyFont="1" applyFill="1" applyBorder="1" applyAlignment="1">
      <alignment horizontal="center"/>
    </xf>
    <xf numFmtId="0" fontId="4" fillId="8" borderId="10" xfId="0" applyFont="1" applyFill="1" applyBorder="1" applyAlignment="1">
      <alignment horizontal="center"/>
    </xf>
    <xf numFmtId="0" fontId="4" fillId="9" borderId="9" xfId="0" applyFont="1" applyFill="1" applyBorder="1" applyAlignment="1">
      <alignment horizontal="left" vertical="center" wrapText="1"/>
    </xf>
    <xf numFmtId="0" fontId="4" fillId="9" borderId="10" xfId="0" applyFont="1" applyFill="1" applyBorder="1" applyAlignment="1">
      <alignment horizontal="left" vertical="center" wrapText="1"/>
    </xf>
    <xf numFmtId="14" fontId="4" fillId="8" borderId="9" xfId="0" applyNumberFormat="1" applyFont="1" applyFill="1" applyBorder="1" applyAlignment="1">
      <alignment horizontal="center" vertical="center"/>
    </xf>
    <xf numFmtId="14" fontId="4" fillId="8" borderId="10" xfId="0" applyNumberFormat="1" applyFont="1" applyFill="1" applyBorder="1" applyAlignment="1">
      <alignment horizontal="center" vertical="center"/>
    </xf>
    <xf numFmtId="0" fontId="4" fillId="8" borderId="9" xfId="0" applyFont="1" applyFill="1" applyBorder="1" applyAlignment="1">
      <alignment horizontal="center" vertical="center"/>
    </xf>
    <xf numFmtId="0" fontId="4" fillId="8" borderId="10" xfId="0" applyFont="1" applyFill="1" applyBorder="1" applyAlignment="1">
      <alignment horizontal="center" vertical="center"/>
    </xf>
    <xf numFmtId="0" fontId="4" fillId="8" borderId="9" xfId="0" applyFont="1" applyFill="1" applyBorder="1" applyAlignment="1">
      <alignment horizontal="center" vertical="center" wrapText="1"/>
    </xf>
    <xf numFmtId="0" fontId="4" fillId="8" borderId="10" xfId="0" applyFont="1" applyFill="1" applyBorder="1" applyAlignment="1">
      <alignment horizontal="center" vertical="center" wrapText="1"/>
    </xf>
    <xf numFmtId="14" fontId="4" fillId="7" borderId="9" xfId="0" applyNumberFormat="1" applyFont="1" applyFill="1" applyBorder="1" applyAlignment="1">
      <alignment horizontal="center" vertical="center"/>
    </xf>
    <xf numFmtId="14" fontId="4" fillId="7" borderId="10" xfId="0" applyNumberFormat="1" applyFont="1" applyFill="1" applyBorder="1" applyAlignment="1">
      <alignment horizontal="center" vertical="center"/>
    </xf>
    <xf numFmtId="0" fontId="4" fillId="7" borderId="10" xfId="0" applyFont="1" applyFill="1" applyBorder="1" applyAlignment="1">
      <alignment horizontal="center" vertical="center"/>
    </xf>
    <xf numFmtId="0" fontId="4" fillId="7" borderId="9" xfId="0" applyFont="1" applyFill="1" applyBorder="1" applyAlignment="1">
      <alignment horizontal="center" vertical="center"/>
    </xf>
    <xf numFmtId="165" fontId="4" fillId="7" borderId="9" xfId="1" applyNumberFormat="1" applyFont="1" applyFill="1" applyBorder="1" applyAlignment="1">
      <alignment horizontal="center" vertical="center"/>
    </xf>
    <xf numFmtId="165" fontId="4" fillId="7" borderId="10" xfId="1" applyNumberFormat="1" applyFont="1" applyFill="1" applyBorder="1" applyAlignment="1">
      <alignment horizontal="center" vertical="center"/>
    </xf>
    <xf numFmtId="0" fontId="4" fillId="7" borderId="9" xfId="0" applyFont="1" applyFill="1" applyBorder="1" applyAlignment="1">
      <alignment horizontal="center" vertical="center" wrapText="1"/>
    </xf>
    <xf numFmtId="0" fontId="4" fillId="7" borderId="10" xfId="0" applyFont="1" applyFill="1" applyBorder="1" applyAlignment="1">
      <alignment horizontal="center" vertical="center" wrapText="1"/>
    </xf>
    <xf numFmtId="0" fontId="16" fillId="7" borderId="9" xfId="0" quotePrefix="1" applyFont="1" applyFill="1" applyBorder="1" applyAlignment="1">
      <alignment horizontal="center" vertical="center"/>
    </xf>
    <xf numFmtId="0" fontId="16" fillId="7" borderId="10" xfId="0" applyFont="1" applyFill="1" applyBorder="1" applyAlignment="1">
      <alignment horizontal="center" vertical="center"/>
    </xf>
    <xf numFmtId="0" fontId="4" fillId="5" borderId="9" xfId="0" applyFont="1" applyFill="1" applyBorder="1" applyAlignment="1">
      <alignment horizontal="center" vertical="center" wrapText="1"/>
    </xf>
    <xf numFmtId="0" fontId="4" fillId="5" borderId="10" xfId="0" applyFont="1" applyFill="1" applyBorder="1" applyAlignment="1">
      <alignment horizontal="center" vertical="center" wrapText="1"/>
    </xf>
    <xf numFmtId="0" fontId="4" fillId="6" borderId="9" xfId="0" applyFont="1" applyFill="1" applyBorder="1" applyAlignment="1">
      <alignment horizontal="center" vertical="center" wrapText="1"/>
    </xf>
    <xf numFmtId="0" fontId="4" fillId="6" borderId="14" xfId="0" applyFont="1" applyFill="1" applyBorder="1" applyAlignment="1">
      <alignment horizontal="center" vertical="center" wrapText="1"/>
    </xf>
    <xf numFmtId="0" fontId="4" fillId="6" borderId="10" xfId="0" applyFont="1" applyFill="1" applyBorder="1" applyAlignment="1">
      <alignment horizontal="center" vertical="center" wrapText="1"/>
    </xf>
    <xf numFmtId="0" fontId="17" fillId="6" borderId="9" xfId="0" applyFont="1" applyFill="1" applyBorder="1" applyAlignment="1">
      <alignment horizontal="left" vertical="center" wrapText="1"/>
    </xf>
    <xf numFmtId="0" fontId="19" fillId="6" borderId="14" xfId="0" applyFont="1" applyFill="1" applyBorder="1"/>
    <xf numFmtId="0" fontId="19" fillId="6" borderId="10" xfId="0" applyFont="1" applyFill="1" applyBorder="1"/>
    <xf numFmtId="0" fontId="4" fillId="6" borderId="9" xfId="0" applyFont="1" applyFill="1" applyBorder="1" applyAlignment="1">
      <alignment horizontal="center" vertical="center"/>
    </xf>
    <xf numFmtId="0" fontId="4" fillId="6" borderId="14" xfId="0" applyFont="1" applyFill="1" applyBorder="1" applyAlignment="1">
      <alignment horizontal="center" vertical="center"/>
    </xf>
    <xf numFmtId="0" fontId="4" fillId="6" borderId="10" xfId="0" applyFont="1" applyFill="1" applyBorder="1" applyAlignment="1">
      <alignment horizontal="center" vertical="center"/>
    </xf>
    <xf numFmtId="14" fontId="4" fillId="6" borderId="9" xfId="0" applyNumberFormat="1" applyFont="1" applyFill="1" applyBorder="1" applyAlignment="1">
      <alignment horizontal="center" vertical="center"/>
    </xf>
    <xf numFmtId="14" fontId="4" fillId="6" borderId="14" xfId="0" applyNumberFormat="1" applyFont="1" applyFill="1" applyBorder="1" applyAlignment="1">
      <alignment horizontal="center" vertical="center"/>
    </xf>
    <xf numFmtId="14" fontId="4" fillId="6" borderId="10" xfId="0" applyNumberFormat="1" applyFont="1" applyFill="1" applyBorder="1" applyAlignment="1">
      <alignment horizontal="center" vertical="center"/>
    </xf>
    <xf numFmtId="165" fontId="4" fillId="6" borderId="9" xfId="1" applyNumberFormat="1" applyFont="1" applyFill="1" applyBorder="1" applyAlignment="1">
      <alignment horizontal="center" vertical="center"/>
    </xf>
    <xf numFmtId="165" fontId="4" fillId="6" borderId="14" xfId="1" applyNumberFormat="1" applyFont="1" applyFill="1" applyBorder="1" applyAlignment="1">
      <alignment horizontal="center" vertical="center"/>
    </xf>
    <xf numFmtId="165" fontId="4" fillId="6" borderId="10" xfId="1" applyNumberFormat="1" applyFont="1" applyFill="1" applyBorder="1" applyAlignment="1">
      <alignment horizontal="center" vertical="center"/>
    </xf>
    <xf numFmtId="0" fontId="4" fillId="5" borderId="14" xfId="0" applyFont="1" applyFill="1" applyBorder="1" applyAlignment="1">
      <alignment horizontal="center" vertical="center"/>
    </xf>
    <xf numFmtId="0" fontId="4" fillId="5" borderId="9" xfId="0" applyFont="1" applyFill="1" applyBorder="1" applyAlignment="1">
      <alignment horizontal="center" vertical="center"/>
    </xf>
    <xf numFmtId="14" fontId="4" fillId="0" borderId="9" xfId="0" applyNumberFormat="1" applyFont="1" applyFill="1" applyBorder="1" applyAlignment="1">
      <alignment vertical="center"/>
    </xf>
    <xf numFmtId="0" fontId="4" fillId="0" borderId="14" xfId="0" applyFont="1" applyFill="1" applyBorder="1" applyAlignment="1">
      <alignment vertical="center"/>
    </xf>
    <xf numFmtId="0" fontId="4" fillId="0" borderId="10" xfId="0" applyFont="1" applyFill="1" applyBorder="1" applyAlignment="1">
      <alignment vertical="center"/>
    </xf>
    <xf numFmtId="165" fontId="4" fillId="5" borderId="9" xfId="1" applyNumberFormat="1" applyFont="1" applyFill="1" applyBorder="1" applyAlignment="1">
      <alignment horizontal="center" vertical="center"/>
    </xf>
    <xf numFmtId="165" fontId="4" fillId="5" borderId="10" xfId="1" applyNumberFormat="1" applyFont="1" applyFill="1" applyBorder="1" applyAlignment="1">
      <alignment horizontal="center" vertical="center"/>
    </xf>
    <xf numFmtId="168" fontId="4" fillId="0" borderId="9" xfId="1" applyNumberFormat="1" applyFont="1" applyFill="1" applyBorder="1" applyAlignment="1">
      <alignment horizontal="center" vertical="center" wrapText="1"/>
    </xf>
    <xf numFmtId="168" fontId="4" fillId="0" borderId="14" xfId="1" applyNumberFormat="1" applyFont="1" applyFill="1" applyBorder="1" applyAlignment="1">
      <alignment horizontal="center" vertical="center" wrapText="1"/>
    </xf>
    <xf numFmtId="168" fontId="4" fillId="0" borderId="10" xfId="1" applyNumberFormat="1" applyFont="1" applyFill="1" applyBorder="1" applyAlignment="1">
      <alignment horizontal="center" vertical="center" wrapText="1"/>
    </xf>
    <xf numFmtId="0" fontId="4" fillId="0" borderId="11" xfId="0" applyFont="1" applyFill="1" applyBorder="1" applyAlignment="1">
      <alignment horizontal="left" vertical="center" wrapText="1"/>
    </xf>
    <xf numFmtId="0" fontId="4" fillId="0" borderId="12" xfId="0" applyFont="1" applyFill="1" applyBorder="1" applyAlignment="1">
      <alignment horizontal="left" vertical="center" wrapText="1"/>
    </xf>
    <xf numFmtId="0" fontId="17" fillId="0" borderId="8" xfId="0" applyFont="1" applyBorder="1" applyAlignment="1">
      <alignment horizontal="center" vertical="center"/>
    </xf>
    <xf numFmtId="14" fontId="4" fillId="0" borderId="8" xfId="0" applyNumberFormat="1" applyFont="1" applyFill="1" applyBorder="1" applyAlignment="1">
      <alignment horizontal="center" vertical="center"/>
    </xf>
    <xf numFmtId="0" fontId="4" fillId="0" borderId="8" xfId="0" applyFont="1" applyFill="1" applyBorder="1" applyAlignment="1">
      <alignment horizontal="center" vertical="center"/>
    </xf>
    <xf numFmtId="165" fontId="4" fillId="0" borderId="8" xfId="1" applyNumberFormat="1" applyFont="1" applyFill="1" applyBorder="1" applyAlignment="1">
      <alignment horizontal="center" vertical="center"/>
    </xf>
    <xf numFmtId="0" fontId="4" fillId="0" borderId="8" xfId="0" applyFont="1" applyFill="1" applyBorder="1" applyAlignment="1">
      <alignment horizontal="left" vertical="center" wrapText="1"/>
    </xf>
    <xf numFmtId="0" fontId="4" fillId="0" borderId="8" xfId="0" quotePrefix="1" applyFont="1" applyFill="1" applyBorder="1" applyAlignment="1">
      <alignment horizontal="center" vertical="center"/>
    </xf>
    <xf numFmtId="0" fontId="4" fillId="0" borderId="8" xfId="0" quotePrefix="1" applyFont="1" applyFill="1" applyBorder="1" applyAlignment="1">
      <alignment horizontal="center" vertical="center" wrapText="1"/>
    </xf>
    <xf numFmtId="14" fontId="4" fillId="0" borderId="8" xfId="1" applyNumberFormat="1" applyFont="1" applyFill="1" applyBorder="1" applyAlignment="1">
      <alignment horizontal="center" vertical="center" wrapText="1"/>
    </xf>
    <xf numFmtId="14" fontId="4" fillId="0" borderId="8" xfId="1" applyNumberFormat="1" applyFont="1" applyFill="1" applyBorder="1" applyAlignment="1">
      <alignment horizontal="center" vertical="center"/>
    </xf>
    <xf numFmtId="14" fontId="4" fillId="4" borderId="8" xfId="0" applyNumberFormat="1" applyFont="1" applyFill="1" applyBorder="1" applyAlignment="1">
      <alignment horizontal="center" vertical="center"/>
    </xf>
    <xf numFmtId="0" fontId="4" fillId="4" borderId="8" xfId="0" quotePrefix="1" applyFont="1" applyFill="1" applyBorder="1" applyAlignment="1">
      <alignment horizontal="center" vertical="center"/>
    </xf>
    <xf numFmtId="0" fontId="17" fillId="0" borderId="8" xfId="0" applyFont="1" applyFill="1" applyBorder="1" applyAlignment="1">
      <alignment horizontal="center" vertical="center"/>
    </xf>
    <xf numFmtId="14" fontId="4" fillId="0" borderId="8" xfId="0" quotePrefix="1" applyNumberFormat="1" applyFont="1" applyFill="1" applyBorder="1" applyAlignment="1">
      <alignment horizontal="center" vertical="center"/>
    </xf>
    <xf numFmtId="0" fontId="9" fillId="0" borderId="9" xfId="0" applyFont="1" applyFill="1" applyBorder="1" applyAlignment="1">
      <alignment horizontal="center" vertical="center"/>
    </xf>
    <xf numFmtId="0" fontId="9" fillId="0" borderId="10" xfId="0" applyFont="1" applyFill="1" applyBorder="1" applyAlignment="1">
      <alignment horizontal="center" vertical="center"/>
    </xf>
    <xf numFmtId="0" fontId="12" fillId="0" borderId="9" xfId="0" applyFont="1" applyFill="1" applyBorder="1" applyAlignment="1">
      <alignment vertical="center" wrapText="1"/>
    </xf>
    <xf numFmtId="0" fontId="12" fillId="0" borderId="10" xfId="0" applyFont="1" applyFill="1" applyBorder="1" applyAlignment="1">
      <alignment vertical="center" wrapText="1"/>
    </xf>
    <xf numFmtId="14" fontId="8" fillId="0" borderId="9" xfId="0" quotePrefix="1" applyNumberFormat="1" applyFont="1" applyFill="1" applyBorder="1" applyAlignment="1">
      <alignment horizontal="center" vertical="center"/>
    </xf>
    <xf numFmtId="14" fontId="8" fillId="0" borderId="10" xfId="0" quotePrefix="1" applyNumberFormat="1" applyFont="1" applyFill="1" applyBorder="1" applyAlignment="1">
      <alignment horizontal="center" vertical="center"/>
    </xf>
    <xf numFmtId="169" fontId="8" fillId="0" borderId="9" xfId="1" applyNumberFormat="1" applyFont="1" applyFill="1" applyBorder="1" applyAlignment="1">
      <alignment horizontal="center" vertical="center"/>
    </xf>
    <xf numFmtId="169" fontId="8" fillId="0" borderId="10" xfId="1" applyNumberFormat="1" applyFont="1" applyFill="1" applyBorder="1" applyAlignment="1">
      <alignment horizontal="center" vertical="center"/>
    </xf>
    <xf numFmtId="0" fontId="12" fillId="0" borderId="9" xfId="0" applyFont="1" applyFill="1" applyBorder="1" applyAlignment="1">
      <alignment horizontal="center" vertical="center" wrapText="1"/>
    </xf>
    <xf numFmtId="0" fontId="12" fillId="0" borderId="10" xfId="0" applyFont="1" applyFill="1" applyBorder="1" applyAlignment="1">
      <alignment horizontal="center" vertical="center" wrapText="1"/>
    </xf>
    <xf numFmtId="0" fontId="9" fillId="0" borderId="8" xfId="0" applyFont="1" applyBorder="1" applyAlignment="1">
      <alignment horizontal="center" vertical="center"/>
    </xf>
    <xf numFmtId="0" fontId="9" fillId="0" borderId="9" xfId="0" applyFont="1" applyBorder="1" applyAlignment="1">
      <alignment horizontal="center" vertical="center"/>
    </xf>
    <xf numFmtId="18" fontId="9" fillId="0" borderId="9" xfId="0" applyNumberFormat="1" applyFont="1" applyBorder="1" applyAlignment="1">
      <alignment horizontal="center" vertical="center"/>
    </xf>
    <xf numFmtId="18" fontId="9" fillId="0" borderId="10" xfId="0" applyNumberFormat="1" applyFont="1" applyBorder="1" applyAlignment="1">
      <alignment horizontal="center" vertical="center"/>
    </xf>
    <xf numFmtId="0" fontId="8" fillId="0" borderId="9" xfId="0" applyFont="1" applyFill="1" applyBorder="1" applyAlignment="1">
      <alignment vertical="center" wrapText="1"/>
    </xf>
    <xf numFmtId="0" fontId="8" fillId="0" borderId="10" xfId="0" applyFont="1" applyFill="1" applyBorder="1" applyAlignment="1">
      <alignment vertical="center" wrapText="1"/>
    </xf>
    <xf numFmtId="0" fontId="17" fillId="0" borderId="14" xfId="0" applyFont="1" applyBorder="1" applyAlignment="1">
      <alignment horizontal="center" vertical="center" wrapText="1"/>
    </xf>
    <xf numFmtId="0" fontId="4" fillId="27" borderId="9" xfId="0" applyFont="1" applyFill="1" applyBorder="1" applyAlignment="1">
      <alignment horizontal="center" vertical="center" wrapText="1"/>
    </xf>
    <xf numFmtId="0" fontId="4" fillId="27" borderId="14" xfId="0" applyFont="1" applyFill="1" applyBorder="1" applyAlignment="1">
      <alignment horizontal="center" vertical="center" wrapText="1"/>
    </xf>
    <xf numFmtId="0" fontId="4" fillId="27" borderId="10" xfId="0" applyFont="1" applyFill="1" applyBorder="1" applyAlignment="1">
      <alignment horizontal="center" vertical="center" wrapText="1"/>
    </xf>
    <xf numFmtId="14" fontId="4" fillId="4" borderId="9" xfId="1" applyNumberFormat="1" applyFont="1" applyFill="1" applyBorder="1" applyAlignment="1">
      <alignment horizontal="center" vertical="center"/>
    </xf>
    <xf numFmtId="14" fontId="4" fillId="4" borderId="14" xfId="1" applyNumberFormat="1" applyFont="1" applyFill="1" applyBorder="1" applyAlignment="1">
      <alignment horizontal="center" vertical="center"/>
    </xf>
    <xf numFmtId="14" fontId="4" fillId="4" borderId="10" xfId="1" applyNumberFormat="1" applyFont="1" applyFill="1" applyBorder="1" applyAlignment="1">
      <alignment horizontal="center" vertical="center"/>
    </xf>
    <xf numFmtId="0" fontId="4" fillId="0" borderId="9" xfId="0" quotePrefix="1" applyFont="1" applyFill="1" applyBorder="1" applyAlignment="1">
      <alignment vertical="center"/>
    </xf>
    <xf numFmtId="14" fontId="4" fillId="0" borderId="10" xfId="0" applyNumberFormat="1" applyFont="1" applyFill="1" applyBorder="1" applyAlignment="1">
      <alignment vertical="center"/>
    </xf>
    <xf numFmtId="14" fontId="4" fillId="0" borderId="9" xfId="1" applyNumberFormat="1" applyFont="1" applyFill="1" applyBorder="1" applyAlignment="1">
      <alignment vertical="center" wrapText="1"/>
    </xf>
    <xf numFmtId="14" fontId="4" fillId="0" borderId="14" xfId="1" applyNumberFormat="1" applyFont="1" applyFill="1" applyBorder="1" applyAlignment="1">
      <alignment vertical="center" wrapText="1"/>
    </xf>
    <xf numFmtId="14" fontId="4" fillId="0" borderId="10" xfId="1" applyNumberFormat="1" applyFont="1" applyFill="1" applyBorder="1" applyAlignment="1">
      <alignment vertical="center" wrapText="1"/>
    </xf>
    <xf numFmtId="164" fontId="4" fillId="0" borderId="9" xfId="1" applyFont="1" applyFill="1" applyBorder="1" applyAlignment="1">
      <alignment vertical="center" wrapText="1"/>
    </xf>
    <xf numFmtId="14" fontId="4" fillId="0" borderId="9" xfId="0" applyNumberFormat="1" applyFont="1" applyFill="1" applyBorder="1" applyAlignment="1">
      <alignment vertical="center" wrapText="1"/>
    </xf>
    <xf numFmtId="0" fontId="4" fillId="0" borderId="9" xfId="0" quotePrefix="1" applyFont="1" applyFill="1" applyBorder="1" applyAlignment="1">
      <alignment vertical="center" wrapText="1"/>
    </xf>
    <xf numFmtId="165" fontId="16" fillId="0" borderId="9" xfId="1" quotePrefix="1" applyNumberFormat="1" applyFont="1" applyFill="1" applyBorder="1" applyAlignment="1">
      <alignment vertical="center"/>
    </xf>
    <xf numFmtId="165" fontId="16" fillId="0" borderId="10" xfId="1" applyNumberFormat="1" applyFont="1" applyFill="1" applyBorder="1" applyAlignment="1">
      <alignment vertical="center"/>
    </xf>
    <xf numFmtId="165" fontId="16" fillId="0" borderId="9" xfId="1" applyNumberFormat="1" applyFont="1" applyFill="1" applyBorder="1" applyAlignment="1">
      <alignment vertical="center"/>
    </xf>
    <xf numFmtId="165" fontId="16" fillId="0" borderId="14" xfId="1" applyNumberFormat="1" applyFont="1" applyFill="1" applyBorder="1" applyAlignment="1">
      <alignment vertical="center"/>
    </xf>
    <xf numFmtId="14" fontId="4" fillId="0" borderId="9" xfId="0" quotePrefix="1" applyNumberFormat="1" applyFont="1" applyFill="1" applyBorder="1" applyAlignment="1">
      <alignment vertical="center" wrapText="1"/>
    </xf>
    <xf numFmtId="14" fontId="4" fillId="0" borderId="14" xfId="0" quotePrefix="1" applyNumberFormat="1" applyFont="1" applyFill="1" applyBorder="1" applyAlignment="1">
      <alignment vertical="center" wrapText="1"/>
    </xf>
    <xf numFmtId="14" fontId="4" fillId="0" borderId="10" xfId="0" quotePrefix="1" applyNumberFormat="1" applyFont="1" applyFill="1" applyBorder="1" applyAlignment="1">
      <alignment vertical="center" wrapText="1"/>
    </xf>
    <xf numFmtId="0" fontId="17" fillId="0" borderId="14" xfId="0" applyFont="1" applyFill="1" applyBorder="1" applyAlignment="1">
      <alignment vertical="center"/>
    </xf>
    <xf numFmtId="0" fontId="17" fillId="0" borderId="10" xfId="0" applyFont="1" applyFill="1" applyBorder="1" applyAlignment="1">
      <alignment vertical="center"/>
    </xf>
    <xf numFmtId="164" fontId="4" fillId="0" borderId="10" xfId="1" applyFont="1" applyFill="1" applyBorder="1" applyAlignment="1">
      <alignment vertical="center"/>
    </xf>
    <xf numFmtId="0" fontId="4" fillId="0" borderId="10" xfId="0" quotePrefix="1" applyFont="1" applyFill="1" applyBorder="1" applyAlignment="1">
      <alignment vertical="center"/>
    </xf>
    <xf numFmtId="0" fontId="4" fillId="0" borderId="14" xfId="0" quotePrefix="1" applyFont="1" applyFill="1" applyBorder="1" applyAlignment="1">
      <alignment vertical="center"/>
    </xf>
    <xf numFmtId="164" fontId="4" fillId="0" borderId="9" xfId="1" quotePrefix="1" applyFont="1" applyFill="1" applyBorder="1" applyAlignment="1">
      <alignment vertical="center"/>
    </xf>
    <xf numFmtId="164" fontId="4" fillId="0" borderId="10" xfId="1" quotePrefix="1" applyFont="1" applyFill="1" applyBorder="1" applyAlignment="1">
      <alignment vertical="center"/>
    </xf>
    <xf numFmtId="0" fontId="3" fillId="0" borderId="9" xfId="0" applyFont="1" applyFill="1" applyBorder="1" applyAlignment="1">
      <alignment vertical="center" wrapText="1"/>
    </xf>
    <xf numFmtId="0" fontId="3" fillId="0" borderId="14" xfId="0" applyFont="1" applyFill="1" applyBorder="1" applyAlignment="1">
      <alignment vertical="center" wrapText="1"/>
    </xf>
    <xf numFmtId="14" fontId="4" fillId="0" borderId="9" xfId="1" applyNumberFormat="1" applyFont="1" applyFill="1" applyBorder="1" applyAlignment="1">
      <alignment vertical="center"/>
    </xf>
    <xf numFmtId="14" fontId="4" fillId="0" borderId="14" xfId="1" applyNumberFormat="1" applyFont="1" applyFill="1" applyBorder="1" applyAlignment="1">
      <alignment vertical="center"/>
    </xf>
    <xf numFmtId="14" fontId="4" fillId="0" borderId="10" xfId="1" applyNumberFormat="1" applyFont="1" applyFill="1" applyBorder="1" applyAlignment="1">
      <alignment vertical="center"/>
    </xf>
    <xf numFmtId="14" fontId="4" fillId="5" borderId="9" xfId="1" applyNumberFormat="1" applyFont="1" applyFill="1" applyBorder="1" applyAlignment="1">
      <alignment vertical="center"/>
    </xf>
    <xf numFmtId="14" fontId="4" fillId="5" borderId="10" xfId="1" applyNumberFormat="1" applyFont="1" applyFill="1" applyBorder="1" applyAlignment="1">
      <alignment vertical="center"/>
    </xf>
    <xf numFmtId="14" fontId="4" fillId="5" borderId="9" xfId="0" applyNumberFormat="1" applyFont="1" applyFill="1" applyBorder="1" applyAlignment="1">
      <alignment vertical="center"/>
    </xf>
    <xf numFmtId="14" fontId="4" fillId="5" borderId="10" xfId="0" applyNumberFormat="1" applyFont="1" applyFill="1" applyBorder="1" applyAlignment="1">
      <alignment vertical="center"/>
    </xf>
    <xf numFmtId="14" fontId="4" fillId="0" borderId="14" xfId="0" applyNumberFormat="1" applyFont="1" applyFill="1" applyBorder="1" applyAlignment="1">
      <alignment vertical="center" wrapText="1"/>
    </xf>
    <xf numFmtId="14" fontId="4" fillId="0" borderId="10" xfId="0" applyNumberFormat="1" applyFont="1" applyFill="1" applyBorder="1" applyAlignment="1">
      <alignment vertical="center" wrapText="1"/>
    </xf>
    <xf numFmtId="165" fontId="16" fillId="0" borderId="14" xfId="1" quotePrefix="1" applyNumberFormat="1" applyFont="1" applyFill="1" applyBorder="1" applyAlignment="1">
      <alignment vertical="center"/>
    </xf>
    <xf numFmtId="0" fontId="16" fillId="0" borderId="9" xfId="0" quotePrefix="1" applyFont="1" applyFill="1" applyBorder="1" applyAlignment="1">
      <alignment vertical="center"/>
    </xf>
    <xf numFmtId="0" fontId="16" fillId="0" borderId="14" xfId="0" quotePrefix="1" applyFont="1" applyFill="1" applyBorder="1" applyAlignment="1">
      <alignment vertical="center"/>
    </xf>
    <xf numFmtId="0" fontId="16" fillId="0" borderId="10" xfId="0" quotePrefix="1" applyFont="1" applyFill="1" applyBorder="1" applyAlignment="1">
      <alignment vertical="center"/>
    </xf>
    <xf numFmtId="0" fontId="16" fillId="0" borderId="9" xfId="0" applyFont="1" applyFill="1" applyBorder="1" applyAlignment="1">
      <alignment vertical="center" wrapText="1"/>
    </xf>
    <xf numFmtId="0" fontId="16" fillId="0" borderId="14" xfId="0" applyFont="1" applyFill="1" applyBorder="1" applyAlignment="1">
      <alignment vertical="center" wrapText="1"/>
    </xf>
    <xf numFmtId="0" fontId="16" fillId="0" borderId="10" xfId="0" applyFont="1" applyFill="1" applyBorder="1" applyAlignment="1">
      <alignment vertical="center" wrapText="1"/>
    </xf>
    <xf numFmtId="14" fontId="4" fillId="0" borderId="9" xfId="0" quotePrefix="1" applyNumberFormat="1" applyFont="1" applyFill="1" applyBorder="1" applyAlignment="1">
      <alignment vertical="center"/>
    </xf>
    <xf numFmtId="14" fontId="4" fillId="0" borderId="10" xfId="0" quotePrefix="1" applyNumberFormat="1" applyFont="1" applyFill="1" applyBorder="1" applyAlignment="1">
      <alignment vertical="center"/>
    </xf>
    <xf numFmtId="14" fontId="4" fillId="0" borderId="14" xfId="0" quotePrefix="1" applyNumberFormat="1" applyFont="1" applyFill="1" applyBorder="1" applyAlignment="1">
      <alignment vertical="center"/>
    </xf>
    <xf numFmtId="0" fontId="4" fillId="0" borderId="9" xfId="0" applyFont="1" applyFill="1" applyBorder="1" applyAlignment="1">
      <alignment wrapText="1"/>
    </xf>
    <xf numFmtId="0" fontId="4" fillId="0" borderId="10" xfId="0" applyFont="1" applyFill="1" applyBorder="1" applyAlignment="1">
      <alignment wrapText="1"/>
    </xf>
    <xf numFmtId="0" fontId="17" fillId="0" borderId="10" xfId="0" applyFont="1" applyBorder="1" applyAlignment="1">
      <alignment vertical="center"/>
    </xf>
    <xf numFmtId="0" fontId="2" fillId="0" borderId="14" xfId="0" applyFont="1" applyFill="1" applyBorder="1" applyAlignment="1">
      <alignment vertical="center" wrapText="1"/>
    </xf>
    <xf numFmtId="0" fontId="2" fillId="0" borderId="10" xfId="0" applyFont="1" applyFill="1" applyBorder="1" applyAlignment="1">
      <alignment vertical="center" wrapText="1"/>
    </xf>
    <xf numFmtId="164" fontId="4" fillId="29" borderId="9" xfId="1" applyFont="1" applyFill="1" applyBorder="1" applyAlignment="1"/>
    <xf numFmtId="164" fontId="4" fillId="29" borderId="10" xfId="1" applyFont="1" applyFill="1" applyBorder="1" applyAlignment="1"/>
    <xf numFmtId="164" fontId="4" fillId="0" borderId="14" xfId="1" quotePrefix="1" applyFont="1" applyFill="1" applyBorder="1" applyAlignment="1">
      <alignment vertical="center"/>
    </xf>
    <xf numFmtId="0" fontId="16" fillId="0" borderId="9" xfId="0" quotePrefix="1" applyFont="1" applyFill="1" applyBorder="1" applyAlignment="1">
      <alignment vertical="center" wrapText="1"/>
    </xf>
    <xf numFmtId="0" fontId="16" fillId="4" borderId="9" xfId="0" applyFont="1" applyFill="1" applyBorder="1" applyAlignment="1"/>
    <xf numFmtId="0" fontId="16" fillId="4" borderId="10" xfId="0" applyFont="1" applyFill="1" applyBorder="1" applyAlignment="1"/>
    <xf numFmtId="164" fontId="4" fillId="29" borderId="4" xfId="1" applyFont="1" applyFill="1" applyBorder="1" applyAlignment="1"/>
    <xf numFmtId="164" fontId="4" fillId="29" borderId="5" xfId="1" applyFont="1" applyFill="1" applyBorder="1" applyAlignment="1"/>
    <xf numFmtId="14" fontId="4" fillId="4" borderId="14" xfId="0" applyNumberFormat="1" applyFont="1" applyFill="1" applyBorder="1" applyAlignment="1">
      <alignment vertical="center"/>
    </xf>
    <xf numFmtId="14" fontId="4" fillId="4" borderId="10" xfId="0" applyNumberFormat="1" applyFont="1" applyFill="1" applyBorder="1" applyAlignment="1">
      <alignment vertical="center"/>
    </xf>
    <xf numFmtId="0" fontId="17" fillId="0" borderId="9" xfId="0" quotePrefix="1" applyFont="1" applyBorder="1" applyAlignment="1">
      <alignment vertical="center"/>
    </xf>
    <xf numFmtId="0" fontId="17" fillId="0" borderId="14" xfId="0" quotePrefix="1" applyFont="1" applyBorder="1" applyAlignment="1">
      <alignment vertical="center"/>
    </xf>
    <xf numFmtId="0" fontId="17" fillId="0" borderId="10" xfId="0" quotePrefix="1" applyFont="1" applyBorder="1" applyAlignment="1">
      <alignment vertical="center"/>
    </xf>
    <xf numFmtId="165" fontId="16" fillId="0" borderId="1" xfId="1" applyNumberFormat="1" applyFont="1" applyFill="1" applyBorder="1" applyAlignment="1">
      <alignment vertical="center"/>
    </xf>
    <xf numFmtId="165" fontId="16" fillId="0" borderId="2" xfId="1" applyNumberFormat="1" applyFont="1" applyFill="1" applyBorder="1" applyAlignment="1">
      <alignment vertical="center"/>
    </xf>
    <xf numFmtId="165" fontId="16" fillId="0" borderId="3" xfId="1" applyNumberFormat="1" applyFont="1" applyFill="1" applyBorder="1" applyAlignment="1">
      <alignment vertical="center"/>
    </xf>
    <xf numFmtId="165" fontId="16" fillId="0" borderId="4" xfId="1" applyNumberFormat="1" applyFont="1" applyFill="1" applyBorder="1" applyAlignment="1">
      <alignment vertical="center"/>
    </xf>
    <xf numFmtId="165" fontId="16" fillId="0" borderId="0" xfId="1" applyNumberFormat="1" applyFont="1" applyFill="1" applyBorder="1" applyAlignment="1">
      <alignment vertical="center"/>
    </xf>
    <xf numFmtId="165" fontId="16" fillId="0" borderId="18" xfId="1" applyNumberFormat="1" applyFont="1" applyFill="1" applyBorder="1" applyAlignment="1">
      <alignment vertical="center"/>
    </xf>
    <xf numFmtId="165" fontId="16" fillId="0" borderId="5" xfId="1" applyNumberFormat="1" applyFont="1" applyFill="1" applyBorder="1" applyAlignment="1">
      <alignment vertical="center"/>
    </xf>
    <xf numFmtId="165" fontId="16" fillId="0" borderId="6" xfId="1" applyNumberFormat="1" applyFont="1" applyFill="1" applyBorder="1" applyAlignment="1">
      <alignment vertical="center"/>
    </xf>
    <xf numFmtId="165" fontId="16" fillId="0" borderId="7" xfId="1" applyNumberFormat="1" applyFont="1" applyFill="1" applyBorder="1" applyAlignment="1">
      <alignment vertical="center"/>
    </xf>
    <xf numFmtId="0" fontId="4" fillId="0" borderId="10" xfId="0" quotePrefix="1" applyFont="1" applyFill="1" applyBorder="1" applyAlignment="1">
      <alignment vertical="center" wrapText="1"/>
    </xf>
    <xf numFmtId="0" fontId="4" fillId="0" borderId="8" xfId="0" applyFont="1" applyFill="1" applyBorder="1" applyAlignment="1"/>
    <xf numFmtId="0" fontId="4" fillId="0" borderId="11" xfId="0" applyFont="1" applyFill="1" applyBorder="1" applyAlignment="1">
      <alignment vertical="center"/>
    </xf>
    <xf numFmtId="0" fontId="4" fillId="0" borderId="13" xfId="0" applyFont="1" applyFill="1" applyBorder="1" applyAlignment="1">
      <alignment vertical="center"/>
    </xf>
    <xf numFmtId="0" fontId="4" fillId="0" borderId="12" xfId="0" applyFont="1" applyFill="1" applyBorder="1" applyAlignment="1">
      <alignment vertical="center"/>
    </xf>
    <xf numFmtId="0" fontId="4" fillId="0" borderId="9" xfId="0" applyFont="1" applyFill="1" applyBorder="1" applyAlignment="1"/>
    <xf numFmtId="0" fontId="4" fillId="0" borderId="14" xfId="0" applyFont="1" applyFill="1" applyBorder="1" applyAlignment="1"/>
    <xf numFmtId="0" fontId="4" fillId="0" borderId="10" xfId="0" applyFont="1" applyFill="1" applyBorder="1" applyAlignment="1"/>
    <xf numFmtId="0" fontId="4" fillId="4" borderId="9" xfId="0" applyFont="1" applyFill="1" applyBorder="1" applyAlignment="1"/>
    <xf numFmtId="0" fontId="4" fillId="4" borderId="10" xfId="0" applyFont="1" applyFill="1" applyBorder="1" applyAlignment="1"/>
    <xf numFmtId="0" fontId="4" fillId="4" borderId="9" xfId="0" quotePrefix="1" applyFont="1" applyFill="1" applyBorder="1" applyAlignment="1">
      <alignment vertical="center"/>
    </xf>
    <xf numFmtId="0" fontId="4" fillId="4" borderId="10" xfId="0" quotePrefix="1" applyFont="1" applyFill="1" applyBorder="1" applyAlignment="1">
      <alignment vertical="center"/>
    </xf>
    <xf numFmtId="0" fontId="17" fillId="0" borderId="9" xfId="0" applyFont="1" applyBorder="1" applyAlignment="1">
      <alignment vertical="center" wrapText="1"/>
    </xf>
    <xf numFmtId="164" fontId="4" fillId="4" borderId="9" xfId="0" applyNumberFormat="1" applyFont="1" applyFill="1" applyBorder="1" applyAlignment="1"/>
    <xf numFmtId="164" fontId="4" fillId="4" borderId="10" xfId="0" applyNumberFormat="1" applyFont="1" applyFill="1" applyBorder="1" applyAlignment="1"/>
    <xf numFmtId="14" fontId="4" fillId="5" borderId="14" xfId="1" applyNumberFormat="1" applyFont="1" applyFill="1" applyBorder="1" applyAlignment="1">
      <alignment vertical="center"/>
    </xf>
    <xf numFmtId="0" fontId="4" fillId="0" borderId="9" xfId="0" applyFont="1" applyBorder="1" applyAlignment="1">
      <alignment vertical="center"/>
    </xf>
    <xf numFmtId="0" fontId="4" fillId="0" borderId="10" xfId="0" applyFont="1" applyBorder="1" applyAlignment="1">
      <alignment vertical="center"/>
    </xf>
    <xf numFmtId="14" fontId="4" fillId="5" borderId="14" xfId="0" applyNumberFormat="1" applyFont="1" applyFill="1" applyBorder="1" applyAlignment="1">
      <alignment vertical="center"/>
    </xf>
    <xf numFmtId="0" fontId="35" fillId="0" borderId="10" xfId="0" applyFont="1" applyFill="1" applyBorder="1" applyAlignment="1">
      <alignment vertical="center" wrapText="1"/>
    </xf>
    <xf numFmtId="0" fontId="35" fillId="0" borderId="14" xfId="0" applyFont="1" applyFill="1" applyBorder="1" applyAlignment="1">
      <alignment vertical="center" wrapText="1"/>
    </xf>
  </cellXfs>
  <cellStyles count="2">
    <cellStyle name="Millares" xfId="1" builtinId="3"/>
    <cellStyle name="Normal"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FCCFF"/>
      <color rgb="FFFF99FF"/>
      <color rgb="FF00FF99"/>
      <color rgb="FFFFFFCC"/>
      <color rgb="FFCC00CC"/>
      <color rgb="FF66FFFF"/>
      <color rgb="FFCC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B4B4B4"/>
      </a:dk1>
      <a:lt1>
        <a:sysClr val="window" lastClr="212121"/>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1:AL143"/>
  <sheetViews>
    <sheetView zoomScale="90" zoomScaleNormal="90" workbookViewId="0">
      <pane xSplit="5" ySplit="4" topLeftCell="F25" activePane="bottomRight" state="frozen"/>
      <selection pane="topRight" activeCell="F1" sqref="F1"/>
      <selection pane="bottomLeft" activeCell="A5" sqref="A5"/>
      <selection pane="bottomRight" activeCell="C26" sqref="C26:C28"/>
    </sheetView>
  </sheetViews>
  <sheetFormatPr baseColWidth="10" defaultRowHeight="12" x14ac:dyDescent="0.2"/>
  <cols>
    <col min="1" max="1" width="11.42578125" style="7"/>
    <col min="2" max="2" width="17.140625" style="7" customWidth="1"/>
    <col min="3" max="3" width="20" style="7" customWidth="1"/>
    <col min="4" max="6" width="11.42578125" style="7"/>
    <col min="7" max="7" width="15.5703125" style="7" customWidth="1"/>
    <col min="8" max="9" width="11.42578125" style="7"/>
    <col min="10" max="10" width="16.7109375" style="7" bestFit="1" customWidth="1"/>
    <col min="11" max="12" width="11.42578125" style="7"/>
    <col min="13" max="13" width="12.85546875" style="7" bestFit="1" customWidth="1"/>
    <col min="14" max="14" width="16.85546875" style="7" bestFit="1" customWidth="1"/>
    <col min="15" max="15" width="0" style="7" hidden="1" customWidth="1"/>
    <col min="16" max="18" width="11.42578125" style="7"/>
    <col min="19" max="19" width="14.5703125" style="7" bestFit="1" customWidth="1"/>
    <col min="20" max="20" width="17" style="7" bestFit="1" customWidth="1"/>
    <col min="21" max="22" width="13.140625" style="7" customWidth="1"/>
    <col min="23" max="25" width="11.42578125" style="7"/>
    <col min="26" max="26" width="15.7109375" style="7" customWidth="1"/>
    <col min="27" max="27" width="13.42578125" style="7" bestFit="1" customWidth="1"/>
    <col min="28" max="28" width="12.5703125" style="7" bestFit="1" customWidth="1"/>
    <col min="29" max="29" width="14.5703125" style="7" bestFit="1" customWidth="1"/>
    <col min="30" max="31" width="11.42578125" style="7"/>
    <col min="32" max="32" width="14.28515625" style="7" bestFit="1" customWidth="1"/>
    <col min="33" max="33" width="11.42578125" style="7"/>
    <col min="34" max="34" width="15" style="7" bestFit="1" customWidth="1"/>
    <col min="35" max="35" width="12.42578125" style="7" bestFit="1" customWidth="1"/>
    <col min="36" max="36" width="11.42578125" style="7"/>
    <col min="37" max="37" width="13.5703125" style="7" bestFit="1" customWidth="1"/>
    <col min="38" max="16384" width="11.42578125" style="7"/>
  </cols>
  <sheetData>
    <row r="1" spans="1:37" x14ac:dyDescent="0.2">
      <c r="A1" s="1507" t="s">
        <v>0</v>
      </c>
      <c r="B1" s="1508"/>
      <c r="C1" s="1508"/>
      <c r="D1" s="1508"/>
      <c r="E1" s="1508"/>
      <c r="F1" s="1508"/>
      <c r="G1" s="1508"/>
      <c r="H1" s="1508"/>
      <c r="I1" s="1508"/>
      <c r="J1" s="1508"/>
      <c r="K1" s="1508"/>
      <c r="L1" s="1508"/>
      <c r="M1" s="1508"/>
      <c r="N1" s="1508"/>
      <c r="O1" s="1509"/>
      <c r="P1" s="1510" t="s">
        <v>0</v>
      </c>
      <c r="Q1" s="1511"/>
      <c r="R1" s="1511"/>
      <c r="S1" s="1511"/>
      <c r="T1" s="1511"/>
      <c r="U1" s="1511"/>
      <c r="V1" s="1511"/>
      <c r="W1" s="1511"/>
      <c r="X1" s="1511"/>
      <c r="Y1" s="1511"/>
      <c r="Z1" s="1511"/>
      <c r="AA1" s="1511"/>
      <c r="AB1" s="1511"/>
      <c r="AC1" s="1511"/>
      <c r="AD1" s="1511"/>
      <c r="AE1" s="1511"/>
      <c r="AF1" s="1511"/>
      <c r="AG1" s="1511"/>
      <c r="AH1" s="1511"/>
      <c r="AI1" s="1511"/>
      <c r="AJ1" s="1511"/>
      <c r="AK1" s="1511"/>
    </row>
    <row r="2" spans="1:37" x14ac:dyDescent="0.2">
      <c r="A2" s="1512" t="s">
        <v>31</v>
      </c>
      <c r="B2" s="1513"/>
      <c r="C2" s="1513"/>
      <c r="D2" s="1513"/>
      <c r="E2" s="1513"/>
      <c r="F2" s="1513"/>
      <c r="G2" s="1513"/>
      <c r="H2" s="1513"/>
      <c r="I2" s="1513"/>
      <c r="J2" s="1513"/>
      <c r="K2" s="1513"/>
      <c r="L2" s="1513"/>
      <c r="M2" s="1513"/>
      <c r="N2" s="1513"/>
      <c r="O2" s="1514"/>
      <c r="P2" s="1512" t="s">
        <v>1</v>
      </c>
      <c r="Q2" s="1513"/>
      <c r="R2" s="1513"/>
      <c r="S2" s="1513"/>
      <c r="T2" s="1513"/>
      <c r="U2" s="1513"/>
      <c r="V2" s="1513"/>
      <c r="W2" s="1513"/>
      <c r="X2" s="1513"/>
      <c r="Y2" s="1513"/>
      <c r="Z2" s="1513"/>
      <c r="AA2" s="1513"/>
      <c r="AB2" s="1513"/>
      <c r="AC2" s="1513"/>
      <c r="AD2" s="1513"/>
      <c r="AE2" s="1513"/>
      <c r="AF2" s="1513"/>
      <c r="AG2" s="1513"/>
      <c r="AH2" s="1513"/>
      <c r="AI2" s="1513"/>
      <c r="AJ2" s="1513"/>
      <c r="AK2" s="1513"/>
    </row>
    <row r="3" spans="1:37" ht="36" x14ac:dyDescent="0.2">
      <c r="A3" s="8" t="s">
        <v>2</v>
      </c>
      <c r="B3" s="1501" t="s">
        <v>1666</v>
      </c>
      <c r="C3" s="8" t="s">
        <v>3</v>
      </c>
      <c r="D3" s="223" t="s">
        <v>4</v>
      </c>
      <c r="E3" s="1515" t="s">
        <v>5</v>
      </c>
      <c r="F3" s="1516"/>
      <c r="G3" s="1515" t="s">
        <v>6</v>
      </c>
      <c r="H3" s="1517"/>
      <c r="I3" s="1517"/>
      <c r="J3" s="1516"/>
      <c r="K3" s="1498" t="s">
        <v>7</v>
      </c>
      <c r="L3" s="1515" t="s">
        <v>8</v>
      </c>
      <c r="M3" s="1517"/>
      <c r="N3" s="1516"/>
      <c r="O3" s="1498" t="s">
        <v>9</v>
      </c>
      <c r="P3" s="1518" t="s">
        <v>10</v>
      </c>
      <c r="Q3" s="1518" t="s">
        <v>11</v>
      </c>
      <c r="R3" s="1519" t="s">
        <v>1667</v>
      </c>
      <c r="S3" s="1519" t="s">
        <v>8</v>
      </c>
      <c r="T3" s="1498" t="s">
        <v>1668</v>
      </c>
      <c r="U3" s="1518" t="s">
        <v>30</v>
      </c>
      <c r="V3" s="223" t="s">
        <v>13</v>
      </c>
      <c r="W3" s="223" t="s">
        <v>14</v>
      </c>
      <c r="X3" s="8" t="s">
        <v>15</v>
      </c>
      <c r="Y3" s="8" t="s">
        <v>1669</v>
      </c>
      <c r="Z3" s="1515" t="s">
        <v>16</v>
      </c>
      <c r="AA3" s="1517"/>
      <c r="AB3" s="1517"/>
      <c r="AC3" s="1517"/>
      <c r="AD3" s="1517"/>
      <c r="AE3" s="1517"/>
      <c r="AF3" s="1517"/>
      <c r="AG3" s="1517"/>
      <c r="AH3" s="1517"/>
      <c r="AI3" s="1207"/>
      <c r="AJ3" s="1207" t="s">
        <v>17</v>
      </c>
      <c r="AK3" s="1207"/>
    </row>
    <row r="4" spans="1:37" ht="24" x14ac:dyDescent="0.2">
      <c r="A4" s="1207"/>
      <c r="B4" s="1503"/>
      <c r="C4" s="1207"/>
      <c r="D4" s="1207"/>
      <c r="E4" s="1207" t="s">
        <v>18</v>
      </c>
      <c r="F4" s="1207" t="s">
        <v>19</v>
      </c>
      <c r="G4" s="1207" t="s">
        <v>853</v>
      </c>
      <c r="H4" s="1207" t="s">
        <v>20</v>
      </c>
      <c r="I4" s="1207" t="s">
        <v>21</v>
      </c>
      <c r="J4" s="1207" t="s">
        <v>22</v>
      </c>
      <c r="K4" s="1500"/>
      <c r="L4" s="1207" t="s">
        <v>23</v>
      </c>
      <c r="M4" s="1207" t="s">
        <v>21</v>
      </c>
      <c r="N4" s="1207" t="s">
        <v>24</v>
      </c>
      <c r="O4" s="1500"/>
      <c r="P4" s="1518"/>
      <c r="Q4" s="1518"/>
      <c r="R4" s="1520"/>
      <c r="S4" s="1520"/>
      <c r="T4" s="1500"/>
      <c r="U4" s="1518"/>
      <c r="V4" s="1207" t="s">
        <v>25</v>
      </c>
      <c r="W4" s="1207" t="s">
        <v>26</v>
      </c>
      <c r="X4" s="1207"/>
      <c r="Y4" s="1207"/>
      <c r="Z4" s="1207" t="s">
        <v>27</v>
      </c>
      <c r="AA4" s="1207" t="s">
        <v>21</v>
      </c>
      <c r="AB4" s="1212" t="s">
        <v>32</v>
      </c>
      <c r="AC4" s="1207" t="s">
        <v>28</v>
      </c>
      <c r="AD4" s="1207" t="s">
        <v>21</v>
      </c>
      <c r="AE4" s="1212" t="s">
        <v>1670</v>
      </c>
      <c r="AF4" s="1207" t="s">
        <v>29</v>
      </c>
      <c r="AG4" s="1207" t="s">
        <v>21</v>
      </c>
      <c r="AH4" s="1212" t="s">
        <v>1670</v>
      </c>
      <c r="AI4" s="1207" t="s">
        <v>1671</v>
      </c>
      <c r="AJ4" s="1207"/>
      <c r="AK4" s="1207"/>
    </row>
    <row r="5" spans="1:37" ht="120" x14ac:dyDescent="0.2">
      <c r="A5" s="223" t="s">
        <v>1739</v>
      </c>
      <c r="B5" s="223"/>
      <c r="C5" s="17" t="s">
        <v>1740</v>
      </c>
      <c r="D5" s="223" t="s">
        <v>1675</v>
      </c>
      <c r="E5" s="223" t="s">
        <v>30</v>
      </c>
      <c r="F5" s="8" t="s">
        <v>1676</v>
      </c>
      <c r="G5" s="8"/>
      <c r="H5" s="2" t="s">
        <v>1741</v>
      </c>
      <c r="I5" s="3">
        <v>40934</v>
      </c>
      <c r="J5" s="13">
        <v>75000000</v>
      </c>
      <c r="K5" s="4">
        <v>40994</v>
      </c>
      <c r="L5" s="11" t="s">
        <v>1742</v>
      </c>
      <c r="M5" s="3">
        <v>40994</v>
      </c>
      <c r="N5" s="13">
        <v>75000000</v>
      </c>
      <c r="O5" s="223"/>
      <c r="P5" s="4">
        <v>41022</v>
      </c>
      <c r="Q5" s="223" t="s">
        <v>1743</v>
      </c>
      <c r="R5" s="1213"/>
      <c r="S5" s="1213"/>
      <c r="T5" s="12">
        <v>75000000</v>
      </c>
      <c r="U5" s="12">
        <v>3750000</v>
      </c>
      <c r="V5" s="12"/>
      <c r="W5" s="4">
        <v>41257</v>
      </c>
      <c r="X5" s="223" t="s">
        <v>58</v>
      </c>
      <c r="Y5" s="223" t="s">
        <v>680</v>
      </c>
      <c r="Z5" s="12">
        <v>37500000</v>
      </c>
      <c r="AA5" s="4">
        <v>41019</v>
      </c>
      <c r="AB5" s="14" t="s">
        <v>1744</v>
      </c>
      <c r="AC5" s="223">
        <v>0</v>
      </c>
      <c r="AD5" s="1206">
        <v>0</v>
      </c>
      <c r="AE5" s="1206">
        <v>0</v>
      </c>
      <c r="AF5" s="1206"/>
      <c r="AG5" s="1206"/>
      <c r="AH5" s="1206"/>
      <c r="AI5" s="1"/>
      <c r="AJ5" s="18" t="s">
        <v>1745</v>
      </c>
      <c r="AK5" s="21">
        <v>75000000</v>
      </c>
    </row>
    <row r="6" spans="1:37" ht="144" x14ac:dyDescent="0.2">
      <c r="A6" s="223" t="s">
        <v>1672</v>
      </c>
      <c r="B6" s="11" t="s">
        <v>1673</v>
      </c>
      <c r="C6" s="18" t="s">
        <v>1674</v>
      </c>
      <c r="D6" s="222" t="s">
        <v>1675</v>
      </c>
      <c r="E6" s="1206" t="s">
        <v>30</v>
      </c>
      <c r="F6" s="8" t="s">
        <v>1676</v>
      </c>
      <c r="G6" s="10" t="s">
        <v>1746</v>
      </c>
      <c r="H6" s="10" t="s">
        <v>1747</v>
      </c>
      <c r="I6" s="216">
        <v>41282</v>
      </c>
      <c r="J6" s="1211">
        <v>100000000</v>
      </c>
      <c r="K6" s="216">
        <v>41323</v>
      </c>
      <c r="L6" s="10" t="s">
        <v>1748</v>
      </c>
      <c r="M6" s="216">
        <v>41323</v>
      </c>
      <c r="N6" s="6">
        <v>100000000</v>
      </c>
      <c r="O6" s="1214"/>
      <c r="P6" s="216">
        <v>41345</v>
      </c>
      <c r="Q6" s="1206">
        <v>60</v>
      </c>
      <c r="R6" s="1215">
        <v>0</v>
      </c>
      <c r="S6" s="1215">
        <v>0</v>
      </c>
      <c r="T6" s="1211">
        <v>100000000</v>
      </c>
      <c r="U6" s="1211"/>
      <c r="V6" s="1216"/>
      <c r="W6" s="20">
        <v>41449</v>
      </c>
      <c r="X6" s="223" t="s">
        <v>1749</v>
      </c>
      <c r="Y6" s="18" t="s">
        <v>59</v>
      </c>
      <c r="Z6" s="21">
        <v>49034250</v>
      </c>
      <c r="AA6" s="216">
        <v>41345</v>
      </c>
      <c r="AB6" s="10" t="s">
        <v>1750</v>
      </c>
      <c r="AC6" s="222">
        <v>0</v>
      </c>
      <c r="AD6" s="1206">
        <v>0</v>
      </c>
      <c r="AE6" s="1206">
        <v>0</v>
      </c>
      <c r="AF6" s="48">
        <v>49034250</v>
      </c>
      <c r="AG6" s="55">
        <v>41506</v>
      </c>
      <c r="AH6" s="1217" t="s">
        <v>1751</v>
      </c>
      <c r="AI6" s="21">
        <v>1931500</v>
      </c>
      <c r="AJ6" s="5"/>
      <c r="AK6" s="5"/>
    </row>
    <row r="7" spans="1:37" s="1222" customFormat="1" x14ac:dyDescent="0.2">
      <c r="A7" s="1218"/>
      <c r="B7" s="1218"/>
      <c r="C7" s="213"/>
      <c r="D7" s="1219"/>
      <c r="E7" s="1220"/>
      <c r="F7" s="1219"/>
      <c r="G7" s="1219"/>
      <c r="H7" s="27"/>
      <c r="I7" s="23"/>
      <c r="J7" s="209"/>
      <c r="K7" s="23"/>
      <c r="L7" s="27"/>
      <c r="M7" s="23"/>
      <c r="N7" s="212"/>
      <c r="O7" s="23"/>
      <c r="P7" s="1219"/>
      <c r="Q7" s="1219"/>
      <c r="R7" s="1221"/>
      <c r="S7" s="1221"/>
      <c r="T7" s="209"/>
      <c r="U7" s="209"/>
      <c r="V7" s="209"/>
      <c r="W7" s="26"/>
      <c r="X7" s="213"/>
      <c r="Y7" s="213"/>
      <c r="Z7" s="26"/>
      <c r="AA7" s="1219"/>
      <c r="AB7" s="1219"/>
      <c r="AC7" s="1219"/>
      <c r="AD7" s="1220"/>
      <c r="AE7" s="1220"/>
      <c r="AF7" s="1220"/>
      <c r="AG7" s="1220"/>
      <c r="AH7" s="1220"/>
      <c r="AI7" s="26"/>
      <c r="AJ7" s="26"/>
      <c r="AK7" s="26"/>
    </row>
    <row r="8" spans="1:37" ht="84" x14ac:dyDescent="0.2">
      <c r="A8" s="1498" t="s">
        <v>1677</v>
      </c>
      <c r="B8" s="1205"/>
      <c r="C8" s="224" t="s">
        <v>1752</v>
      </c>
      <c r="D8" s="1501" t="s">
        <v>1675</v>
      </c>
      <c r="E8" s="1498" t="s">
        <v>30</v>
      </c>
      <c r="F8" s="1501" t="s">
        <v>1676</v>
      </c>
      <c r="G8" s="1210"/>
      <c r="H8" s="46" t="s">
        <v>1753</v>
      </c>
      <c r="I8" s="1209">
        <v>41333</v>
      </c>
      <c r="J8" s="228">
        <v>47918184</v>
      </c>
      <c r="K8" s="1504">
        <v>41339</v>
      </c>
      <c r="L8" s="46" t="s">
        <v>1754</v>
      </c>
      <c r="M8" s="1208">
        <v>41339</v>
      </c>
      <c r="N8" s="47">
        <v>47918184</v>
      </c>
      <c r="O8" s="1209"/>
      <c r="P8" s="1504">
        <v>41339</v>
      </c>
      <c r="Q8" s="1501">
        <v>6</v>
      </c>
      <c r="R8" s="1223"/>
      <c r="S8" s="1223"/>
      <c r="T8" s="1521">
        <v>1647051454</v>
      </c>
      <c r="U8" s="228"/>
      <c r="V8" s="228"/>
      <c r="W8" s="1224"/>
      <c r="X8" s="224" t="s">
        <v>1755</v>
      </c>
      <c r="Y8" s="1498" t="s">
        <v>856</v>
      </c>
      <c r="Z8" s="1224"/>
      <c r="AA8" s="1210"/>
      <c r="AB8" s="1210"/>
      <c r="AC8" s="1210"/>
      <c r="AD8" s="218"/>
      <c r="AE8" s="218"/>
      <c r="AF8" s="218"/>
      <c r="AG8" s="218"/>
      <c r="AH8" s="218"/>
      <c r="AI8" s="1224"/>
      <c r="AJ8" s="1224"/>
      <c r="AK8" s="1224"/>
    </row>
    <row r="9" spans="1:37" ht="72" x14ac:dyDescent="0.2">
      <c r="A9" s="1499"/>
      <c r="B9" s="218"/>
      <c r="C9" s="9" t="s">
        <v>1756</v>
      </c>
      <c r="D9" s="1502"/>
      <c r="E9" s="1499"/>
      <c r="F9" s="1502"/>
      <c r="G9" s="1210"/>
      <c r="H9" s="1225" t="s">
        <v>1757</v>
      </c>
      <c r="I9" s="16">
        <v>41333</v>
      </c>
      <c r="J9" s="25">
        <v>34748174</v>
      </c>
      <c r="K9" s="1505"/>
      <c r="L9" s="1225" t="s">
        <v>1758</v>
      </c>
      <c r="M9" s="16">
        <v>41339</v>
      </c>
      <c r="N9" s="25">
        <v>34748174</v>
      </c>
      <c r="O9" s="1"/>
      <c r="P9" s="1505"/>
      <c r="Q9" s="1502"/>
      <c r="R9" s="1"/>
      <c r="S9" s="1"/>
      <c r="T9" s="1522"/>
      <c r="U9" s="1"/>
      <c r="V9" s="1"/>
      <c r="W9" s="1"/>
      <c r="X9" s="18" t="s">
        <v>1755</v>
      </c>
      <c r="Y9" s="1499"/>
      <c r="Z9" s="1"/>
      <c r="AA9" s="1"/>
      <c r="AB9" s="1"/>
      <c r="AC9" s="1"/>
      <c r="AD9" s="1"/>
      <c r="AE9" s="1"/>
      <c r="AF9" s="1"/>
      <c r="AG9" s="1"/>
      <c r="AH9" s="1"/>
      <c r="AI9" s="1"/>
      <c r="AJ9" s="1"/>
      <c r="AK9" s="1"/>
    </row>
    <row r="10" spans="1:37" ht="72" x14ac:dyDescent="0.2">
      <c r="A10" s="1499"/>
      <c r="B10" s="218"/>
      <c r="C10" s="9" t="s">
        <v>1759</v>
      </c>
      <c r="D10" s="1502"/>
      <c r="E10" s="1499"/>
      <c r="F10" s="1502"/>
      <c r="G10" s="1210"/>
      <c r="H10" s="1225" t="s">
        <v>1760</v>
      </c>
      <c r="I10" s="16">
        <v>41333</v>
      </c>
      <c r="J10" s="25">
        <v>21660759</v>
      </c>
      <c r="K10" s="1505"/>
      <c r="L10" s="1225" t="s">
        <v>1761</v>
      </c>
      <c r="M10" s="16">
        <v>41339</v>
      </c>
      <c r="N10" s="25">
        <v>21660759</v>
      </c>
      <c r="O10" s="1"/>
      <c r="P10" s="1505"/>
      <c r="Q10" s="1502"/>
      <c r="R10" s="1"/>
      <c r="S10" s="1"/>
      <c r="T10" s="1522"/>
      <c r="U10" s="1"/>
      <c r="V10" s="1"/>
      <c r="W10" s="1"/>
      <c r="X10" s="18" t="s">
        <v>1755</v>
      </c>
      <c r="Y10" s="1499"/>
      <c r="Z10" s="1"/>
      <c r="AA10" s="1"/>
      <c r="AB10" s="1"/>
      <c r="AC10" s="1"/>
      <c r="AD10" s="1"/>
      <c r="AE10" s="1"/>
      <c r="AF10" s="1"/>
      <c r="AG10" s="1"/>
      <c r="AH10" s="1"/>
      <c r="AI10" s="1"/>
      <c r="AJ10" s="1"/>
      <c r="AK10" s="1"/>
    </row>
    <row r="11" spans="1:37" ht="72" x14ac:dyDescent="0.2">
      <c r="A11" s="1499"/>
      <c r="B11" s="218"/>
      <c r="C11" s="9" t="s">
        <v>1762</v>
      </c>
      <c r="D11" s="1502"/>
      <c r="E11" s="1499"/>
      <c r="F11" s="1502"/>
      <c r="G11" s="1210"/>
      <c r="H11" s="1225" t="s">
        <v>1763</v>
      </c>
      <c r="I11" s="16">
        <v>41333</v>
      </c>
      <c r="J11" s="25">
        <v>773882836</v>
      </c>
      <c r="K11" s="1505"/>
      <c r="L11" s="1225" t="s">
        <v>1764</v>
      </c>
      <c r="M11" s="16">
        <v>41339</v>
      </c>
      <c r="N11" s="25">
        <v>773882836</v>
      </c>
      <c r="O11" s="1"/>
      <c r="P11" s="1505"/>
      <c r="Q11" s="1502"/>
      <c r="R11" s="1"/>
      <c r="S11" s="1"/>
      <c r="T11" s="1522"/>
      <c r="U11" s="1"/>
      <c r="V11" s="1"/>
      <c r="W11" s="1"/>
      <c r="X11" s="18" t="s">
        <v>1755</v>
      </c>
      <c r="Y11" s="1499"/>
      <c r="Z11" s="1"/>
      <c r="AA11" s="1"/>
      <c r="AB11" s="1"/>
      <c r="AC11" s="1"/>
      <c r="AD11" s="1"/>
      <c r="AE11" s="1"/>
      <c r="AF11" s="1"/>
      <c r="AG11" s="1"/>
      <c r="AH11" s="1"/>
      <c r="AI11" s="1"/>
      <c r="AJ11" s="1"/>
      <c r="AK11" s="1"/>
    </row>
    <row r="12" spans="1:37" ht="72" x14ac:dyDescent="0.2">
      <c r="A12" s="1499"/>
      <c r="B12" s="218"/>
      <c r="C12" s="9" t="s">
        <v>1765</v>
      </c>
      <c r="D12" s="1502"/>
      <c r="E12" s="1499"/>
      <c r="F12" s="1502"/>
      <c r="G12" s="1210"/>
      <c r="H12" s="1225" t="s">
        <v>1766</v>
      </c>
      <c r="I12" s="16">
        <v>41333</v>
      </c>
      <c r="J12" s="25">
        <v>127626633</v>
      </c>
      <c r="K12" s="1505"/>
      <c r="L12" s="1225" t="s">
        <v>1767</v>
      </c>
      <c r="M12" s="16">
        <v>41339</v>
      </c>
      <c r="N12" s="25">
        <v>127626633</v>
      </c>
      <c r="O12" s="1"/>
      <c r="P12" s="1505"/>
      <c r="Q12" s="1502"/>
      <c r="R12" s="1"/>
      <c r="S12" s="1"/>
      <c r="T12" s="1522"/>
      <c r="U12" s="1"/>
      <c r="V12" s="1"/>
      <c r="W12" s="1"/>
      <c r="X12" s="18" t="s">
        <v>1755</v>
      </c>
      <c r="Y12" s="1499"/>
      <c r="Z12" s="1"/>
      <c r="AA12" s="1"/>
      <c r="AB12" s="1"/>
      <c r="AC12" s="1"/>
      <c r="AD12" s="1"/>
      <c r="AE12" s="1"/>
      <c r="AF12" s="1"/>
      <c r="AG12" s="1"/>
      <c r="AH12" s="1"/>
      <c r="AI12" s="1"/>
      <c r="AJ12" s="1"/>
      <c r="AK12" s="1"/>
    </row>
    <row r="13" spans="1:37" ht="72" x14ac:dyDescent="0.2">
      <c r="A13" s="1499"/>
      <c r="B13" s="218"/>
      <c r="C13" s="9" t="s">
        <v>1768</v>
      </c>
      <c r="D13" s="1502"/>
      <c r="E13" s="1499"/>
      <c r="F13" s="1502"/>
      <c r="G13" s="1210"/>
      <c r="H13" s="1225" t="s">
        <v>1769</v>
      </c>
      <c r="I13" s="16">
        <v>41333</v>
      </c>
      <c r="J13" s="25">
        <v>32706895</v>
      </c>
      <c r="K13" s="1505"/>
      <c r="L13" s="1225" t="s">
        <v>1770</v>
      </c>
      <c r="M13" s="16">
        <v>41339</v>
      </c>
      <c r="N13" s="25">
        <v>32706895</v>
      </c>
      <c r="O13" s="1"/>
      <c r="P13" s="1505"/>
      <c r="Q13" s="1502"/>
      <c r="R13" s="1"/>
      <c r="S13" s="1"/>
      <c r="T13" s="1522"/>
      <c r="U13" s="1"/>
      <c r="V13" s="1"/>
      <c r="W13" s="1"/>
      <c r="X13" s="18" t="s">
        <v>1755</v>
      </c>
      <c r="Y13" s="1499"/>
      <c r="Z13" s="1"/>
      <c r="AA13" s="1"/>
      <c r="AB13" s="1"/>
      <c r="AC13" s="1"/>
      <c r="AD13" s="1"/>
      <c r="AE13" s="1"/>
      <c r="AF13" s="1"/>
      <c r="AG13" s="1"/>
      <c r="AH13" s="1"/>
      <c r="AI13" s="1"/>
      <c r="AJ13" s="1"/>
      <c r="AK13" s="1"/>
    </row>
    <row r="14" spans="1:37" ht="96" x14ac:dyDescent="0.2">
      <c r="A14" s="1499"/>
      <c r="B14" s="218"/>
      <c r="C14" s="9" t="s">
        <v>1771</v>
      </c>
      <c r="D14" s="1502"/>
      <c r="E14" s="1499"/>
      <c r="F14" s="1502"/>
      <c r="G14" s="1210"/>
      <c r="H14" s="1225" t="s">
        <v>1772</v>
      </c>
      <c r="I14" s="16">
        <v>41333</v>
      </c>
      <c r="J14" s="25">
        <v>209968418</v>
      </c>
      <c r="K14" s="1505"/>
      <c r="L14" s="1225" t="s">
        <v>1678</v>
      </c>
      <c r="M14" s="16">
        <v>41339</v>
      </c>
      <c r="N14" s="25">
        <v>209968418</v>
      </c>
      <c r="O14" s="1"/>
      <c r="P14" s="1505"/>
      <c r="Q14" s="1502"/>
      <c r="R14" s="1"/>
      <c r="S14" s="1"/>
      <c r="T14" s="1522"/>
      <c r="U14" s="1"/>
      <c r="V14" s="1"/>
      <c r="W14" s="1"/>
      <c r="X14" s="18" t="s">
        <v>1755</v>
      </c>
      <c r="Y14" s="1499"/>
      <c r="Z14" s="1"/>
      <c r="AA14" s="1"/>
      <c r="AB14" s="1"/>
      <c r="AC14" s="1"/>
      <c r="AD14" s="1"/>
      <c r="AE14" s="1"/>
      <c r="AF14" s="1"/>
      <c r="AG14" s="1"/>
      <c r="AH14" s="1"/>
      <c r="AI14" s="1"/>
      <c r="AJ14" s="1"/>
      <c r="AK14" s="1"/>
    </row>
    <row r="15" spans="1:37" ht="84" x14ac:dyDescent="0.2">
      <c r="A15" s="1499"/>
      <c r="B15" s="218"/>
      <c r="C15" s="9" t="s">
        <v>1773</v>
      </c>
      <c r="D15" s="1502"/>
      <c r="E15" s="1499"/>
      <c r="F15" s="1502"/>
      <c r="G15" s="1210"/>
      <c r="H15" s="1225" t="s">
        <v>1774</v>
      </c>
      <c r="I15" s="16">
        <v>41333</v>
      </c>
      <c r="J15" s="25">
        <v>293407604</v>
      </c>
      <c r="K15" s="1505"/>
      <c r="L15" s="1225" t="s">
        <v>1775</v>
      </c>
      <c r="M15" s="16">
        <v>41339</v>
      </c>
      <c r="N15" s="25">
        <v>293407604</v>
      </c>
      <c r="O15" s="1"/>
      <c r="P15" s="1505"/>
      <c r="Q15" s="1502"/>
      <c r="R15" s="1"/>
      <c r="S15" s="1"/>
      <c r="T15" s="1522"/>
      <c r="U15" s="1"/>
      <c r="V15" s="1"/>
      <c r="W15" s="1"/>
      <c r="X15" s="18" t="s">
        <v>1755</v>
      </c>
      <c r="Y15" s="1499"/>
      <c r="Z15" s="1"/>
      <c r="AA15" s="1"/>
      <c r="AB15" s="1"/>
      <c r="AC15" s="1"/>
      <c r="AD15" s="1"/>
      <c r="AE15" s="1"/>
      <c r="AF15" s="1"/>
      <c r="AG15" s="1"/>
      <c r="AH15" s="1"/>
      <c r="AI15" s="1"/>
      <c r="AJ15" s="1"/>
      <c r="AK15" s="1"/>
    </row>
    <row r="16" spans="1:37" ht="60" x14ac:dyDescent="0.2">
      <c r="A16" s="1499"/>
      <c r="B16" s="218"/>
      <c r="C16" s="9" t="s">
        <v>1776</v>
      </c>
      <c r="D16" s="1502"/>
      <c r="E16" s="1499"/>
      <c r="F16" s="1502"/>
      <c r="G16" s="1210"/>
      <c r="H16" s="2" t="s">
        <v>1777</v>
      </c>
      <c r="I16" s="16">
        <v>41333</v>
      </c>
      <c r="J16" s="25">
        <v>93186321</v>
      </c>
      <c r="K16" s="1505"/>
      <c r="L16" s="1225" t="s">
        <v>857</v>
      </c>
      <c r="M16" s="16">
        <v>41339</v>
      </c>
      <c r="N16" s="25">
        <v>93186321</v>
      </c>
      <c r="O16" s="1"/>
      <c r="P16" s="1505"/>
      <c r="Q16" s="1502"/>
      <c r="R16" s="1"/>
      <c r="S16" s="1"/>
      <c r="T16" s="1522"/>
      <c r="U16" s="1"/>
      <c r="V16" s="1"/>
      <c r="W16" s="1"/>
      <c r="X16" s="18" t="s">
        <v>1755</v>
      </c>
      <c r="Y16" s="1499"/>
      <c r="Z16" s="1"/>
      <c r="AA16" s="1"/>
      <c r="AB16" s="1"/>
      <c r="AC16" s="1"/>
      <c r="AD16" s="1"/>
      <c r="AE16" s="1"/>
      <c r="AF16" s="1"/>
      <c r="AG16" s="1"/>
      <c r="AH16" s="1"/>
      <c r="AI16" s="1"/>
      <c r="AJ16" s="1"/>
      <c r="AK16" s="1"/>
    </row>
    <row r="17" spans="1:37" ht="84" x14ac:dyDescent="0.2">
      <c r="A17" s="1500"/>
      <c r="B17" s="1206"/>
      <c r="C17" s="9" t="s">
        <v>1679</v>
      </c>
      <c r="D17" s="1503"/>
      <c r="E17" s="1500"/>
      <c r="F17" s="1503"/>
      <c r="G17" s="222"/>
      <c r="H17" s="2" t="s">
        <v>1778</v>
      </c>
      <c r="I17" s="16">
        <v>41333</v>
      </c>
      <c r="J17" s="25">
        <v>11945630</v>
      </c>
      <c r="K17" s="1506"/>
      <c r="L17" s="1225" t="s">
        <v>1779</v>
      </c>
      <c r="M17" s="16">
        <v>41339</v>
      </c>
      <c r="N17" s="25">
        <v>11945630</v>
      </c>
      <c r="O17" s="1"/>
      <c r="P17" s="1506"/>
      <c r="Q17" s="1503"/>
      <c r="R17" s="1"/>
      <c r="S17" s="1"/>
      <c r="T17" s="1523"/>
      <c r="U17" s="1"/>
      <c r="V17" s="1"/>
      <c r="W17" s="1"/>
      <c r="X17" s="18" t="s">
        <v>1755</v>
      </c>
      <c r="Y17" s="1500"/>
      <c r="Z17" s="1"/>
      <c r="AA17" s="1"/>
      <c r="AB17" s="1"/>
      <c r="AC17" s="1"/>
      <c r="AD17" s="1"/>
      <c r="AE17" s="1"/>
      <c r="AF17" s="1"/>
      <c r="AG17" s="1"/>
      <c r="AH17" s="1"/>
      <c r="AI17" s="1"/>
      <c r="AJ17" s="1"/>
      <c r="AK17" s="1"/>
    </row>
    <row r="18" spans="1:37" s="1397" customFormat="1" x14ac:dyDescent="0.2">
      <c r="A18" s="1383"/>
      <c r="B18" s="1384"/>
      <c r="C18" s="1385"/>
      <c r="D18" s="1386"/>
      <c r="E18" s="1383"/>
      <c r="F18" s="1386"/>
      <c r="G18" s="1387"/>
      <c r="H18" s="1388"/>
      <c r="I18" s="1389"/>
      <c r="J18" s="1390"/>
      <c r="K18" s="1391"/>
      <c r="L18" s="1392"/>
      <c r="M18" s="1389"/>
      <c r="N18" s="1390"/>
      <c r="O18" s="1393"/>
      <c r="P18" s="1391"/>
      <c r="Q18" s="1386"/>
      <c r="R18" s="1393"/>
      <c r="S18" s="1393"/>
      <c r="T18" s="1394"/>
      <c r="U18" s="1393"/>
      <c r="V18" s="1393"/>
      <c r="W18" s="1393"/>
      <c r="X18" s="1395"/>
      <c r="Y18" s="1383"/>
      <c r="Z18" s="1393"/>
      <c r="AA18" s="1396"/>
      <c r="AB18" s="1396"/>
      <c r="AC18" s="1393"/>
      <c r="AD18" s="1393"/>
      <c r="AE18" s="1393"/>
      <c r="AF18" s="1393"/>
      <c r="AG18" s="1393"/>
      <c r="AH18" s="1393"/>
      <c r="AI18" s="1393"/>
      <c r="AJ18" s="1393"/>
      <c r="AK18" s="1393"/>
    </row>
    <row r="19" spans="1:37" ht="84" x14ac:dyDescent="0.2">
      <c r="A19" s="1498" t="s">
        <v>1680</v>
      </c>
      <c r="B19" s="223" t="s">
        <v>1681</v>
      </c>
      <c r="C19" s="18" t="s">
        <v>1682</v>
      </c>
      <c r="D19" s="1501" t="s">
        <v>1675</v>
      </c>
      <c r="E19" s="1498" t="s">
        <v>30</v>
      </c>
      <c r="F19" s="1501" t="s">
        <v>1676</v>
      </c>
      <c r="G19" s="2" t="s">
        <v>901</v>
      </c>
      <c r="H19" s="2" t="s">
        <v>1780</v>
      </c>
      <c r="I19" s="3">
        <v>41345</v>
      </c>
      <c r="J19" s="13">
        <v>180314792</v>
      </c>
      <c r="K19" s="1504">
        <v>41386</v>
      </c>
      <c r="L19" s="2" t="s">
        <v>1781</v>
      </c>
      <c r="M19" s="3">
        <v>41386</v>
      </c>
      <c r="N19" s="13">
        <v>180314792</v>
      </c>
      <c r="O19" s="1"/>
      <c r="P19" s="1504">
        <v>41386</v>
      </c>
      <c r="Q19" s="1528"/>
      <c r="R19" s="1"/>
      <c r="S19" s="1"/>
      <c r="T19" s="1"/>
      <c r="U19" s="1"/>
      <c r="V19" s="1"/>
      <c r="W19" s="1"/>
      <c r="X19" s="18" t="s">
        <v>1683</v>
      </c>
      <c r="Y19" s="1498" t="s">
        <v>1684</v>
      </c>
      <c r="Z19" s="21">
        <v>90157486</v>
      </c>
      <c r="AA19" s="1504">
        <v>41449</v>
      </c>
      <c r="AB19" s="1524" t="s">
        <v>1782</v>
      </c>
      <c r="AC19" s="21">
        <v>85847162.920000002</v>
      </c>
      <c r="AD19" s="1"/>
      <c r="AE19" s="1"/>
      <c r="AF19" s="1"/>
      <c r="AG19" s="1"/>
      <c r="AH19" s="1"/>
      <c r="AI19" s="1"/>
      <c r="AJ19" s="1"/>
      <c r="AK19" s="1"/>
    </row>
    <row r="20" spans="1:37" ht="60" x14ac:dyDescent="0.2">
      <c r="A20" s="1499"/>
      <c r="B20" s="223" t="s">
        <v>1685</v>
      </c>
      <c r="C20" s="18" t="s">
        <v>1686</v>
      </c>
      <c r="D20" s="1502"/>
      <c r="E20" s="1499"/>
      <c r="F20" s="1502"/>
      <c r="G20" s="2" t="s">
        <v>1783</v>
      </c>
      <c r="H20" s="2" t="s">
        <v>1784</v>
      </c>
      <c r="I20" s="3">
        <v>41344</v>
      </c>
      <c r="J20" s="13">
        <v>81620568</v>
      </c>
      <c r="K20" s="1505"/>
      <c r="L20" s="2" t="s">
        <v>1785</v>
      </c>
      <c r="M20" s="3">
        <v>41386</v>
      </c>
      <c r="N20" s="13">
        <v>81620568</v>
      </c>
      <c r="O20" s="1"/>
      <c r="P20" s="1505"/>
      <c r="Q20" s="1529"/>
      <c r="R20" s="1"/>
      <c r="S20" s="1"/>
      <c r="T20" s="1"/>
      <c r="U20" s="1"/>
      <c r="V20" s="1"/>
      <c r="W20" s="1"/>
      <c r="X20" s="18" t="s">
        <v>1683</v>
      </c>
      <c r="Y20" s="1499"/>
      <c r="Z20" s="21">
        <v>40810284</v>
      </c>
      <c r="AA20" s="1502"/>
      <c r="AB20" s="1502"/>
      <c r="AC20" s="1"/>
      <c r="AD20" s="1"/>
      <c r="AE20" s="1"/>
      <c r="AF20" s="1"/>
      <c r="AG20" s="1"/>
      <c r="AH20" s="1"/>
      <c r="AI20" s="1"/>
      <c r="AJ20" s="1"/>
      <c r="AK20" s="1"/>
    </row>
    <row r="21" spans="1:37" ht="39" customHeight="1" x14ac:dyDescent="0.2">
      <c r="A21" s="1499"/>
      <c r="B21" s="1498" t="s">
        <v>1687</v>
      </c>
      <c r="C21" s="1525" t="s">
        <v>1688</v>
      </c>
      <c r="D21" s="1502"/>
      <c r="E21" s="1499"/>
      <c r="F21" s="1502"/>
      <c r="G21" s="11" t="s">
        <v>901</v>
      </c>
      <c r="H21" s="1524" t="s">
        <v>1786</v>
      </c>
      <c r="I21" s="1504">
        <v>41367</v>
      </c>
      <c r="J21" s="13">
        <v>129360023</v>
      </c>
      <c r="K21" s="1505"/>
      <c r="L21" s="1524" t="s">
        <v>877</v>
      </c>
      <c r="M21" s="1504">
        <v>41386</v>
      </c>
      <c r="N21" s="13">
        <v>129360023</v>
      </c>
      <c r="O21" s="1"/>
      <c r="P21" s="1505"/>
      <c r="Q21" s="1529"/>
      <c r="R21" s="1"/>
      <c r="S21" s="1"/>
      <c r="T21" s="1"/>
      <c r="U21" s="1"/>
      <c r="V21" s="1"/>
      <c r="W21" s="1"/>
      <c r="X21" s="1525" t="s">
        <v>1683</v>
      </c>
      <c r="Y21" s="1499"/>
      <c r="Z21" s="21">
        <v>64680011.5</v>
      </c>
      <c r="AA21" s="1502"/>
      <c r="AB21" s="1502"/>
      <c r="AC21" s="1"/>
      <c r="AD21" s="1"/>
      <c r="AE21" s="1"/>
      <c r="AF21" s="1"/>
      <c r="AG21" s="1"/>
      <c r="AH21" s="1"/>
      <c r="AI21" s="1"/>
      <c r="AJ21" s="1"/>
      <c r="AK21" s="1"/>
    </row>
    <row r="22" spans="1:37" ht="64.5" customHeight="1" x14ac:dyDescent="0.2">
      <c r="A22" s="1500"/>
      <c r="B22" s="1500"/>
      <c r="C22" s="1526"/>
      <c r="D22" s="1503"/>
      <c r="E22" s="1500"/>
      <c r="F22" s="1503"/>
      <c r="G22" s="210" t="s">
        <v>1783</v>
      </c>
      <c r="H22" s="1527"/>
      <c r="I22" s="1506"/>
      <c r="J22" s="21">
        <v>7480172</v>
      </c>
      <c r="K22" s="1506"/>
      <c r="L22" s="1527"/>
      <c r="M22" s="1506"/>
      <c r="N22" s="21">
        <v>7480172</v>
      </c>
      <c r="O22" s="1"/>
      <c r="P22" s="1506"/>
      <c r="Q22" s="1530"/>
      <c r="R22" s="1"/>
      <c r="S22" s="1"/>
      <c r="T22" s="1"/>
      <c r="U22" s="1"/>
      <c r="V22" s="1"/>
      <c r="W22" s="1"/>
      <c r="X22" s="1526"/>
      <c r="Y22" s="1500"/>
      <c r="Z22" s="21">
        <v>3740086</v>
      </c>
      <c r="AA22" s="1503"/>
      <c r="AB22" s="1503"/>
      <c r="AC22" s="1"/>
      <c r="AD22" s="1"/>
      <c r="AE22" s="1"/>
      <c r="AF22" s="1"/>
      <c r="AG22" s="1"/>
      <c r="AH22" s="1"/>
      <c r="AI22" s="1"/>
      <c r="AJ22" s="1"/>
      <c r="AK22" s="1"/>
    </row>
    <row r="23" spans="1:37" x14ac:dyDescent="0.2">
      <c r="A23" s="26"/>
      <c r="B23" s="26"/>
      <c r="C23" s="26"/>
      <c r="D23" s="26"/>
      <c r="E23" s="26"/>
      <c r="F23" s="26"/>
      <c r="G23" s="26"/>
      <c r="H23" s="26"/>
      <c r="I23" s="26"/>
      <c r="J23" s="1226"/>
      <c r="K23" s="26"/>
      <c r="L23" s="26"/>
      <c r="M23" s="26"/>
      <c r="N23" s="1226"/>
      <c r="O23" s="26"/>
      <c r="P23" s="26"/>
      <c r="Q23" s="26"/>
      <c r="R23" s="26"/>
      <c r="S23" s="26"/>
      <c r="T23" s="26"/>
      <c r="U23" s="26"/>
      <c r="V23" s="26"/>
      <c r="W23" s="26"/>
      <c r="X23" s="26"/>
      <c r="Y23" s="26"/>
      <c r="Z23" s="26"/>
      <c r="AA23" s="26"/>
      <c r="AB23" s="26"/>
      <c r="AC23" s="26"/>
      <c r="AD23" s="26"/>
      <c r="AE23" s="26"/>
      <c r="AF23" s="26"/>
      <c r="AG23" s="26"/>
      <c r="AH23" s="26"/>
      <c r="AI23" s="26"/>
      <c r="AJ23" s="26"/>
      <c r="AK23" s="26"/>
    </row>
    <row r="24" spans="1:37" ht="112.5" customHeight="1" thickBot="1" x14ac:dyDescent="0.25">
      <c r="A24" s="1498" t="s">
        <v>1689</v>
      </c>
      <c r="B24" s="1227" t="s">
        <v>1690</v>
      </c>
      <c r="C24" s="1228" t="s">
        <v>1787</v>
      </c>
      <c r="D24" s="1501" t="s">
        <v>1691</v>
      </c>
      <c r="E24" s="1501" t="s">
        <v>30</v>
      </c>
      <c r="F24" s="1501" t="s">
        <v>1676</v>
      </c>
      <c r="G24" s="1414" t="s">
        <v>1788</v>
      </c>
      <c r="H24" s="1524" t="s">
        <v>1789</v>
      </c>
      <c r="I24" s="1504">
        <v>41400</v>
      </c>
      <c r="J24" s="21">
        <v>67451426</v>
      </c>
      <c r="K24" s="1504">
        <v>41430</v>
      </c>
      <c r="L24" s="1524" t="s">
        <v>1790</v>
      </c>
      <c r="M24" s="1504">
        <v>41430</v>
      </c>
      <c r="N24" s="21">
        <v>67451426</v>
      </c>
      <c r="O24" s="1"/>
      <c r="P24" s="1504">
        <v>41430</v>
      </c>
      <c r="Q24" s="1501">
        <v>6</v>
      </c>
      <c r="R24" s="1501"/>
      <c r="S24" s="1535"/>
      <c r="T24" s="21">
        <v>67451426</v>
      </c>
      <c r="U24" s="1528"/>
      <c r="V24" s="1504">
        <v>42003</v>
      </c>
      <c r="W24" s="1504">
        <v>42003</v>
      </c>
      <c r="X24" s="18" t="s">
        <v>921</v>
      </c>
      <c r="Y24" s="1498" t="s">
        <v>1244</v>
      </c>
      <c r="Z24" s="37">
        <f>T24/2</f>
        <v>33725713</v>
      </c>
      <c r="AA24" s="1504">
        <v>41452</v>
      </c>
      <c r="AB24" s="1524" t="s">
        <v>2083</v>
      </c>
      <c r="AC24" s="25"/>
      <c r="AD24" s="1"/>
      <c r="AE24" s="1"/>
      <c r="AF24" s="25"/>
      <c r="AG24" s="1"/>
      <c r="AH24" s="1"/>
      <c r="AI24" s="1"/>
      <c r="AJ24" s="1"/>
      <c r="AK24" s="1"/>
    </row>
    <row r="25" spans="1:37" ht="107.25" customHeight="1" x14ac:dyDescent="0.2">
      <c r="A25" s="1499"/>
      <c r="B25" s="1229" t="s">
        <v>1692</v>
      </c>
      <c r="C25" s="1230" t="s">
        <v>1791</v>
      </c>
      <c r="D25" s="1502"/>
      <c r="E25" s="1502"/>
      <c r="F25" s="1502"/>
      <c r="G25" s="1415" t="s">
        <v>1788</v>
      </c>
      <c r="H25" s="1502"/>
      <c r="I25" s="1502"/>
      <c r="J25" s="21">
        <v>75752817</v>
      </c>
      <c r="K25" s="1502"/>
      <c r="L25" s="1531"/>
      <c r="M25" s="1505"/>
      <c r="N25" s="21">
        <v>75752817</v>
      </c>
      <c r="O25" s="1"/>
      <c r="P25" s="1502"/>
      <c r="Q25" s="1502"/>
      <c r="R25" s="1502"/>
      <c r="S25" s="1502"/>
      <c r="T25" s="21">
        <v>75752817</v>
      </c>
      <c r="U25" s="1529"/>
      <c r="V25" s="1502"/>
      <c r="W25" s="1502"/>
      <c r="X25" s="18" t="s">
        <v>921</v>
      </c>
      <c r="Y25" s="1499"/>
      <c r="Z25" s="37">
        <f t="shared" ref="Z25:Z31" si="0">T25/2</f>
        <v>37876408.5</v>
      </c>
      <c r="AA25" s="1502"/>
      <c r="AB25" s="1502"/>
      <c r="AC25" s="25"/>
      <c r="AD25" s="1"/>
      <c r="AE25" s="1"/>
      <c r="AF25" s="25"/>
      <c r="AG25" s="1"/>
      <c r="AH25" s="1"/>
      <c r="AI25" s="1"/>
      <c r="AJ25" s="1"/>
      <c r="AK25" s="1"/>
    </row>
    <row r="26" spans="1:37" ht="45" x14ac:dyDescent="0.2">
      <c r="A26" s="1499"/>
      <c r="B26" s="1501" t="s">
        <v>1693</v>
      </c>
      <c r="C26" s="1525" t="s">
        <v>1792</v>
      </c>
      <c r="D26" s="1502"/>
      <c r="E26" s="1502"/>
      <c r="F26" s="1502"/>
      <c r="G26" s="1412" t="s">
        <v>1783</v>
      </c>
      <c r="H26" s="1502"/>
      <c r="I26" s="1502"/>
      <c r="J26" s="1231">
        <v>10899260</v>
      </c>
      <c r="K26" s="1502"/>
      <c r="L26" s="1531"/>
      <c r="M26" s="1505"/>
      <c r="N26" s="21">
        <v>10899260</v>
      </c>
      <c r="O26" s="1"/>
      <c r="P26" s="1502"/>
      <c r="Q26" s="1502"/>
      <c r="R26" s="1502"/>
      <c r="S26" s="1502"/>
      <c r="T26" s="21">
        <v>10899260</v>
      </c>
      <c r="U26" s="1529"/>
      <c r="V26" s="1502"/>
      <c r="W26" s="1502"/>
      <c r="X26" s="251" t="s">
        <v>921</v>
      </c>
      <c r="Y26" s="1499"/>
      <c r="Z26" s="37">
        <f t="shared" si="0"/>
        <v>5449630</v>
      </c>
      <c r="AA26" s="1502"/>
      <c r="AB26" s="1502"/>
      <c r="AC26" s="25">
        <v>4124480</v>
      </c>
      <c r="AD26" s="1"/>
      <c r="AE26" s="1"/>
      <c r="AF26" s="25"/>
      <c r="AG26" s="1"/>
      <c r="AH26" s="1"/>
      <c r="AI26" s="1"/>
      <c r="AJ26" s="1"/>
      <c r="AK26" s="1"/>
    </row>
    <row r="27" spans="1:37" ht="45" x14ac:dyDescent="0.2">
      <c r="A27" s="1499"/>
      <c r="B27" s="1502"/>
      <c r="C27" s="1533"/>
      <c r="D27" s="1502"/>
      <c r="E27" s="1502"/>
      <c r="F27" s="1502"/>
      <c r="G27" s="1412" t="s">
        <v>1793</v>
      </c>
      <c r="H27" s="1502"/>
      <c r="I27" s="1502"/>
      <c r="J27" s="1231">
        <v>178419</v>
      </c>
      <c r="K27" s="1502"/>
      <c r="L27" s="1531"/>
      <c r="M27" s="1505"/>
      <c r="N27" s="21">
        <v>178419</v>
      </c>
      <c r="O27" s="1"/>
      <c r="P27" s="1502"/>
      <c r="Q27" s="1502"/>
      <c r="R27" s="1502"/>
      <c r="S27" s="1502"/>
      <c r="T27" s="21">
        <v>178419</v>
      </c>
      <c r="U27" s="1529"/>
      <c r="V27" s="1502"/>
      <c r="W27" s="1502"/>
      <c r="X27" s="251" t="s">
        <v>921</v>
      </c>
      <c r="Y27" s="1499"/>
      <c r="Z27" s="37">
        <f t="shared" si="0"/>
        <v>89209.5</v>
      </c>
      <c r="AA27" s="1502"/>
      <c r="AB27" s="1502"/>
      <c r="AC27" s="25"/>
      <c r="AD27" s="1"/>
      <c r="AE27" s="1"/>
      <c r="AF27" s="25"/>
      <c r="AG27" s="1"/>
      <c r="AH27" s="1"/>
      <c r="AI27" s="1"/>
      <c r="AJ27" s="1"/>
      <c r="AK27" s="1"/>
    </row>
    <row r="28" spans="1:37" ht="48.75" thickBot="1" x14ac:dyDescent="0.25">
      <c r="A28" s="1499"/>
      <c r="B28" s="1532"/>
      <c r="C28" s="1534"/>
      <c r="D28" s="1502"/>
      <c r="E28" s="1502"/>
      <c r="F28" s="1502"/>
      <c r="G28" s="1413" t="s">
        <v>1794</v>
      </c>
      <c r="H28" s="1502"/>
      <c r="I28" s="1502"/>
      <c r="J28" s="1233">
        <v>18396900</v>
      </c>
      <c r="K28" s="1502"/>
      <c r="L28" s="1531"/>
      <c r="M28" s="1505"/>
      <c r="N28" s="21">
        <v>18396900</v>
      </c>
      <c r="O28" s="1"/>
      <c r="P28" s="1502"/>
      <c r="Q28" s="1502"/>
      <c r="R28" s="1502"/>
      <c r="S28" s="1502"/>
      <c r="T28" s="21">
        <v>18396900</v>
      </c>
      <c r="U28" s="1529"/>
      <c r="V28" s="1502"/>
      <c r="W28" s="1502"/>
      <c r="X28" s="18" t="s">
        <v>1694</v>
      </c>
      <c r="Y28" s="1499"/>
      <c r="Z28" s="37">
        <f t="shared" si="0"/>
        <v>9198450</v>
      </c>
      <c r="AA28" s="1502"/>
      <c r="AB28" s="1502"/>
      <c r="AC28" s="25"/>
      <c r="AD28" s="1"/>
      <c r="AE28" s="1"/>
      <c r="AF28" s="25"/>
      <c r="AG28" s="1"/>
      <c r="AH28" s="1"/>
      <c r="AI28" s="1"/>
      <c r="AJ28" s="1"/>
      <c r="AK28" s="1"/>
    </row>
    <row r="29" spans="1:37" ht="83.25" customHeight="1" x14ac:dyDescent="0.2">
      <c r="A29" s="1499"/>
      <c r="B29" s="1234" t="s">
        <v>1695</v>
      </c>
      <c r="C29" s="1235" t="s">
        <v>1795</v>
      </c>
      <c r="D29" s="1502"/>
      <c r="E29" s="1502"/>
      <c r="F29" s="1502"/>
      <c r="G29" s="1413" t="s">
        <v>1796</v>
      </c>
      <c r="H29" s="1502"/>
      <c r="I29" s="1502"/>
      <c r="J29" s="1232">
        <v>100274899</v>
      </c>
      <c r="K29" s="1502"/>
      <c r="L29" s="1531"/>
      <c r="M29" s="1505"/>
      <c r="N29" s="21">
        <v>100274899</v>
      </c>
      <c r="O29" s="1"/>
      <c r="P29" s="1502"/>
      <c r="Q29" s="1502"/>
      <c r="R29" s="1502"/>
      <c r="S29" s="1502"/>
      <c r="T29" s="21">
        <v>100274899</v>
      </c>
      <c r="U29" s="1529"/>
      <c r="V29" s="1502"/>
      <c r="W29" s="1502"/>
      <c r="X29" s="18" t="s">
        <v>921</v>
      </c>
      <c r="Y29" s="1499"/>
      <c r="Z29" s="37">
        <f t="shared" si="0"/>
        <v>50137449.5</v>
      </c>
      <c r="AA29" s="1502"/>
      <c r="AB29" s="1502"/>
      <c r="AC29" s="25"/>
      <c r="AD29" s="1"/>
      <c r="AE29" s="1"/>
      <c r="AF29" s="25"/>
      <c r="AG29" s="1"/>
      <c r="AH29" s="1"/>
      <c r="AI29" s="1"/>
      <c r="AJ29" s="1"/>
      <c r="AK29" s="1"/>
    </row>
    <row r="30" spans="1:37" ht="48" x14ac:dyDescent="0.2">
      <c r="A30" s="1499"/>
      <c r="B30" s="1501" t="s">
        <v>1696</v>
      </c>
      <c r="C30" s="1525" t="s">
        <v>1697</v>
      </c>
      <c r="D30" s="1503"/>
      <c r="E30" s="1503"/>
      <c r="F30" s="1503"/>
      <c r="G30" s="1412" t="s">
        <v>1797</v>
      </c>
      <c r="H30" s="1503"/>
      <c r="I30" s="1503"/>
      <c r="J30" s="21">
        <v>200000000</v>
      </c>
      <c r="K30" s="1502"/>
      <c r="L30" s="1531"/>
      <c r="M30" s="1505"/>
      <c r="N30" s="21">
        <v>200000000</v>
      </c>
      <c r="O30" s="1"/>
      <c r="P30" s="1502"/>
      <c r="Q30" s="1502"/>
      <c r="R30" s="1502"/>
      <c r="S30" s="1502"/>
      <c r="T30" s="21">
        <v>200000000</v>
      </c>
      <c r="U30" s="1529"/>
      <c r="V30" s="1502"/>
      <c r="W30" s="1502"/>
      <c r="X30" s="18" t="s">
        <v>921</v>
      </c>
      <c r="Y30" s="1499"/>
      <c r="Z30" s="37">
        <f t="shared" si="0"/>
        <v>100000000</v>
      </c>
      <c r="AA30" s="1502"/>
      <c r="AB30" s="1502"/>
      <c r="AC30" s="25">
        <v>100000000</v>
      </c>
      <c r="AD30" s="1"/>
      <c r="AE30" s="1"/>
      <c r="AF30" s="25"/>
      <c r="AG30" s="1"/>
      <c r="AH30" s="1"/>
      <c r="AI30" s="1"/>
      <c r="AJ30" s="1"/>
      <c r="AK30" s="1"/>
    </row>
    <row r="31" spans="1:37" ht="171" customHeight="1" x14ac:dyDescent="0.2">
      <c r="A31" s="1500"/>
      <c r="B31" s="1503"/>
      <c r="C31" s="1526"/>
      <c r="D31" s="1"/>
      <c r="E31" s="1"/>
      <c r="F31" s="1"/>
      <c r="G31" s="1411" t="s">
        <v>1783</v>
      </c>
      <c r="H31" s="1"/>
      <c r="I31" s="1"/>
      <c r="J31" s="21">
        <v>67579606</v>
      </c>
      <c r="K31" s="1503"/>
      <c r="L31" s="1527"/>
      <c r="M31" s="1506"/>
      <c r="N31" s="21">
        <v>67579606</v>
      </c>
      <c r="O31" s="1"/>
      <c r="P31" s="1503"/>
      <c r="Q31" s="1503"/>
      <c r="R31" s="1503"/>
      <c r="S31" s="1503"/>
      <c r="T31" s="21">
        <v>67579606</v>
      </c>
      <c r="U31" s="1530"/>
      <c r="V31" s="1503"/>
      <c r="W31" s="1503"/>
      <c r="X31" s="18" t="s">
        <v>921</v>
      </c>
      <c r="Y31" s="1500"/>
      <c r="Z31" s="37">
        <f t="shared" si="0"/>
        <v>33789803</v>
      </c>
      <c r="AA31" s="1503"/>
      <c r="AB31" s="1503"/>
      <c r="AC31" s="25"/>
      <c r="AD31" s="1"/>
      <c r="AE31" s="1"/>
      <c r="AF31" s="25"/>
      <c r="AG31" s="1"/>
      <c r="AH31" s="1"/>
      <c r="AI31" s="1"/>
      <c r="AJ31" s="1"/>
      <c r="AK31" s="1"/>
    </row>
    <row r="32" spans="1:37" x14ac:dyDescent="0.2">
      <c r="A32" s="1236"/>
      <c r="B32" s="1236"/>
      <c r="C32" s="1236"/>
      <c r="D32" s="1236"/>
      <c r="E32" s="1236"/>
      <c r="F32" s="1236"/>
      <c r="G32" s="1236"/>
      <c r="H32" s="1236"/>
      <c r="I32" s="1236"/>
      <c r="J32" s="1237"/>
      <c r="K32" s="1236"/>
      <c r="L32" s="1236"/>
      <c r="M32" s="1236"/>
      <c r="N32" s="1236"/>
      <c r="O32" s="1236"/>
      <c r="P32" s="1236"/>
      <c r="Q32" s="1236"/>
      <c r="R32" s="1236"/>
      <c r="S32" s="1236"/>
      <c r="T32" s="1236"/>
      <c r="U32" s="1236"/>
      <c r="V32" s="1236"/>
      <c r="W32" s="1236"/>
      <c r="X32" s="1236"/>
      <c r="Y32" s="1236"/>
      <c r="Z32" s="1236"/>
      <c r="AA32" s="1236"/>
      <c r="AB32" s="1236"/>
      <c r="AC32" s="1236"/>
      <c r="AD32" s="1236"/>
      <c r="AE32" s="1236"/>
      <c r="AF32" s="1236"/>
      <c r="AG32" s="1236"/>
      <c r="AH32" s="1236"/>
      <c r="AI32" s="1236"/>
      <c r="AJ32" s="1236"/>
      <c r="AK32" s="1236"/>
    </row>
    <row r="33" spans="1:37" ht="111" customHeight="1" x14ac:dyDescent="0.2">
      <c r="A33" s="1498" t="s">
        <v>1798</v>
      </c>
      <c r="B33" s="1501" t="s">
        <v>1698</v>
      </c>
      <c r="C33" s="18" t="s">
        <v>1699</v>
      </c>
      <c r="D33" s="1501" t="s">
        <v>1675</v>
      </c>
      <c r="E33" s="1498" t="s">
        <v>30</v>
      </c>
      <c r="F33" s="1501" t="s">
        <v>1676</v>
      </c>
      <c r="G33" s="210" t="s">
        <v>932</v>
      </c>
      <c r="H33" s="1524" t="s">
        <v>1799</v>
      </c>
      <c r="I33" s="1504">
        <v>41453</v>
      </c>
      <c r="J33" s="21">
        <v>44532384</v>
      </c>
      <c r="K33" s="1504">
        <v>41460</v>
      </c>
      <c r="L33" s="1524" t="s">
        <v>1800</v>
      </c>
      <c r="M33" s="1504">
        <v>41460</v>
      </c>
      <c r="N33" s="21">
        <v>44532384</v>
      </c>
      <c r="O33" s="1"/>
      <c r="P33" s="1504">
        <v>41460</v>
      </c>
      <c r="Q33" s="1498" t="s">
        <v>1700</v>
      </c>
      <c r="R33" s="1"/>
      <c r="S33" s="1"/>
      <c r="T33" s="1"/>
      <c r="U33" s="1"/>
      <c r="V33" s="1"/>
      <c r="W33" s="1"/>
      <c r="X33" s="1"/>
      <c r="Y33" s="1"/>
      <c r="Z33" s="1"/>
      <c r="AA33" s="1"/>
      <c r="AB33" s="1"/>
      <c r="AC33" s="1"/>
      <c r="AD33" s="1"/>
      <c r="AE33" s="1"/>
      <c r="AF33" s="1"/>
      <c r="AG33" s="1"/>
      <c r="AH33" s="1"/>
      <c r="AI33" s="1"/>
      <c r="AJ33" s="1"/>
      <c r="AK33" s="1"/>
    </row>
    <row r="34" spans="1:37" ht="180" x14ac:dyDescent="0.2">
      <c r="A34" s="1500"/>
      <c r="B34" s="1503"/>
      <c r="C34" s="18" t="s">
        <v>1701</v>
      </c>
      <c r="D34" s="1503"/>
      <c r="E34" s="1500"/>
      <c r="F34" s="1503"/>
      <c r="G34" s="210" t="s">
        <v>1801</v>
      </c>
      <c r="H34" s="1503"/>
      <c r="I34" s="1503"/>
      <c r="J34" s="21">
        <v>989016870</v>
      </c>
      <c r="K34" s="1503"/>
      <c r="L34" s="1527"/>
      <c r="M34" s="1503"/>
      <c r="N34" s="21">
        <v>989016870</v>
      </c>
      <c r="O34" s="1"/>
      <c r="P34" s="1503"/>
      <c r="Q34" s="1500"/>
      <c r="R34" s="1"/>
      <c r="S34" s="1"/>
      <c r="T34" s="1"/>
      <c r="U34" s="1"/>
      <c r="V34" s="1"/>
      <c r="W34" s="1"/>
      <c r="X34" s="1"/>
      <c r="Y34" s="1"/>
      <c r="Z34" s="1"/>
      <c r="AA34" s="1"/>
      <c r="AB34" s="1"/>
      <c r="AC34" s="1"/>
      <c r="AD34" s="1"/>
      <c r="AE34" s="1"/>
      <c r="AF34" s="1"/>
      <c r="AG34" s="1"/>
      <c r="AH34" s="1"/>
      <c r="AI34" s="1"/>
      <c r="AJ34" s="1"/>
      <c r="AK34" s="1"/>
    </row>
    <row r="35" spans="1:37" x14ac:dyDescent="0.2">
      <c r="A35" s="1238"/>
      <c r="B35" s="1239"/>
      <c r="C35" s="1240"/>
      <c r="D35" s="1240"/>
      <c r="E35" s="1240"/>
      <c r="F35" s="1240"/>
      <c r="G35" s="1240"/>
      <c r="H35" s="1240"/>
      <c r="I35" s="1240"/>
      <c r="J35" s="1241"/>
      <c r="K35" s="1240"/>
      <c r="L35" s="1240"/>
      <c r="M35" s="1240"/>
      <c r="N35" s="1240"/>
      <c r="O35" s="1240"/>
      <c r="P35" s="1240"/>
      <c r="Q35" s="1240"/>
      <c r="R35" s="1240"/>
      <c r="S35" s="1240"/>
      <c r="T35" s="1240"/>
      <c r="U35" s="1240"/>
      <c r="V35" s="1240"/>
      <c r="W35" s="1240"/>
      <c r="X35" s="1240"/>
      <c r="Y35" s="1240"/>
      <c r="Z35" s="1240"/>
      <c r="AA35" s="1240"/>
      <c r="AB35" s="1240"/>
      <c r="AC35" s="1240"/>
      <c r="AD35" s="1240"/>
      <c r="AE35" s="1240"/>
      <c r="AF35" s="1240"/>
      <c r="AG35" s="1240"/>
      <c r="AH35" s="1240"/>
      <c r="AI35" s="1240"/>
      <c r="AJ35" s="1240"/>
      <c r="AK35" s="1240"/>
    </row>
    <row r="36" spans="1:37" ht="72" x14ac:dyDescent="0.2">
      <c r="A36" s="18" t="s">
        <v>1802</v>
      </c>
      <c r="B36" s="1"/>
      <c r="C36" s="18" t="s">
        <v>1702</v>
      </c>
      <c r="D36" s="5" t="s">
        <v>1691</v>
      </c>
      <c r="E36" s="5" t="s">
        <v>1703</v>
      </c>
      <c r="F36" s="5" t="s">
        <v>1704</v>
      </c>
      <c r="G36" s="210" t="s">
        <v>1093</v>
      </c>
      <c r="H36" s="210" t="s">
        <v>1094</v>
      </c>
      <c r="I36" s="20">
        <v>41367</v>
      </c>
      <c r="J36" s="21">
        <v>300000000</v>
      </c>
      <c r="K36" s="20">
        <v>41480</v>
      </c>
      <c r="L36" s="210" t="s">
        <v>1803</v>
      </c>
      <c r="M36" s="20">
        <v>41480</v>
      </c>
      <c r="N36" s="21">
        <v>87114701</v>
      </c>
      <c r="O36" s="1"/>
      <c r="P36" s="1"/>
      <c r="Q36" s="8">
        <v>6</v>
      </c>
      <c r="R36" s="1"/>
      <c r="S36" s="1"/>
      <c r="T36" s="1"/>
      <c r="U36" s="1"/>
      <c r="V36" s="1"/>
      <c r="W36" s="1"/>
      <c r="X36" s="18" t="s">
        <v>1705</v>
      </c>
      <c r="Y36" s="1"/>
      <c r="Z36" s="1"/>
      <c r="AA36" s="1"/>
      <c r="AB36" s="1"/>
      <c r="AC36" s="1"/>
      <c r="AD36" s="1"/>
      <c r="AE36" s="1"/>
      <c r="AF36" s="1"/>
      <c r="AG36" s="1"/>
      <c r="AH36" s="1"/>
      <c r="AI36" s="1"/>
      <c r="AJ36" s="1"/>
      <c r="AK36" s="1"/>
    </row>
    <row r="37" spans="1:37" x14ac:dyDescent="0.2">
      <c r="A37" s="26"/>
      <c r="B37" s="26"/>
      <c r="C37" s="26"/>
      <c r="D37" s="26"/>
      <c r="E37" s="26"/>
      <c r="F37" s="26"/>
      <c r="G37" s="26"/>
      <c r="H37" s="26"/>
      <c r="I37" s="26"/>
      <c r="J37" s="12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c r="AK37" s="26"/>
    </row>
    <row r="38" spans="1:37" ht="96" x14ac:dyDescent="0.2">
      <c r="A38" s="1498" t="s">
        <v>1804</v>
      </c>
      <c r="B38" s="5" t="s">
        <v>1706</v>
      </c>
      <c r="C38" s="18" t="s">
        <v>1707</v>
      </c>
      <c r="D38" s="1501" t="s">
        <v>1675</v>
      </c>
      <c r="E38" s="1501" t="s">
        <v>30</v>
      </c>
      <c r="F38" s="1501" t="s">
        <v>1676</v>
      </c>
      <c r="G38" s="210" t="s">
        <v>901</v>
      </c>
      <c r="H38" s="1524" t="s">
        <v>1805</v>
      </c>
      <c r="I38" s="1504">
        <v>41479</v>
      </c>
      <c r="J38" s="21">
        <v>29435618</v>
      </c>
      <c r="K38" s="1504">
        <v>41495</v>
      </c>
      <c r="L38" s="1524" t="s">
        <v>131</v>
      </c>
      <c r="M38" s="1504">
        <v>41495</v>
      </c>
      <c r="N38" s="21">
        <v>29435618</v>
      </c>
      <c r="O38" s="1"/>
      <c r="P38" s="1504">
        <v>41495</v>
      </c>
      <c r="Q38" s="1501">
        <v>142</v>
      </c>
      <c r="R38" s="1"/>
      <c r="S38" s="1"/>
      <c r="T38" s="1535">
        <v>146525035</v>
      </c>
      <c r="U38" s="1"/>
      <c r="V38" s="1"/>
      <c r="W38" s="1"/>
      <c r="X38" s="18" t="s">
        <v>1708</v>
      </c>
      <c r="Y38" s="1498" t="s">
        <v>275</v>
      </c>
      <c r="Z38" s="1242">
        <f>N38/2</f>
        <v>14717809</v>
      </c>
      <c r="AA38" s="20">
        <v>41516</v>
      </c>
      <c r="AB38" s="2" t="s">
        <v>1806</v>
      </c>
      <c r="AC38" s="1"/>
      <c r="AD38" s="1"/>
      <c r="AE38" s="1"/>
      <c r="AF38" s="1"/>
      <c r="AG38" s="1"/>
      <c r="AH38" s="1"/>
      <c r="AI38" s="1"/>
      <c r="AJ38" s="1"/>
      <c r="AK38" s="1"/>
    </row>
    <row r="39" spans="1:37" ht="84" x14ac:dyDescent="0.2">
      <c r="A39" s="1499"/>
      <c r="B39" s="5" t="s">
        <v>1709</v>
      </c>
      <c r="C39" s="18" t="s">
        <v>1710</v>
      </c>
      <c r="D39" s="1502"/>
      <c r="E39" s="1502"/>
      <c r="F39" s="1502"/>
      <c r="G39" s="210" t="s">
        <v>1807</v>
      </c>
      <c r="H39" s="1531"/>
      <c r="I39" s="1505"/>
      <c r="J39" s="21">
        <v>28978449</v>
      </c>
      <c r="K39" s="1502"/>
      <c r="L39" s="1502"/>
      <c r="M39" s="1502"/>
      <c r="N39" s="21">
        <v>28978449</v>
      </c>
      <c r="O39" s="1"/>
      <c r="P39" s="1505"/>
      <c r="Q39" s="1502"/>
      <c r="R39" s="1"/>
      <c r="S39" s="1"/>
      <c r="T39" s="1536"/>
      <c r="U39" s="1"/>
      <c r="V39" s="1"/>
      <c r="W39" s="1"/>
      <c r="X39" s="18" t="s">
        <v>1711</v>
      </c>
      <c r="Y39" s="1499"/>
      <c r="Z39" s="1242">
        <f t="shared" ref="Z39:Z42" si="1">N39/2</f>
        <v>14489224.5</v>
      </c>
      <c r="AA39" s="20">
        <v>41516</v>
      </c>
      <c r="AB39" s="2" t="s">
        <v>1808</v>
      </c>
      <c r="AC39" s="1"/>
      <c r="AD39" s="1"/>
      <c r="AE39" s="1"/>
      <c r="AF39" s="1"/>
      <c r="AG39" s="1"/>
      <c r="AH39" s="1"/>
      <c r="AI39" s="1"/>
      <c r="AJ39" s="1"/>
      <c r="AK39" s="1"/>
    </row>
    <row r="40" spans="1:37" ht="60" x14ac:dyDescent="0.2">
      <c r="A40" s="1499"/>
      <c r="B40" s="5"/>
      <c r="C40" s="18"/>
      <c r="D40" s="1502"/>
      <c r="E40" s="1502"/>
      <c r="F40" s="1502"/>
      <c r="G40" s="210" t="s">
        <v>1809</v>
      </c>
      <c r="H40" s="1531"/>
      <c r="I40" s="1505"/>
      <c r="J40" s="21">
        <v>21021502</v>
      </c>
      <c r="K40" s="1502"/>
      <c r="L40" s="1502"/>
      <c r="M40" s="1502"/>
      <c r="N40" s="21">
        <v>21021502</v>
      </c>
      <c r="O40" s="1"/>
      <c r="P40" s="1505"/>
      <c r="Q40" s="1502"/>
      <c r="R40" s="1"/>
      <c r="S40" s="1"/>
      <c r="T40" s="1536"/>
      <c r="U40" s="1"/>
      <c r="V40" s="1"/>
      <c r="W40" s="1"/>
      <c r="X40" s="18" t="s">
        <v>1711</v>
      </c>
      <c r="Y40" s="1499"/>
      <c r="Z40" s="1242">
        <v>10510751</v>
      </c>
      <c r="AA40" s="20">
        <v>41516</v>
      </c>
      <c r="AB40" s="2" t="s">
        <v>1808</v>
      </c>
      <c r="AC40" s="1"/>
      <c r="AD40" s="1"/>
      <c r="AE40" s="1"/>
      <c r="AF40" s="1"/>
      <c r="AG40" s="1"/>
      <c r="AH40" s="1"/>
      <c r="AI40" s="1"/>
      <c r="AJ40" s="1"/>
      <c r="AK40" s="1"/>
    </row>
    <row r="41" spans="1:37" ht="36" x14ac:dyDescent="0.2">
      <c r="A41" s="1499"/>
      <c r="B41" s="5"/>
      <c r="C41" s="18"/>
      <c r="D41" s="1502"/>
      <c r="E41" s="1502"/>
      <c r="F41" s="1502"/>
      <c r="G41" s="210" t="s">
        <v>1810</v>
      </c>
      <c r="H41" s="1531"/>
      <c r="I41" s="1505"/>
      <c r="J41" s="21">
        <v>8000000</v>
      </c>
      <c r="K41" s="1502"/>
      <c r="L41" s="1502"/>
      <c r="M41" s="1502"/>
      <c r="N41" s="21">
        <v>8000000</v>
      </c>
      <c r="O41" s="1"/>
      <c r="P41" s="1505"/>
      <c r="Q41" s="1502"/>
      <c r="R41" s="1"/>
      <c r="S41" s="1"/>
      <c r="T41" s="1536"/>
      <c r="U41" s="1"/>
      <c r="V41" s="1"/>
      <c r="W41" s="1"/>
      <c r="X41" s="18" t="s">
        <v>133</v>
      </c>
      <c r="Y41" s="1499"/>
      <c r="Z41" s="1242">
        <v>4000000</v>
      </c>
      <c r="AA41" s="20">
        <v>41516</v>
      </c>
      <c r="AB41" s="2" t="s">
        <v>1811</v>
      </c>
      <c r="AC41" s="1"/>
      <c r="AD41" s="1"/>
      <c r="AE41" s="1"/>
      <c r="AF41" s="1"/>
      <c r="AG41" s="1"/>
      <c r="AH41" s="1"/>
      <c r="AI41" s="1"/>
      <c r="AJ41" s="1"/>
      <c r="AK41" s="1"/>
    </row>
    <row r="42" spans="1:37" ht="84" x14ac:dyDescent="0.2">
      <c r="A42" s="1499"/>
      <c r="B42" s="5"/>
      <c r="C42" s="18"/>
      <c r="D42" s="1502"/>
      <c r="E42" s="1502"/>
      <c r="F42" s="1502"/>
      <c r="G42" s="210" t="s">
        <v>1812</v>
      </c>
      <c r="H42" s="1531"/>
      <c r="I42" s="1505"/>
      <c r="J42" s="21">
        <v>8966103</v>
      </c>
      <c r="K42" s="1502"/>
      <c r="L42" s="1502"/>
      <c r="M42" s="1502"/>
      <c r="N42" s="21">
        <v>8966103</v>
      </c>
      <c r="O42" s="1"/>
      <c r="P42" s="1505"/>
      <c r="Q42" s="1502"/>
      <c r="R42" s="1"/>
      <c r="S42" s="1"/>
      <c r="T42" s="1536"/>
      <c r="U42" s="1"/>
      <c r="V42" s="1"/>
      <c r="W42" s="1"/>
      <c r="X42" s="18" t="s">
        <v>1712</v>
      </c>
      <c r="Y42" s="1499"/>
      <c r="Z42" s="1242">
        <f t="shared" si="1"/>
        <v>4483051.5</v>
      </c>
      <c r="AA42" s="20">
        <v>41516</v>
      </c>
      <c r="AB42" s="2" t="s">
        <v>1806</v>
      </c>
      <c r="AC42" s="1"/>
      <c r="AD42" s="1"/>
      <c r="AE42" s="1"/>
      <c r="AF42" s="1"/>
      <c r="AG42" s="1"/>
      <c r="AH42" s="1"/>
      <c r="AI42" s="1"/>
      <c r="AJ42" s="1"/>
      <c r="AK42" s="1"/>
    </row>
    <row r="43" spans="1:37" ht="48" x14ac:dyDescent="0.2">
      <c r="A43" s="1499"/>
      <c r="B43" s="5"/>
      <c r="C43" s="18"/>
      <c r="D43" s="1502"/>
      <c r="E43" s="1502"/>
      <c r="F43" s="1502"/>
      <c r="G43" s="210" t="s">
        <v>1813</v>
      </c>
      <c r="H43" s="1531"/>
      <c r="I43" s="1505"/>
      <c r="J43" s="21">
        <v>42063710</v>
      </c>
      <c r="K43" s="1502"/>
      <c r="L43" s="1502"/>
      <c r="M43" s="1502"/>
      <c r="N43" s="21">
        <v>42063710</v>
      </c>
      <c r="O43" s="1"/>
      <c r="P43" s="1505"/>
      <c r="Q43" s="1502"/>
      <c r="R43" s="1"/>
      <c r="S43" s="1"/>
      <c r="T43" s="1536"/>
      <c r="U43" s="1"/>
      <c r="V43" s="1"/>
      <c r="W43" s="1"/>
      <c r="X43" s="18" t="s">
        <v>1713</v>
      </c>
      <c r="Y43" s="1499"/>
      <c r="Z43" s="1242">
        <v>21031855</v>
      </c>
      <c r="AA43" s="20">
        <v>41516</v>
      </c>
      <c r="AB43" s="2" t="s">
        <v>1811</v>
      </c>
      <c r="AC43" s="1"/>
      <c r="AD43" s="1"/>
      <c r="AE43" s="1"/>
      <c r="AF43" s="1"/>
      <c r="AG43" s="1"/>
      <c r="AH43" s="1"/>
      <c r="AI43" s="1"/>
      <c r="AJ43" s="1"/>
      <c r="AK43" s="1"/>
    </row>
    <row r="44" spans="1:37" ht="84" x14ac:dyDescent="0.2">
      <c r="A44" s="1500"/>
      <c r="B44" s="5"/>
      <c r="C44" s="18"/>
      <c r="D44" s="1503"/>
      <c r="E44" s="1503"/>
      <c r="F44" s="1503"/>
      <c r="G44" s="210" t="s">
        <v>1814</v>
      </c>
      <c r="H44" s="1527"/>
      <c r="I44" s="1506"/>
      <c r="J44" s="21">
        <v>8059653</v>
      </c>
      <c r="K44" s="1503"/>
      <c r="L44" s="1503"/>
      <c r="M44" s="1503"/>
      <c r="N44" s="21">
        <v>8059653</v>
      </c>
      <c r="O44" s="1"/>
      <c r="P44" s="1505"/>
      <c r="Q44" s="1503"/>
      <c r="R44" s="1"/>
      <c r="S44" s="1"/>
      <c r="T44" s="1537"/>
      <c r="U44" s="1"/>
      <c r="V44" s="1"/>
      <c r="W44" s="1"/>
      <c r="X44" s="18" t="s">
        <v>1714</v>
      </c>
      <c r="Y44" s="1500"/>
      <c r="Z44" s="1242">
        <v>4029826.5</v>
      </c>
      <c r="AA44" s="20">
        <v>41516</v>
      </c>
      <c r="AB44" s="2" t="s">
        <v>1815</v>
      </c>
      <c r="AC44" s="1"/>
      <c r="AD44" s="1"/>
      <c r="AE44" s="1"/>
      <c r="AF44" s="1"/>
      <c r="AG44" s="1"/>
      <c r="AH44" s="1"/>
      <c r="AI44" s="1"/>
      <c r="AJ44" s="1"/>
      <c r="AK44" s="1"/>
    </row>
    <row r="45" spans="1:37" ht="72" x14ac:dyDescent="0.2">
      <c r="A45" s="1206" t="s">
        <v>1816</v>
      </c>
      <c r="B45" s="5"/>
      <c r="C45" s="18"/>
      <c r="D45" s="222" t="s">
        <v>1715</v>
      </c>
      <c r="E45" s="222" t="s">
        <v>30</v>
      </c>
      <c r="F45" s="222" t="s">
        <v>1676</v>
      </c>
      <c r="G45" s="210" t="s">
        <v>1817</v>
      </c>
      <c r="H45" s="210" t="s">
        <v>1818</v>
      </c>
      <c r="I45" s="20">
        <v>41583</v>
      </c>
      <c r="J45" s="21">
        <v>59762766</v>
      </c>
      <c r="K45" s="20">
        <v>41584</v>
      </c>
      <c r="L45" s="2" t="s">
        <v>1819</v>
      </c>
      <c r="M45" s="20">
        <v>41584</v>
      </c>
      <c r="N45" s="21">
        <v>59762766</v>
      </c>
      <c r="O45" s="1"/>
      <c r="P45" s="1506"/>
      <c r="Q45" s="222">
        <v>60</v>
      </c>
      <c r="R45" s="5"/>
      <c r="S45" s="5"/>
      <c r="T45" s="21">
        <v>59762766</v>
      </c>
      <c r="U45" s="1"/>
      <c r="V45" s="1"/>
      <c r="W45" s="1"/>
      <c r="X45" s="18" t="s">
        <v>1716</v>
      </c>
      <c r="Y45" s="1"/>
      <c r="Z45" s="8"/>
      <c r="AA45" s="1"/>
      <c r="AB45" s="1"/>
      <c r="AC45" s="1"/>
      <c r="AD45" s="1"/>
      <c r="AE45" s="1"/>
      <c r="AF45" s="1"/>
      <c r="AG45" s="1"/>
      <c r="AH45" s="1"/>
      <c r="AI45" s="1"/>
      <c r="AJ45" s="1"/>
      <c r="AK45" s="1"/>
    </row>
    <row r="46" spans="1:37" s="1249" customFormat="1" x14ac:dyDescent="0.2">
      <c r="A46" s="1243"/>
      <c r="B46" s="1244"/>
      <c r="C46" s="1245"/>
      <c r="D46" s="1246"/>
      <c r="E46" s="1246"/>
      <c r="F46" s="1246"/>
      <c r="G46" s="1244"/>
      <c r="H46" s="1244"/>
      <c r="I46" s="1244"/>
      <c r="J46" s="1247"/>
      <c r="K46" s="1244"/>
      <c r="L46" s="1244"/>
      <c r="M46" s="1244"/>
      <c r="N46" s="1248"/>
      <c r="O46" s="1248"/>
      <c r="P46" s="1248"/>
      <c r="Q46" s="1248"/>
      <c r="R46" s="1248"/>
      <c r="S46" s="1248"/>
      <c r="T46" s="1248"/>
      <c r="U46" s="1248"/>
      <c r="V46" s="1248"/>
      <c r="W46" s="1248"/>
      <c r="X46" s="1248"/>
      <c r="Y46" s="1248"/>
      <c r="Z46" s="1248"/>
      <c r="AA46" s="1248"/>
      <c r="AB46" s="1248"/>
      <c r="AC46" s="1248"/>
      <c r="AD46" s="1248"/>
      <c r="AE46" s="1248"/>
      <c r="AF46" s="1248"/>
      <c r="AG46" s="1248"/>
      <c r="AH46" s="1248"/>
      <c r="AI46" s="1248"/>
      <c r="AJ46" s="1248"/>
      <c r="AK46" s="1248"/>
    </row>
    <row r="47" spans="1:37" ht="240" x14ac:dyDescent="0.2">
      <c r="A47" s="18" t="s">
        <v>1820</v>
      </c>
      <c r="B47" s="5" t="s">
        <v>1717</v>
      </c>
      <c r="C47" s="18" t="s">
        <v>1718</v>
      </c>
      <c r="D47" s="1"/>
      <c r="E47" s="1"/>
      <c r="F47" s="1"/>
      <c r="G47" s="1"/>
      <c r="H47" s="1"/>
      <c r="I47" s="1"/>
      <c r="J47" s="25"/>
      <c r="K47" s="1"/>
      <c r="L47" s="1"/>
      <c r="M47" s="1"/>
      <c r="N47" s="1"/>
      <c r="O47" s="1"/>
      <c r="P47" s="1"/>
      <c r="Q47" s="1"/>
      <c r="R47" s="1"/>
      <c r="S47" s="1"/>
      <c r="T47" s="1"/>
      <c r="U47" s="1"/>
      <c r="V47" s="1"/>
      <c r="W47" s="1"/>
      <c r="X47" s="1"/>
      <c r="Y47" s="1"/>
      <c r="Z47" s="1"/>
      <c r="AA47" s="1"/>
      <c r="AB47" s="1"/>
      <c r="AC47" s="1"/>
      <c r="AD47" s="1"/>
      <c r="AE47" s="1"/>
      <c r="AF47" s="1"/>
      <c r="AG47" s="1"/>
      <c r="AH47" s="1"/>
      <c r="AI47" s="1"/>
      <c r="AJ47" s="1"/>
      <c r="AK47" s="1"/>
    </row>
    <row r="48" spans="1:37" s="1222" customFormat="1" x14ac:dyDescent="0.2">
      <c r="A48" s="26"/>
      <c r="B48" s="26"/>
      <c r="C48" s="26"/>
      <c r="D48" s="26"/>
      <c r="E48" s="26"/>
      <c r="F48" s="26"/>
      <c r="G48" s="26"/>
      <c r="H48" s="26"/>
      <c r="I48" s="26"/>
      <c r="J48" s="12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c r="AK48" s="26"/>
    </row>
    <row r="49" spans="1:37" ht="48" x14ac:dyDescent="0.2">
      <c r="A49" s="1498" t="s">
        <v>1821</v>
      </c>
      <c r="B49" s="1501" t="s">
        <v>1719</v>
      </c>
      <c r="C49" s="1538" t="s">
        <v>1720</v>
      </c>
      <c r="D49" s="1501" t="s">
        <v>1675</v>
      </c>
      <c r="E49" s="1501" t="s">
        <v>1721</v>
      </c>
      <c r="F49" s="1501" t="s">
        <v>1676</v>
      </c>
      <c r="G49" s="210" t="s">
        <v>1796</v>
      </c>
      <c r="H49" s="1524" t="s">
        <v>1822</v>
      </c>
      <c r="I49" s="1504">
        <v>41501</v>
      </c>
      <c r="J49" s="21">
        <v>71511976</v>
      </c>
      <c r="K49" s="1504">
        <v>41515</v>
      </c>
      <c r="L49" s="1524" t="s">
        <v>1823</v>
      </c>
      <c r="M49" s="1504">
        <v>41515</v>
      </c>
      <c r="N49" s="21">
        <v>71511976</v>
      </c>
      <c r="O49" s="5"/>
      <c r="P49" s="1504">
        <v>41515</v>
      </c>
      <c r="Q49" s="1498" t="s">
        <v>1722</v>
      </c>
      <c r="R49" s="5"/>
      <c r="S49" s="5"/>
      <c r="T49" s="21">
        <v>71511976</v>
      </c>
      <c r="U49" s="1"/>
      <c r="V49" s="1504">
        <v>41632</v>
      </c>
      <c r="W49" s="1504">
        <v>41872</v>
      </c>
      <c r="X49" s="18" t="s">
        <v>921</v>
      </c>
      <c r="Y49" s="1498" t="s">
        <v>275</v>
      </c>
      <c r="Z49" s="37">
        <f>T49/2</f>
        <v>35755988</v>
      </c>
      <c r="AA49" s="1504">
        <v>41542</v>
      </c>
      <c r="AB49" s="1524" t="s">
        <v>2082</v>
      </c>
      <c r="AC49" s="21">
        <v>24350073</v>
      </c>
      <c r="AD49" s="1504">
        <v>41639</v>
      </c>
      <c r="AE49" s="1524" t="s">
        <v>2032</v>
      </c>
      <c r="AF49" s="21">
        <v>2769612</v>
      </c>
      <c r="AG49" s="1501"/>
      <c r="AH49" s="5"/>
      <c r="AI49" s="1"/>
      <c r="AJ49" s="1"/>
      <c r="AK49" s="1"/>
    </row>
    <row r="50" spans="1:37" ht="48" x14ac:dyDescent="0.2">
      <c r="A50" s="1500"/>
      <c r="B50" s="1503"/>
      <c r="C50" s="1539"/>
      <c r="D50" s="1503"/>
      <c r="E50" s="1503"/>
      <c r="F50" s="1503"/>
      <c r="G50" s="210" t="s">
        <v>1783</v>
      </c>
      <c r="H50" s="1503"/>
      <c r="I50" s="1503"/>
      <c r="J50" s="21">
        <v>117494577</v>
      </c>
      <c r="K50" s="1503"/>
      <c r="L50" s="1527"/>
      <c r="M50" s="1506"/>
      <c r="N50" s="21">
        <v>117494577</v>
      </c>
      <c r="O50" s="5"/>
      <c r="P50" s="1503"/>
      <c r="Q50" s="1500"/>
      <c r="R50" s="5"/>
      <c r="S50" s="5"/>
      <c r="T50" s="21">
        <v>117494577</v>
      </c>
      <c r="U50" s="1"/>
      <c r="V50" s="1503"/>
      <c r="W50" s="1503"/>
      <c r="X50" s="18" t="s">
        <v>921</v>
      </c>
      <c r="Y50" s="1500"/>
      <c r="Z50" s="37">
        <f>T50/2</f>
        <v>58747288.5</v>
      </c>
      <c r="AA50" s="1503"/>
      <c r="AB50" s="1503"/>
      <c r="AC50" s="21">
        <v>55977558</v>
      </c>
      <c r="AD50" s="1503"/>
      <c r="AE50" s="1527"/>
      <c r="AF50" s="21">
        <v>8832628</v>
      </c>
      <c r="AG50" s="1503"/>
      <c r="AH50" s="37"/>
      <c r="AI50" s="1"/>
      <c r="AJ50" s="1"/>
      <c r="AK50" s="1"/>
    </row>
    <row r="51" spans="1:37" s="1252" customFormat="1" x14ac:dyDescent="0.2">
      <c r="A51" s="1250"/>
      <c r="B51" s="1250"/>
      <c r="C51" s="1250"/>
      <c r="D51" s="1250"/>
      <c r="E51" s="1250"/>
      <c r="F51" s="1250"/>
      <c r="G51" s="1250"/>
      <c r="H51" s="1250"/>
      <c r="I51" s="1250"/>
      <c r="J51" s="1251"/>
      <c r="K51" s="1250"/>
      <c r="L51" s="1250"/>
      <c r="M51" s="1250"/>
      <c r="N51" s="1250"/>
      <c r="O51" s="1250"/>
      <c r="P51" s="1250"/>
      <c r="Q51" s="1250"/>
      <c r="R51" s="1250"/>
      <c r="S51" s="1250"/>
      <c r="T51" s="1250"/>
      <c r="U51" s="1250"/>
      <c r="V51" s="1250"/>
      <c r="W51" s="1250"/>
      <c r="X51" s="1250"/>
      <c r="Y51" s="1250"/>
      <c r="Z51" s="1250"/>
      <c r="AA51" s="1250"/>
      <c r="AB51" s="1250"/>
      <c r="AC51" s="1250"/>
      <c r="AD51" s="1250"/>
      <c r="AE51" s="1250"/>
      <c r="AF51" s="1250"/>
      <c r="AG51" s="1250"/>
      <c r="AH51" s="1250"/>
      <c r="AI51" s="1250"/>
      <c r="AJ51" s="1250"/>
      <c r="AK51" s="1250"/>
    </row>
    <row r="52" spans="1:37" ht="108" x14ac:dyDescent="0.2">
      <c r="A52" s="1498" t="s">
        <v>1824</v>
      </c>
      <c r="B52" s="5" t="s">
        <v>1723</v>
      </c>
      <c r="C52" s="18" t="s">
        <v>1724</v>
      </c>
      <c r="D52" s="1501" t="s">
        <v>1675</v>
      </c>
      <c r="E52" s="1498" t="s">
        <v>30</v>
      </c>
      <c r="F52" s="1501" t="s">
        <v>1676</v>
      </c>
      <c r="G52" s="210" t="s">
        <v>1825</v>
      </c>
      <c r="H52" s="1524" t="s">
        <v>1826</v>
      </c>
      <c r="I52" s="1504">
        <v>41512</v>
      </c>
      <c r="J52" s="13">
        <v>343933663</v>
      </c>
      <c r="K52" s="1504">
        <v>41521</v>
      </c>
      <c r="L52" s="1524" t="s">
        <v>1827</v>
      </c>
      <c r="M52" s="1504">
        <v>41521</v>
      </c>
      <c r="N52" s="21">
        <v>343933663</v>
      </c>
      <c r="O52" s="1"/>
      <c r="P52" s="1504">
        <v>41521</v>
      </c>
      <c r="Q52" s="1501">
        <v>6</v>
      </c>
      <c r="R52" s="1528"/>
      <c r="S52" s="1528"/>
      <c r="T52" s="21">
        <v>343933663</v>
      </c>
      <c r="U52" s="1"/>
      <c r="V52" s="1528"/>
      <c r="W52" s="1528"/>
      <c r="X52" s="18" t="s">
        <v>1725</v>
      </c>
      <c r="Y52" s="1498" t="s">
        <v>275</v>
      </c>
      <c r="Z52" s="37">
        <f>T52/2</f>
        <v>171966831.5</v>
      </c>
      <c r="AA52" s="1528"/>
      <c r="AB52" s="1"/>
      <c r="AC52" s="1"/>
      <c r="AD52" s="1"/>
      <c r="AE52" s="1"/>
      <c r="AF52" s="1"/>
      <c r="AG52" s="1"/>
      <c r="AH52" s="1"/>
      <c r="AI52" s="1"/>
      <c r="AJ52" s="1"/>
      <c r="AK52" s="1"/>
    </row>
    <row r="53" spans="1:37" ht="96" x14ac:dyDescent="0.2">
      <c r="A53" s="1499"/>
      <c r="B53" s="5" t="s">
        <v>1726</v>
      </c>
      <c r="C53" s="18" t="s">
        <v>1727</v>
      </c>
      <c r="D53" s="1502"/>
      <c r="E53" s="1499"/>
      <c r="F53" s="1502"/>
      <c r="G53" s="210" t="s">
        <v>1828</v>
      </c>
      <c r="H53" s="1502"/>
      <c r="I53" s="1502"/>
      <c r="J53" s="13">
        <v>219291862</v>
      </c>
      <c r="K53" s="1502"/>
      <c r="L53" s="1531"/>
      <c r="M53" s="1505"/>
      <c r="N53" s="21">
        <v>219291862</v>
      </c>
      <c r="O53" s="1"/>
      <c r="P53" s="1502"/>
      <c r="Q53" s="1502"/>
      <c r="R53" s="1529"/>
      <c r="S53" s="1529"/>
      <c r="T53" s="21">
        <v>219291862</v>
      </c>
      <c r="U53" s="1"/>
      <c r="V53" s="1529"/>
      <c r="W53" s="1529"/>
      <c r="X53" s="18" t="s">
        <v>1725</v>
      </c>
      <c r="Y53" s="1499"/>
      <c r="Z53" s="37">
        <f>T53/2</f>
        <v>109645931</v>
      </c>
      <c r="AA53" s="1529"/>
      <c r="AB53" s="1"/>
      <c r="AC53" s="1"/>
      <c r="AD53" s="1"/>
      <c r="AE53" s="1"/>
      <c r="AF53" s="1"/>
      <c r="AG53" s="1"/>
      <c r="AH53" s="1"/>
      <c r="AI53" s="1"/>
      <c r="AJ53" s="1"/>
      <c r="AK53" s="1"/>
    </row>
    <row r="54" spans="1:37" ht="84.75" customHeight="1" x14ac:dyDescent="0.2">
      <c r="A54" s="1500"/>
      <c r="B54" s="5" t="s">
        <v>1728</v>
      </c>
      <c r="C54" s="18" t="s">
        <v>1729</v>
      </c>
      <c r="D54" s="1503"/>
      <c r="E54" s="1500"/>
      <c r="F54" s="1503"/>
      <c r="G54" s="210" t="s">
        <v>1829</v>
      </c>
      <c r="H54" s="1503"/>
      <c r="I54" s="1503"/>
      <c r="J54" s="13">
        <v>151363096</v>
      </c>
      <c r="K54" s="1503"/>
      <c r="L54" s="1527"/>
      <c r="M54" s="1506"/>
      <c r="N54" s="21">
        <v>151363096</v>
      </c>
      <c r="O54" s="1"/>
      <c r="P54" s="1503"/>
      <c r="Q54" s="1503"/>
      <c r="R54" s="1530"/>
      <c r="S54" s="1530"/>
      <c r="T54" s="21">
        <v>151363096</v>
      </c>
      <c r="U54" s="1"/>
      <c r="V54" s="1530"/>
      <c r="W54" s="1530"/>
      <c r="X54" s="18" t="s">
        <v>1725</v>
      </c>
      <c r="Y54" s="1500"/>
      <c r="Z54" s="37">
        <f>T54/2</f>
        <v>75681548</v>
      </c>
      <c r="AA54" s="1530"/>
      <c r="AB54" s="1"/>
      <c r="AC54" s="1"/>
      <c r="AD54" s="1"/>
      <c r="AE54" s="1"/>
      <c r="AF54" s="1"/>
      <c r="AG54" s="1"/>
      <c r="AH54" s="1"/>
      <c r="AI54" s="1"/>
      <c r="AJ54" s="1"/>
      <c r="AK54" s="1"/>
    </row>
    <row r="55" spans="1:37" s="1255" customFormat="1" x14ac:dyDescent="0.2">
      <c r="A55" s="1253"/>
      <c r="B55" s="1253"/>
      <c r="C55" s="1253"/>
      <c r="D55" s="1253"/>
      <c r="E55" s="1253"/>
      <c r="F55" s="1253"/>
      <c r="G55" s="1253"/>
      <c r="H55" s="1253"/>
      <c r="I55" s="1253"/>
      <c r="J55" s="1254"/>
      <c r="K55" s="1253"/>
      <c r="L55" s="1253"/>
      <c r="M55" s="1253"/>
      <c r="N55" s="1253"/>
      <c r="O55" s="1253"/>
      <c r="P55" s="1253"/>
      <c r="Q55" s="1253"/>
      <c r="R55" s="1253"/>
      <c r="S55" s="1253"/>
      <c r="T55" s="1253"/>
      <c r="U55" s="1253"/>
      <c r="V55" s="1253"/>
      <c r="W55" s="1253"/>
      <c r="X55" s="1253"/>
      <c r="Y55" s="1253"/>
      <c r="Z55" s="1253"/>
      <c r="AA55" s="1253"/>
      <c r="AB55" s="1253"/>
      <c r="AC55" s="1253"/>
      <c r="AD55" s="1253"/>
      <c r="AE55" s="1253"/>
      <c r="AF55" s="1253"/>
      <c r="AG55" s="1253"/>
      <c r="AH55" s="1253"/>
      <c r="AI55" s="1253"/>
      <c r="AJ55" s="1253"/>
      <c r="AK55" s="1253"/>
    </row>
    <row r="56" spans="1:37" x14ac:dyDescent="0.2">
      <c r="A56" s="1498" t="s">
        <v>1830</v>
      </c>
      <c r="B56" s="1224"/>
      <c r="C56" s="1224"/>
      <c r="D56" s="1224"/>
      <c r="E56" s="1224"/>
      <c r="F56" s="1224"/>
      <c r="G56" s="1"/>
      <c r="H56" s="1224"/>
      <c r="I56" s="1224"/>
      <c r="J56" s="25"/>
      <c r="K56" s="1224"/>
      <c r="L56" s="1224"/>
      <c r="M56" s="1224"/>
      <c r="N56" s="1"/>
      <c r="O56" s="1"/>
      <c r="P56" s="1224"/>
      <c r="Q56" s="1224"/>
      <c r="R56" s="1"/>
      <c r="S56" s="1"/>
      <c r="T56" s="1224"/>
      <c r="U56" s="1"/>
      <c r="V56" s="1"/>
      <c r="W56" s="1"/>
      <c r="X56" s="1"/>
      <c r="Y56" s="1224"/>
      <c r="Z56" s="1"/>
      <c r="AA56" s="1"/>
      <c r="AB56" s="1"/>
      <c r="AC56" s="1"/>
      <c r="AD56" s="1"/>
      <c r="AE56" s="1"/>
      <c r="AF56" s="1"/>
      <c r="AG56" s="1"/>
      <c r="AH56" s="1"/>
      <c r="AI56" s="1"/>
      <c r="AJ56" s="1"/>
      <c r="AK56" s="1"/>
    </row>
    <row r="57" spans="1:37" x14ac:dyDescent="0.2">
      <c r="A57" s="1500"/>
      <c r="B57" s="1224"/>
      <c r="C57" s="1224"/>
      <c r="D57" s="1224"/>
      <c r="E57" s="1224"/>
      <c r="F57" s="1224"/>
      <c r="G57" s="1"/>
      <c r="H57" s="1224"/>
      <c r="I57" s="1224"/>
      <c r="J57" s="25"/>
      <c r="K57" s="1224"/>
      <c r="L57" s="1224"/>
      <c r="M57" s="1224"/>
      <c r="N57" s="1"/>
      <c r="O57" s="1"/>
      <c r="P57" s="1224"/>
      <c r="Q57" s="1224"/>
      <c r="R57" s="1"/>
      <c r="S57" s="1"/>
      <c r="T57" s="1224"/>
      <c r="U57" s="1"/>
      <c r="V57" s="1"/>
      <c r="W57" s="1"/>
      <c r="X57" s="1"/>
      <c r="Y57" s="1224"/>
      <c r="Z57" s="1"/>
      <c r="AA57" s="1"/>
      <c r="AB57" s="1"/>
      <c r="AC57" s="1"/>
      <c r="AD57" s="1"/>
      <c r="AE57" s="1"/>
      <c r="AF57" s="1"/>
      <c r="AG57" s="1"/>
      <c r="AH57" s="1"/>
      <c r="AI57" s="1"/>
      <c r="AJ57" s="1"/>
      <c r="AK57" s="1"/>
    </row>
    <row r="58" spans="1:37" x14ac:dyDescent="0.2">
      <c r="A58" s="1224"/>
      <c r="B58" s="1224"/>
      <c r="C58" s="1224"/>
      <c r="D58" s="1224"/>
      <c r="E58" s="1224"/>
      <c r="F58" s="1224"/>
      <c r="G58" s="1"/>
      <c r="H58" s="1224"/>
      <c r="I58" s="1224"/>
      <c r="J58" s="25"/>
      <c r="K58" s="1224"/>
      <c r="L58" s="1224"/>
      <c r="M58" s="1224"/>
      <c r="N58" s="1"/>
      <c r="O58" s="1"/>
      <c r="P58" s="1224"/>
      <c r="Q58" s="1224"/>
      <c r="R58" s="1"/>
      <c r="S58" s="1"/>
      <c r="T58" s="1224"/>
      <c r="U58" s="1"/>
      <c r="V58" s="1"/>
      <c r="W58" s="1"/>
      <c r="X58" s="1"/>
      <c r="Y58" s="1224"/>
      <c r="Z58" s="1"/>
      <c r="AA58" s="1"/>
      <c r="AB58" s="1"/>
      <c r="AC58" s="1"/>
      <c r="AD58" s="1"/>
      <c r="AE58" s="1"/>
      <c r="AF58" s="1"/>
      <c r="AG58" s="1"/>
      <c r="AH58" s="1"/>
      <c r="AI58" s="1"/>
      <c r="AJ58" s="1"/>
      <c r="AK58" s="1"/>
    </row>
    <row r="59" spans="1:37" x14ac:dyDescent="0.2">
      <c r="A59" s="1224"/>
      <c r="B59" s="1224"/>
      <c r="C59" s="1224"/>
      <c r="D59" s="1224"/>
      <c r="E59" s="1224"/>
      <c r="F59" s="1224"/>
      <c r="G59" s="1"/>
      <c r="H59" s="1224"/>
      <c r="I59" s="1224"/>
      <c r="J59" s="25"/>
      <c r="K59" s="1224"/>
      <c r="L59" s="1224"/>
      <c r="M59" s="1224"/>
      <c r="N59" s="1"/>
      <c r="O59" s="1"/>
      <c r="P59" s="1224"/>
      <c r="Q59" s="1224"/>
      <c r="R59" s="1"/>
      <c r="S59" s="1"/>
      <c r="T59" s="1224"/>
      <c r="U59" s="1"/>
      <c r="V59" s="1"/>
      <c r="W59" s="1"/>
      <c r="X59" s="1"/>
      <c r="Y59" s="1224"/>
      <c r="Z59" s="1"/>
      <c r="AA59" s="1"/>
      <c r="AB59" s="1"/>
      <c r="AC59" s="1"/>
      <c r="AD59" s="1"/>
      <c r="AE59" s="1"/>
      <c r="AF59" s="1"/>
      <c r="AG59" s="1"/>
      <c r="AH59" s="1"/>
      <c r="AI59" s="1"/>
      <c r="AJ59" s="1"/>
      <c r="AK59" s="1"/>
    </row>
    <row r="60" spans="1:37" x14ac:dyDescent="0.2">
      <c r="A60" s="1224"/>
      <c r="B60" s="1224"/>
      <c r="C60" s="1224"/>
      <c r="D60" s="1224"/>
      <c r="E60" s="1224"/>
      <c r="F60" s="1224"/>
      <c r="G60" s="1"/>
      <c r="H60" s="1224"/>
      <c r="I60" s="1224"/>
      <c r="J60" s="25"/>
      <c r="K60" s="1224"/>
      <c r="L60" s="1224"/>
      <c r="M60" s="1224"/>
      <c r="N60" s="1"/>
      <c r="O60" s="1"/>
      <c r="P60" s="1224"/>
      <c r="Q60" s="1224"/>
      <c r="R60" s="1"/>
      <c r="S60" s="1"/>
      <c r="T60" s="1224"/>
      <c r="U60" s="1"/>
      <c r="V60" s="1"/>
      <c r="W60" s="1"/>
      <c r="X60" s="1"/>
      <c r="Y60" s="1224"/>
      <c r="Z60" s="1"/>
      <c r="AA60" s="1"/>
      <c r="AB60" s="1"/>
      <c r="AC60" s="1"/>
      <c r="AD60" s="1"/>
      <c r="AE60" s="1"/>
      <c r="AF60" s="1"/>
      <c r="AG60" s="1"/>
      <c r="AH60" s="1"/>
      <c r="AI60" s="1"/>
      <c r="AJ60" s="1"/>
      <c r="AK60" s="1"/>
    </row>
    <row r="61" spans="1:37" x14ac:dyDescent="0.2">
      <c r="A61" s="1224"/>
      <c r="B61" s="1224"/>
      <c r="C61" s="1224"/>
      <c r="D61" s="1224"/>
      <c r="E61" s="1224"/>
      <c r="F61" s="1224"/>
      <c r="G61" s="1"/>
      <c r="H61" s="1224"/>
      <c r="I61" s="1224"/>
      <c r="J61" s="25"/>
      <c r="K61" s="1224"/>
      <c r="L61" s="1224"/>
      <c r="M61" s="1224"/>
      <c r="N61" s="1"/>
      <c r="O61" s="1"/>
      <c r="P61" s="1224"/>
      <c r="Q61" s="1224"/>
      <c r="R61" s="1"/>
      <c r="S61" s="1"/>
      <c r="T61" s="1224"/>
      <c r="U61" s="1"/>
      <c r="V61" s="1"/>
      <c r="W61" s="1"/>
      <c r="X61" s="1"/>
      <c r="Y61" s="1224"/>
      <c r="Z61" s="1"/>
      <c r="AA61" s="1"/>
      <c r="AB61" s="1"/>
      <c r="AC61" s="1"/>
      <c r="AD61" s="1"/>
      <c r="AE61" s="1"/>
      <c r="AF61" s="1"/>
      <c r="AG61" s="1"/>
      <c r="AH61" s="1"/>
      <c r="AI61" s="1"/>
      <c r="AJ61" s="1"/>
      <c r="AK61" s="1"/>
    </row>
    <row r="62" spans="1:37" s="1259" customFormat="1" x14ac:dyDescent="0.2">
      <c r="A62" s="1256"/>
      <c r="B62" s="1256"/>
      <c r="C62" s="1256"/>
      <c r="D62" s="1256"/>
      <c r="E62" s="1256"/>
      <c r="F62" s="1256"/>
      <c r="G62" s="1257"/>
      <c r="H62" s="1256"/>
      <c r="I62" s="1256"/>
      <c r="J62" s="1258"/>
      <c r="K62" s="1256"/>
      <c r="L62" s="1256"/>
      <c r="M62" s="1256"/>
      <c r="N62" s="1257"/>
      <c r="O62" s="1257"/>
      <c r="P62" s="1256"/>
      <c r="Q62" s="1256"/>
      <c r="R62" s="1257"/>
      <c r="S62" s="1257"/>
      <c r="T62" s="1256"/>
      <c r="U62" s="1257"/>
      <c r="V62" s="1257"/>
      <c r="W62" s="1257"/>
      <c r="X62" s="1257"/>
      <c r="Y62" s="1256"/>
      <c r="Z62" s="1257"/>
      <c r="AA62" s="1257"/>
      <c r="AB62" s="1257"/>
      <c r="AC62" s="1257"/>
      <c r="AD62" s="1257"/>
      <c r="AE62" s="1257"/>
      <c r="AF62" s="1257"/>
      <c r="AG62" s="1257"/>
      <c r="AH62" s="1257"/>
      <c r="AI62" s="1257"/>
      <c r="AJ62" s="1257"/>
      <c r="AK62" s="1257"/>
    </row>
    <row r="63" spans="1:37" ht="60" x14ac:dyDescent="0.2">
      <c r="A63" s="1498" t="s">
        <v>1831</v>
      </c>
      <c r="B63" s="1501" t="s">
        <v>1730</v>
      </c>
      <c r="C63" s="1525" t="s">
        <v>1832</v>
      </c>
      <c r="D63" s="1501" t="s">
        <v>1675</v>
      </c>
      <c r="E63" s="1501" t="s">
        <v>30</v>
      </c>
      <c r="F63" s="1501" t="s">
        <v>1731</v>
      </c>
      <c r="G63" s="210" t="s">
        <v>901</v>
      </c>
      <c r="H63" s="1524" t="s">
        <v>1833</v>
      </c>
      <c r="I63" s="1504">
        <v>41551</v>
      </c>
      <c r="J63" s="21">
        <v>16274710</v>
      </c>
      <c r="K63" s="1504">
        <v>41571</v>
      </c>
      <c r="L63" s="1524" t="s">
        <v>1657</v>
      </c>
      <c r="M63" s="1504">
        <v>41571</v>
      </c>
      <c r="N63" s="37">
        <v>16274710</v>
      </c>
      <c r="O63" s="5"/>
      <c r="P63" s="1504">
        <v>41571</v>
      </c>
      <c r="Q63" s="1501">
        <v>3</v>
      </c>
      <c r="R63" s="5"/>
      <c r="S63" s="5"/>
      <c r="T63" s="1540">
        <v>85169465</v>
      </c>
      <c r="U63" s="1"/>
      <c r="V63" s="1"/>
      <c r="W63" s="1"/>
      <c r="X63" s="18" t="s">
        <v>1732</v>
      </c>
      <c r="Y63" s="1498" t="s">
        <v>1244</v>
      </c>
      <c r="Z63" s="1"/>
      <c r="AA63" s="1"/>
      <c r="AB63" s="1"/>
      <c r="AC63" s="1"/>
      <c r="AD63" s="1"/>
      <c r="AE63" s="1"/>
      <c r="AF63" s="1"/>
      <c r="AG63" s="1"/>
      <c r="AH63" s="1"/>
      <c r="AI63" s="1"/>
      <c r="AJ63" s="1"/>
      <c r="AK63" s="1"/>
    </row>
    <row r="64" spans="1:37" ht="141.75" customHeight="1" x14ac:dyDescent="0.2">
      <c r="A64" s="1499"/>
      <c r="B64" s="1503"/>
      <c r="C64" s="1526"/>
      <c r="D64" s="1502"/>
      <c r="E64" s="1502"/>
      <c r="F64" s="1502"/>
      <c r="G64" s="210" t="s">
        <v>1834</v>
      </c>
      <c r="H64" s="1502"/>
      <c r="I64" s="1505"/>
      <c r="J64" s="21">
        <v>2000000</v>
      </c>
      <c r="K64" s="1502"/>
      <c r="L64" s="1502"/>
      <c r="M64" s="1502"/>
      <c r="N64" s="21">
        <v>2000000</v>
      </c>
      <c r="O64" s="5"/>
      <c r="P64" s="1502"/>
      <c r="Q64" s="1502"/>
      <c r="R64" s="5"/>
      <c r="S64" s="5"/>
      <c r="T64" s="1541"/>
      <c r="U64" s="1"/>
      <c r="V64" s="1"/>
      <c r="W64" s="1"/>
      <c r="X64" s="18" t="s">
        <v>95</v>
      </c>
      <c r="Y64" s="1499"/>
      <c r="Z64" s="1"/>
      <c r="AA64" s="1"/>
      <c r="AB64" s="1"/>
      <c r="AC64" s="1"/>
      <c r="AD64" s="1"/>
      <c r="AE64" s="1"/>
      <c r="AF64" s="1"/>
      <c r="AG64" s="1"/>
      <c r="AH64" s="1"/>
      <c r="AI64" s="1"/>
      <c r="AJ64" s="1"/>
      <c r="AK64" s="1"/>
    </row>
    <row r="65" spans="1:38" ht="60" x14ac:dyDescent="0.2">
      <c r="A65" s="1499"/>
      <c r="B65" s="1501" t="s">
        <v>1733</v>
      </c>
      <c r="C65" s="1525" t="s">
        <v>1835</v>
      </c>
      <c r="D65" s="1502"/>
      <c r="E65" s="1502"/>
      <c r="F65" s="1502"/>
      <c r="G65" s="210" t="s">
        <v>1807</v>
      </c>
      <c r="H65" s="1502"/>
      <c r="I65" s="1505"/>
      <c r="J65" s="21">
        <v>14060000</v>
      </c>
      <c r="K65" s="1502"/>
      <c r="L65" s="1502"/>
      <c r="M65" s="1502"/>
      <c r="N65" s="21">
        <v>14060000</v>
      </c>
      <c r="O65" s="1"/>
      <c r="P65" s="1502"/>
      <c r="Q65" s="1502"/>
      <c r="R65" s="1"/>
      <c r="S65" s="1"/>
      <c r="T65" s="1541"/>
      <c r="U65" s="1"/>
      <c r="V65" s="1"/>
      <c r="W65" s="1"/>
      <c r="X65" s="18" t="s">
        <v>1734</v>
      </c>
      <c r="Y65" s="1499"/>
      <c r="Z65" s="1"/>
      <c r="AA65" s="1"/>
      <c r="AB65" s="1"/>
      <c r="AC65" s="1"/>
      <c r="AD65" s="1"/>
      <c r="AE65" s="1"/>
      <c r="AF65" s="1"/>
      <c r="AG65" s="1"/>
      <c r="AH65" s="1"/>
      <c r="AI65" s="1"/>
      <c r="AJ65" s="1"/>
      <c r="AK65" s="1"/>
    </row>
    <row r="66" spans="1:38" ht="24.75" customHeight="1" x14ac:dyDescent="0.2">
      <c r="A66" s="1499"/>
      <c r="B66" s="1502"/>
      <c r="C66" s="1533"/>
      <c r="D66" s="1502"/>
      <c r="E66" s="1502"/>
      <c r="F66" s="1502"/>
      <c r="G66" s="210" t="s">
        <v>1836</v>
      </c>
      <c r="H66" s="1502"/>
      <c r="I66" s="1505"/>
      <c r="J66" s="21">
        <v>10000000</v>
      </c>
      <c r="K66" s="1502"/>
      <c r="L66" s="1502"/>
      <c r="M66" s="1502"/>
      <c r="N66" s="21">
        <v>10000000</v>
      </c>
      <c r="O66" s="1"/>
      <c r="P66" s="1502"/>
      <c r="Q66" s="1502"/>
      <c r="R66" s="1"/>
      <c r="S66" s="1"/>
      <c r="T66" s="1541"/>
      <c r="U66" s="1"/>
      <c r="V66" s="1"/>
      <c r="W66" s="1"/>
      <c r="X66" s="18" t="s">
        <v>122</v>
      </c>
      <c r="Y66" s="1499"/>
      <c r="Z66" s="1"/>
      <c r="AA66" s="1"/>
      <c r="AB66" s="1"/>
      <c r="AC66" s="1"/>
      <c r="AD66" s="1"/>
      <c r="AE66" s="1"/>
      <c r="AF66" s="1"/>
      <c r="AG66" s="1"/>
      <c r="AH66" s="1"/>
      <c r="AI66" s="1"/>
      <c r="AJ66" s="1"/>
      <c r="AK66" s="1"/>
    </row>
    <row r="67" spans="1:38" ht="51" customHeight="1" x14ac:dyDescent="0.2">
      <c r="A67" s="1500"/>
      <c r="B67" s="1503"/>
      <c r="C67" s="1526"/>
      <c r="D67" s="1503"/>
      <c r="E67" s="1503"/>
      <c r="F67" s="1503"/>
      <c r="G67" s="210" t="s">
        <v>1817</v>
      </c>
      <c r="H67" s="1503"/>
      <c r="I67" s="1506"/>
      <c r="J67" s="21">
        <v>42834755</v>
      </c>
      <c r="K67" s="1503"/>
      <c r="L67" s="1503"/>
      <c r="M67" s="1503"/>
      <c r="N67" s="21">
        <v>42834755</v>
      </c>
      <c r="O67" s="1"/>
      <c r="P67" s="1503"/>
      <c r="Q67" s="1503"/>
      <c r="R67" s="1"/>
      <c r="S67" s="1"/>
      <c r="T67" s="1542"/>
      <c r="U67" s="1"/>
      <c r="V67" s="1"/>
      <c r="W67" s="1"/>
      <c r="X67" s="18" t="s">
        <v>1735</v>
      </c>
      <c r="Y67" s="1500"/>
      <c r="Z67" s="1"/>
      <c r="AA67" s="1"/>
      <c r="AB67" s="1"/>
      <c r="AC67" s="1"/>
      <c r="AD67" s="1"/>
      <c r="AE67" s="1"/>
      <c r="AF67" s="1"/>
      <c r="AG67" s="1"/>
      <c r="AH67" s="1"/>
      <c r="AI67" s="1"/>
      <c r="AJ67" s="1"/>
      <c r="AK67" s="1"/>
    </row>
    <row r="68" spans="1:38" s="1222" customFormat="1" x14ac:dyDescent="0.2">
      <c r="A68" s="26"/>
      <c r="B68" s="26"/>
      <c r="C68" s="26"/>
      <c r="D68" s="26"/>
      <c r="E68" s="26"/>
      <c r="F68" s="26"/>
      <c r="G68" s="26"/>
      <c r="H68" s="26"/>
      <c r="I68" s="26"/>
      <c r="J68" s="12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c r="AK68" s="26"/>
    </row>
    <row r="69" spans="1:38" ht="60" customHeight="1" x14ac:dyDescent="0.2">
      <c r="A69" s="1498" t="s">
        <v>1837</v>
      </c>
      <c r="B69" s="13" t="s">
        <v>1838</v>
      </c>
      <c r="C69" s="1260" t="s">
        <v>1839</v>
      </c>
      <c r="D69" s="1552" t="s">
        <v>1675</v>
      </c>
      <c r="E69" s="1552" t="s">
        <v>1840</v>
      </c>
      <c r="F69" s="1552" t="s">
        <v>1731</v>
      </c>
      <c r="G69" s="1261" t="s">
        <v>1575</v>
      </c>
      <c r="H69" s="1546" t="s">
        <v>1841</v>
      </c>
      <c r="I69" s="1543">
        <v>41556</v>
      </c>
      <c r="J69" s="13">
        <v>127486720</v>
      </c>
      <c r="K69" s="1543">
        <v>41571</v>
      </c>
      <c r="L69" s="1546" t="s">
        <v>1842</v>
      </c>
      <c r="M69" s="1543">
        <v>41571</v>
      </c>
      <c r="N69" s="13">
        <v>127486720</v>
      </c>
      <c r="O69" s="13"/>
      <c r="P69" s="1543">
        <v>41571</v>
      </c>
      <c r="Q69" s="1549">
        <v>5</v>
      </c>
      <c r="R69" s="1540"/>
      <c r="S69" s="1540"/>
      <c r="T69" s="1540">
        <v>2044732158</v>
      </c>
      <c r="U69" s="13"/>
      <c r="V69" s="13"/>
      <c r="W69" s="13"/>
      <c r="X69" s="12" t="s">
        <v>980</v>
      </c>
      <c r="Y69" s="1552" t="s">
        <v>1969</v>
      </c>
      <c r="Z69" s="13"/>
      <c r="AA69" s="13"/>
      <c r="AB69" s="13"/>
      <c r="AC69" s="13"/>
      <c r="AD69" s="13"/>
      <c r="AE69" s="13"/>
      <c r="AF69" s="13"/>
      <c r="AG69" s="13"/>
      <c r="AH69" s="13"/>
      <c r="AI69" s="13"/>
      <c r="AJ69" s="13"/>
      <c r="AK69" s="13"/>
      <c r="AL69" s="1262"/>
    </row>
    <row r="70" spans="1:38" ht="132" x14ac:dyDescent="0.2">
      <c r="A70" s="1499"/>
      <c r="B70" s="13" t="s">
        <v>1843</v>
      </c>
      <c r="C70" s="1260" t="s">
        <v>1844</v>
      </c>
      <c r="D70" s="1553"/>
      <c r="E70" s="1553"/>
      <c r="F70" s="1553"/>
      <c r="G70" s="1261" t="s">
        <v>1576</v>
      </c>
      <c r="H70" s="1547"/>
      <c r="I70" s="1544"/>
      <c r="J70" s="13">
        <v>621018919</v>
      </c>
      <c r="K70" s="1544"/>
      <c r="L70" s="1547"/>
      <c r="M70" s="1544"/>
      <c r="N70" s="13">
        <v>621018919</v>
      </c>
      <c r="O70" s="13"/>
      <c r="P70" s="1544"/>
      <c r="Q70" s="1550"/>
      <c r="R70" s="1541"/>
      <c r="S70" s="1541"/>
      <c r="T70" s="1541"/>
      <c r="U70" s="13"/>
      <c r="V70" s="13"/>
      <c r="W70" s="13"/>
      <c r="X70" s="12" t="s">
        <v>980</v>
      </c>
      <c r="Y70" s="1553"/>
      <c r="Z70" s="13"/>
      <c r="AA70" s="13"/>
      <c r="AB70" s="13"/>
      <c r="AC70" s="13"/>
      <c r="AD70" s="13"/>
      <c r="AE70" s="13"/>
      <c r="AF70" s="13"/>
      <c r="AG70" s="13"/>
      <c r="AH70" s="13"/>
      <c r="AI70" s="13"/>
      <c r="AJ70" s="13"/>
      <c r="AK70" s="13"/>
      <c r="AL70" s="1262"/>
    </row>
    <row r="71" spans="1:38" ht="115.5" customHeight="1" x14ac:dyDescent="0.2">
      <c r="A71" s="1499"/>
      <c r="B71" s="5" t="s">
        <v>1736</v>
      </c>
      <c r="C71" s="9" t="s">
        <v>1737</v>
      </c>
      <c r="D71" s="1553"/>
      <c r="E71" s="1553"/>
      <c r="F71" s="1553"/>
      <c r="G71" s="1261" t="s">
        <v>1577</v>
      </c>
      <c r="H71" s="1547"/>
      <c r="I71" s="1544"/>
      <c r="J71" s="13">
        <v>359035944</v>
      </c>
      <c r="K71" s="1544"/>
      <c r="L71" s="1547"/>
      <c r="M71" s="1544"/>
      <c r="N71" s="13">
        <v>359035944</v>
      </c>
      <c r="O71" s="13"/>
      <c r="P71" s="1544"/>
      <c r="Q71" s="1550"/>
      <c r="R71" s="1541"/>
      <c r="S71" s="1541"/>
      <c r="T71" s="1541"/>
      <c r="U71" s="13"/>
      <c r="V71" s="13"/>
      <c r="W71" s="13"/>
      <c r="X71" s="12" t="s">
        <v>980</v>
      </c>
      <c r="Y71" s="1553"/>
      <c r="Z71" s="13"/>
      <c r="AA71" s="13"/>
      <c r="AB71" s="13"/>
      <c r="AC71" s="13"/>
      <c r="AD71" s="13"/>
      <c r="AE71" s="13"/>
      <c r="AF71" s="13"/>
      <c r="AG71" s="13"/>
      <c r="AH71" s="13"/>
      <c r="AI71" s="13"/>
      <c r="AJ71" s="13"/>
      <c r="AK71" s="13"/>
      <c r="AL71" s="1262"/>
    </row>
    <row r="72" spans="1:38" ht="114" customHeight="1" x14ac:dyDescent="0.2">
      <c r="A72" s="1499"/>
      <c r="B72" s="13" t="s">
        <v>1845</v>
      </c>
      <c r="C72" s="1260" t="s">
        <v>1846</v>
      </c>
      <c r="D72" s="1553"/>
      <c r="E72" s="1553"/>
      <c r="F72" s="1553"/>
      <c r="G72" s="1261" t="s">
        <v>1578</v>
      </c>
      <c r="H72" s="1547"/>
      <c r="I72" s="1544"/>
      <c r="J72" s="13">
        <v>134569374</v>
      </c>
      <c r="K72" s="1544"/>
      <c r="L72" s="1547"/>
      <c r="M72" s="1544"/>
      <c r="N72" s="13">
        <v>134569374</v>
      </c>
      <c r="O72" s="13"/>
      <c r="P72" s="1544"/>
      <c r="Q72" s="1550"/>
      <c r="R72" s="1541"/>
      <c r="S72" s="1541"/>
      <c r="T72" s="1541"/>
      <c r="U72" s="13"/>
      <c r="V72" s="13"/>
      <c r="W72" s="13"/>
      <c r="X72" s="12" t="s">
        <v>980</v>
      </c>
      <c r="Y72" s="1553"/>
      <c r="Z72" s="13"/>
      <c r="AA72" s="13"/>
      <c r="AB72" s="13"/>
      <c r="AC72" s="13"/>
      <c r="AD72" s="13"/>
      <c r="AE72" s="13"/>
      <c r="AF72" s="13"/>
      <c r="AG72" s="13"/>
      <c r="AH72" s="13"/>
      <c r="AI72" s="13"/>
      <c r="AJ72" s="13"/>
      <c r="AK72" s="13"/>
      <c r="AL72" s="1262"/>
    </row>
    <row r="73" spans="1:38" ht="107.25" customHeight="1" x14ac:dyDescent="0.2">
      <c r="A73" s="1499"/>
      <c r="B73" s="13" t="s">
        <v>1847</v>
      </c>
      <c r="C73" s="1260" t="s">
        <v>1848</v>
      </c>
      <c r="D73" s="1553"/>
      <c r="E73" s="1553"/>
      <c r="F73" s="1553"/>
      <c r="G73" s="1261" t="s">
        <v>1579</v>
      </c>
      <c r="H73" s="1547"/>
      <c r="I73" s="1544"/>
      <c r="J73" s="13">
        <v>209801168</v>
      </c>
      <c r="K73" s="1544"/>
      <c r="L73" s="1547"/>
      <c r="M73" s="1544"/>
      <c r="N73" s="13">
        <v>209801168</v>
      </c>
      <c r="O73" s="13"/>
      <c r="P73" s="1544"/>
      <c r="Q73" s="1550"/>
      <c r="R73" s="1541"/>
      <c r="S73" s="1541"/>
      <c r="T73" s="1541"/>
      <c r="U73" s="13"/>
      <c r="V73" s="13"/>
      <c r="W73" s="13"/>
      <c r="X73" s="12" t="s">
        <v>980</v>
      </c>
      <c r="Y73" s="1553"/>
      <c r="Z73" s="13"/>
      <c r="AA73" s="13"/>
      <c r="AB73" s="13"/>
      <c r="AC73" s="13"/>
      <c r="AD73" s="13"/>
      <c r="AE73" s="13"/>
      <c r="AF73" s="13"/>
      <c r="AG73" s="13"/>
      <c r="AH73" s="13"/>
      <c r="AI73" s="13"/>
      <c r="AJ73" s="13"/>
      <c r="AK73" s="13"/>
      <c r="AL73" s="1262"/>
    </row>
    <row r="74" spans="1:38" ht="204" x14ac:dyDescent="0.2">
      <c r="A74" s="1500"/>
      <c r="B74" s="13" t="s">
        <v>1849</v>
      </c>
      <c r="C74" s="9" t="s">
        <v>1738</v>
      </c>
      <c r="D74" s="1554"/>
      <c r="E74" s="1554"/>
      <c r="F74" s="1554"/>
      <c r="G74" s="1261" t="s">
        <v>1580</v>
      </c>
      <c r="H74" s="1548"/>
      <c r="I74" s="1545"/>
      <c r="J74" s="21">
        <v>592820033</v>
      </c>
      <c r="K74" s="1545"/>
      <c r="L74" s="1548"/>
      <c r="M74" s="1545"/>
      <c r="N74" s="21">
        <v>592820033</v>
      </c>
      <c r="O74" s="1"/>
      <c r="P74" s="1545"/>
      <c r="Q74" s="1551"/>
      <c r="R74" s="1542"/>
      <c r="S74" s="1542"/>
      <c r="T74" s="1542"/>
      <c r="U74" s="1"/>
      <c r="V74" s="1"/>
      <c r="W74" s="1"/>
      <c r="X74" s="223" t="s">
        <v>980</v>
      </c>
      <c r="Y74" s="1554"/>
      <c r="Z74" s="1"/>
      <c r="AA74" s="1"/>
      <c r="AB74" s="1"/>
      <c r="AC74" s="1"/>
      <c r="AD74" s="1"/>
      <c r="AE74" s="1"/>
      <c r="AF74" s="1"/>
      <c r="AG74" s="1"/>
      <c r="AH74" s="1"/>
      <c r="AI74" s="1"/>
      <c r="AJ74" s="1"/>
      <c r="AK74" s="1"/>
    </row>
    <row r="75" spans="1:38" s="1265" customFormat="1" x14ac:dyDescent="0.2">
      <c r="A75" s="1263"/>
      <c r="B75" s="1263"/>
      <c r="C75" s="1263"/>
      <c r="D75" s="1263"/>
      <c r="E75" s="1263"/>
      <c r="F75" s="1263"/>
      <c r="G75" s="1263"/>
      <c r="H75" s="1263"/>
      <c r="I75" s="1263"/>
      <c r="J75" s="1264"/>
      <c r="K75" s="1263"/>
      <c r="L75" s="1263"/>
      <c r="M75" s="1263"/>
      <c r="N75" s="1263"/>
      <c r="O75" s="1263"/>
      <c r="P75" s="1263"/>
      <c r="Q75" s="1263"/>
      <c r="R75" s="1263"/>
      <c r="S75" s="1263"/>
      <c r="T75" s="1263"/>
      <c r="U75" s="1263"/>
      <c r="V75" s="1263"/>
      <c r="W75" s="1263"/>
      <c r="X75" s="1263"/>
      <c r="Y75" s="1263"/>
      <c r="Z75" s="1263"/>
      <c r="AA75" s="1263"/>
      <c r="AB75" s="1263"/>
      <c r="AC75" s="1263"/>
      <c r="AD75" s="1263"/>
      <c r="AE75" s="1263"/>
      <c r="AF75" s="1263"/>
      <c r="AG75" s="1263"/>
      <c r="AH75" s="1263"/>
      <c r="AI75" s="1263"/>
      <c r="AJ75" s="1263"/>
      <c r="AK75" s="1263"/>
    </row>
    <row r="76" spans="1:38" x14ac:dyDescent="0.2">
      <c r="A76" s="1"/>
      <c r="B76" s="1"/>
      <c r="C76" s="1"/>
      <c r="D76" s="1"/>
      <c r="E76" s="1"/>
      <c r="F76" s="1"/>
      <c r="G76" s="1"/>
      <c r="H76" s="1"/>
      <c r="I76" s="1"/>
      <c r="K76" s="1"/>
      <c r="L76" s="1"/>
      <c r="M76" s="1"/>
      <c r="N76" s="1"/>
      <c r="O76" s="1"/>
      <c r="P76" s="1"/>
      <c r="Q76" s="1"/>
      <c r="R76" s="1"/>
      <c r="S76" s="1"/>
      <c r="T76" s="1"/>
      <c r="U76" s="1"/>
      <c r="V76" s="1"/>
      <c r="W76" s="1"/>
      <c r="X76" s="1"/>
      <c r="Y76" s="1"/>
      <c r="Z76" s="1"/>
      <c r="AA76" s="1"/>
      <c r="AB76" s="1"/>
      <c r="AC76" s="1"/>
      <c r="AD76" s="1"/>
      <c r="AE76" s="1"/>
      <c r="AF76" s="1"/>
      <c r="AG76" s="1"/>
      <c r="AH76" s="1"/>
      <c r="AI76" s="1"/>
      <c r="AJ76" s="1"/>
      <c r="AK76" s="1"/>
    </row>
    <row r="77" spans="1:38" x14ac:dyDescent="0.2">
      <c r="N77" s="22"/>
    </row>
    <row r="78" spans="1:38" x14ac:dyDescent="0.2">
      <c r="N78" s="22"/>
    </row>
    <row r="79" spans="1:38" x14ac:dyDescent="0.2">
      <c r="N79" s="22"/>
    </row>
    <row r="80" spans="1:38" x14ac:dyDescent="0.2">
      <c r="N80" s="22"/>
    </row>
    <row r="81" spans="14:21" x14ac:dyDescent="0.2">
      <c r="N81" s="22"/>
      <c r="O81" s="22"/>
      <c r="P81" s="22"/>
      <c r="Q81" s="22"/>
      <c r="R81" s="22"/>
      <c r="S81" s="22"/>
      <c r="T81" s="22"/>
      <c r="U81" s="22"/>
    </row>
    <row r="82" spans="14:21" x14ac:dyDescent="0.2">
      <c r="N82" s="22"/>
      <c r="O82" s="22"/>
      <c r="P82" s="22"/>
      <c r="Q82" s="22"/>
      <c r="R82" s="22"/>
      <c r="S82" s="22"/>
      <c r="T82" s="22"/>
      <c r="U82" s="22"/>
    </row>
    <row r="83" spans="14:21" x14ac:dyDescent="0.2">
      <c r="N83" s="22"/>
      <c r="O83" s="22"/>
      <c r="P83" s="22"/>
      <c r="Q83" s="22"/>
      <c r="R83" s="22"/>
      <c r="S83" s="22"/>
      <c r="T83" s="22"/>
      <c r="U83" s="22"/>
    </row>
    <row r="84" spans="14:21" x14ac:dyDescent="0.2">
      <c r="N84" s="22"/>
      <c r="O84" s="22"/>
      <c r="P84" s="22"/>
      <c r="Q84" s="22"/>
      <c r="R84" s="22"/>
      <c r="S84" s="22"/>
      <c r="T84" s="22"/>
      <c r="U84" s="22"/>
    </row>
    <row r="85" spans="14:21" x14ac:dyDescent="0.2">
      <c r="N85" s="22"/>
      <c r="O85" s="22"/>
      <c r="P85" s="22"/>
      <c r="Q85" s="22"/>
      <c r="R85" s="22"/>
      <c r="S85" s="22"/>
      <c r="T85" s="22"/>
      <c r="U85" s="22"/>
    </row>
    <row r="86" spans="14:21" x14ac:dyDescent="0.2">
      <c r="N86" s="22"/>
      <c r="O86" s="22"/>
      <c r="P86" s="22"/>
      <c r="Q86" s="22"/>
      <c r="R86" s="22"/>
      <c r="S86" s="22"/>
      <c r="T86" s="22"/>
      <c r="U86" s="22"/>
    </row>
    <row r="87" spans="14:21" x14ac:dyDescent="0.2">
      <c r="N87" s="22"/>
      <c r="O87" s="22"/>
      <c r="P87" s="22"/>
      <c r="Q87" s="22"/>
      <c r="R87" s="22"/>
      <c r="S87" s="22"/>
      <c r="T87" s="22"/>
      <c r="U87" s="22"/>
    </row>
    <row r="88" spans="14:21" x14ac:dyDescent="0.2">
      <c r="N88" s="22"/>
      <c r="O88" s="22"/>
      <c r="P88" s="22"/>
      <c r="Q88" s="22"/>
      <c r="R88" s="22"/>
      <c r="S88" s="22"/>
      <c r="T88" s="22"/>
      <c r="U88" s="22"/>
    </row>
    <row r="89" spans="14:21" x14ac:dyDescent="0.2">
      <c r="N89" s="22"/>
      <c r="O89" s="22"/>
      <c r="P89" s="22"/>
      <c r="Q89" s="22"/>
      <c r="R89" s="22"/>
      <c r="S89" s="22"/>
      <c r="T89" s="22"/>
      <c r="U89" s="22"/>
    </row>
    <row r="90" spans="14:21" x14ac:dyDescent="0.2">
      <c r="N90" s="22"/>
      <c r="O90" s="22"/>
      <c r="P90" s="22"/>
      <c r="Q90" s="22"/>
      <c r="R90" s="22"/>
      <c r="S90" s="22"/>
      <c r="T90" s="22"/>
      <c r="U90" s="22"/>
    </row>
    <row r="91" spans="14:21" x14ac:dyDescent="0.2">
      <c r="N91" s="22"/>
      <c r="O91" s="22"/>
      <c r="P91" s="22"/>
      <c r="Q91" s="22"/>
      <c r="R91" s="22"/>
      <c r="S91" s="22"/>
      <c r="T91" s="22"/>
      <c r="U91" s="22"/>
    </row>
    <row r="92" spans="14:21" x14ac:dyDescent="0.2">
      <c r="N92" s="22"/>
      <c r="O92" s="22"/>
      <c r="P92" s="22"/>
      <c r="Q92" s="22"/>
      <c r="R92" s="22"/>
      <c r="S92" s="22"/>
      <c r="T92" s="22"/>
      <c r="U92" s="22"/>
    </row>
    <row r="93" spans="14:21" x14ac:dyDescent="0.2">
      <c r="N93" s="22"/>
      <c r="O93" s="22"/>
      <c r="P93" s="22"/>
      <c r="Q93" s="22"/>
      <c r="R93" s="22"/>
      <c r="S93" s="22"/>
      <c r="T93" s="22"/>
      <c r="U93" s="22"/>
    </row>
    <row r="94" spans="14:21" x14ac:dyDescent="0.2">
      <c r="N94" s="22"/>
      <c r="O94" s="22"/>
      <c r="P94" s="22"/>
      <c r="Q94" s="22"/>
      <c r="R94" s="22"/>
      <c r="S94" s="22"/>
      <c r="T94" s="22"/>
      <c r="U94" s="22"/>
    </row>
    <row r="95" spans="14:21" x14ac:dyDescent="0.2">
      <c r="N95" s="22"/>
      <c r="O95" s="22"/>
      <c r="P95" s="22"/>
      <c r="Q95" s="22"/>
      <c r="R95" s="22"/>
      <c r="S95" s="22"/>
      <c r="T95" s="22"/>
      <c r="U95" s="22"/>
    </row>
    <row r="96" spans="14:21" x14ac:dyDescent="0.2">
      <c r="N96" s="22"/>
      <c r="O96" s="22"/>
      <c r="P96" s="22"/>
      <c r="Q96" s="22"/>
      <c r="R96" s="22"/>
      <c r="S96" s="22"/>
      <c r="T96" s="22"/>
      <c r="U96" s="22"/>
    </row>
    <row r="97" spans="7:21" x14ac:dyDescent="0.2">
      <c r="N97" s="22"/>
      <c r="O97" s="22"/>
      <c r="P97" s="22"/>
      <c r="Q97" s="22"/>
      <c r="R97" s="22"/>
      <c r="S97" s="22"/>
      <c r="T97" s="22"/>
      <c r="U97" s="22"/>
    </row>
    <row r="98" spans="7:21" x14ac:dyDescent="0.2">
      <c r="J98" s="22"/>
      <c r="N98" s="22"/>
      <c r="O98" s="22"/>
      <c r="P98" s="22"/>
      <c r="Q98" s="22"/>
      <c r="R98" s="22"/>
      <c r="S98" s="22"/>
      <c r="T98" s="22"/>
      <c r="U98" s="22"/>
    </row>
    <row r="99" spans="7:21" x14ac:dyDescent="0.2">
      <c r="J99" s="22"/>
      <c r="N99" s="22"/>
      <c r="O99" s="22"/>
      <c r="P99" s="22"/>
      <c r="Q99" s="22"/>
      <c r="R99" s="22"/>
      <c r="S99" s="22"/>
      <c r="T99" s="22"/>
      <c r="U99" s="22"/>
    </row>
    <row r="100" spans="7:21" x14ac:dyDescent="0.2">
      <c r="J100" s="22"/>
      <c r="N100" s="22"/>
      <c r="O100" s="22"/>
      <c r="P100" s="22"/>
      <c r="Q100" s="22"/>
      <c r="R100" s="22"/>
      <c r="S100" s="22"/>
      <c r="T100" s="22"/>
      <c r="U100" s="22"/>
    </row>
    <row r="101" spans="7:21" x14ac:dyDescent="0.2">
      <c r="J101" s="22"/>
      <c r="N101" s="22"/>
      <c r="O101" s="22"/>
      <c r="P101" s="22"/>
      <c r="Q101" s="22"/>
      <c r="R101" s="22"/>
      <c r="S101" s="22"/>
      <c r="T101" s="22"/>
      <c r="U101" s="22"/>
    </row>
    <row r="102" spans="7:21" x14ac:dyDescent="0.2">
      <c r="J102" s="22"/>
      <c r="N102" s="22"/>
      <c r="O102" s="22"/>
      <c r="P102" s="22"/>
      <c r="Q102" s="22"/>
      <c r="R102" s="22"/>
      <c r="S102" s="22"/>
      <c r="T102" s="22"/>
      <c r="U102" s="22"/>
    </row>
    <row r="103" spans="7:21" x14ac:dyDescent="0.2">
      <c r="G103" s="22"/>
      <c r="H103" s="22"/>
      <c r="I103" s="22"/>
      <c r="J103" s="22"/>
      <c r="K103" s="22"/>
      <c r="L103" s="22"/>
      <c r="M103" s="22"/>
      <c r="N103" s="22"/>
      <c r="O103" s="22"/>
      <c r="P103" s="22"/>
      <c r="Q103" s="22"/>
      <c r="R103" s="22"/>
      <c r="S103" s="22"/>
      <c r="T103" s="22"/>
      <c r="U103" s="22"/>
    </row>
    <row r="104" spans="7:21" x14ac:dyDescent="0.2">
      <c r="G104" s="22"/>
      <c r="H104" s="22"/>
      <c r="I104" s="22"/>
      <c r="J104" s="22"/>
      <c r="K104" s="22"/>
      <c r="L104" s="22"/>
      <c r="M104" s="22"/>
      <c r="N104" s="22"/>
      <c r="O104" s="22"/>
      <c r="P104" s="22"/>
      <c r="Q104" s="22"/>
      <c r="R104" s="22"/>
      <c r="S104" s="22"/>
      <c r="T104" s="22"/>
      <c r="U104" s="22"/>
    </row>
    <row r="105" spans="7:21" x14ac:dyDescent="0.2">
      <c r="G105" s="22"/>
      <c r="H105" s="22"/>
      <c r="I105" s="22"/>
      <c r="J105" s="22"/>
      <c r="K105" s="22"/>
      <c r="L105" s="22"/>
      <c r="M105" s="22"/>
      <c r="N105" s="22"/>
      <c r="O105" s="22"/>
      <c r="P105" s="22"/>
      <c r="Q105" s="22"/>
      <c r="R105" s="22"/>
      <c r="S105" s="22"/>
      <c r="T105" s="22"/>
      <c r="U105" s="22"/>
    </row>
    <row r="106" spans="7:21" x14ac:dyDescent="0.2">
      <c r="G106" s="22"/>
      <c r="H106" s="22"/>
      <c r="I106" s="22"/>
      <c r="J106" s="22"/>
      <c r="K106" s="22"/>
      <c r="L106" s="22"/>
      <c r="M106" s="22"/>
      <c r="N106" s="22"/>
      <c r="O106" s="22"/>
      <c r="P106" s="22"/>
      <c r="Q106" s="22"/>
      <c r="R106" s="22"/>
      <c r="S106" s="22"/>
      <c r="T106" s="22"/>
      <c r="U106" s="22"/>
    </row>
    <row r="107" spans="7:21" x14ac:dyDescent="0.2">
      <c r="G107" s="22"/>
      <c r="H107" s="22"/>
      <c r="I107" s="22"/>
      <c r="J107" s="22"/>
      <c r="K107" s="22"/>
      <c r="L107" s="22"/>
      <c r="M107" s="22"/>
      <c r="N107" s="22"/>
      <c r="O107" s="22"/>
      <c r="P107" s="22"/>
      <c r="Q107" s="22"/>
      <c r="R107" s="22"/>
      <c r="S107" s="22"/>
      <c r="T107" s="22"/>
      <c r="U107" s="22"/>
    </row>
    <row r="108" spans="7:21" x14ac:dyDescent="0.2">
      <c r="G108" s="22"/>
      <c r="H108" s="22"/>
      <c r="I108" s="22"/>
      <c r="J108" s="22"/>
      <c r="K108" s="22"/>
      <c r="L108" s="22"/>
      <c r="M108" s="22"/>
      <c r="N108" s="22"/>
      <c r="O108" s="22"/>
      <c r="P108" s="22"/>
      <c r="Q108" s="22"/>
      <c r="R108" s="22"/>
      <c r="S108" s="22"/>
      <c r="T108" s="22"/>
      <c r="U108" s="22"/>
    </row>
    <row r="109" spans="7:21" x14ac:dyDescent="0.2">
      <c r="G109" s="22"/>
      <c r="H109" s="22"/>
      <c r="I109" s="22"/>
      <c r="J109" s="22"/>
      <c r="K109" s="22"/>
      <c r="L109" s="22"/>
      <c r="M109" s="22"/>
      <c r="N109" s="22"/>
      <c r="O109" s="22"/>
      <c r="P109" s="22"/>
      <c r="Q109" s="22"/>
      <c r="R109" s="22"/>
      <c r="S109" s="22"/>
      <c r="T109" s="22"/>
      <c r="U109" s="22"/>
    </row>
    <row r="110" spans="7:21" x14ac:dyDescent="0.2">
      <c r="G110" s="22"/>
      <c r="H110" s="22"/>
      <c r="I110" s="22"/>
      <c r="J110" s="22"/>
      <c r="K110" s="22"/>
      <c r="L110" s="22"/>
      <c r="M110" s="22"/>
      <c r="N110" s="22"/>
      <c r="O110" s="22"/>
      <c r="P110" s="22"/>
      <c r="Q110" s="22"/>
      <c r="R110" s="22"/>
      <c r="S110" s="22"/>
      <c r="T110" s="22"/>
      <c r="U110" s="22"/>
    </row>
    <row r="111" spans="7:21" x14ac:dyDescent="0.2">
      <c r="G111" s="22"/>
      <c r="H111" s="22"/>
      <c r="I111" s="22"/>
      <c r="J111" s="22"/>
      <c r="K111" s="22"/>
      <c r="L111" s="22"/>
      <c r="M111" s="22"/>
      <c r="N111" s="22"/>
      <c r="O111" s="22"/>
      <c r="P111" s="22"/>
      <c r="Q111" s="22"/>
      <c r="R111" s="22"/>
      <c r="S111" s="22"/>
      <c r="T111" s="22"/>
      <c r="U111" s="22"/>
    </row>
    <row r="112" spans="7:21" x14ac:dyDescent="0.2">
      <c r="G112" s="22"/>
      <c r="H112" s="22"/>
      <c r="I112" s="22"/>
      <c r="J112" s="22"/>
      <c r="K112" s="22"/>
      <c r="L112" s="22"/>
      <c r="M112" s="22"/>
      <c r="N112" s="22"/>
      <c r="O112" s="22"/>
      <c r="P112" s="22"/>
      <c r="Q112" s="22"/>
      <c r="R112" s="22"/>
      <c r="S112" s="22"/>
      <c r="T112" s="22"/>
      <c r="U112" s="22"/>
    </row>
    <row r="113" spans="7:21" x14ac:dyDescent="0.2">
      <c r="G113" s="22"/>
      <c r="H113" s="22"/>
      <c r="I113" s="22"/>
      <c r="J113" s="22"/>
      <c r="K113" s="22"/>
      <c r="L113" s="22"/>
      <c r="M113" s="22"/>
      <c r="N113" s="22"/>
      <c r="O113" s="22"/>
      <c r="P113" s="22"/>
      <c r="Q113" s="22"/>
      <c r="R113" s="22"/>
      <c r="S113" s="22"/>
      <c r="T113" s="22"/>
      <c r="U113" s="22"/>
    </row>
    <row r="114" spans="7:21" x14ac:dyDescent="0.2">
      <c r="G114" s="22"/>
      <c r="H114" s="22"/>
      <c r="I114" s="22"/>
      <c r="J114" s="22"/>
      <c r="K114" s="22"/>
      <c r="L114" s="22"/>
      <c r="M114" s="22"/>
      <c r="N114" s="22"/>
      <c r="O114" s="22"/>
      <c r="P114" s="22"/>
      <c r="Q114" s="22"/>
      <c r="R114" s="22"/>
      <c r="S114" s="22"/>
      <c r="T114" s="22"/>
      <c r="U114" s="22"/>
    </row>
    <row r="115" spans="7:21" x14ac:dyDescent="0.2">
      <c r="G115" s="22"/>
      <c r="H115" s="22"/>
      <c r="I115" s="22"/>
      <c r="J115" s="22"/>
      <c r="K115" s="22"/>
      <c r="L115" s="22"/>
      <c r="M115" s="22"/>
      <c r="N115" s="22"/>
      <c r="O115" s="22"/>
      <c r="P115" s="22"/>
      <c r="Q115" s="22"/>
      <c r="R115" s="22"/>
      <c r="S115" s="22"/>
      <c r="T115" s="22"/>
      <c r="U115" s="22"/>
    </row>
    <row r="116" spans="7:21" x14ac:dyDescent="0.2">
      <c r="G116" s="22"/>
      <c r="H116" s="22"/>
      <c r="I116" s="22"/>
      <c r="J116" s="22"/>
      <c r="K116" s="22"/>
      <c r="L116" s="22"/>
      <c r="M116" s="22"/>
      <c r="N116" s="22">
        <v>540533327</v>
      </c>
      <c r="O116" s="22"/>
      <c r="P116" s="22"/>
      <c r="Q116" s="22"/>
      <c r="R116" s="22"/>
      <c r="S116" s="22"/>
      <c r="T116" s="22"/>
      <c r="U116" s="22"/>
    </row>
    <row r="117" spans="7:21" x14ac:dyDescent="0.2">
      <c r="G117" s="22"/>
      <c r="H117" s="22"/>
      <c r="I117" s="22"/>
      <c r="J117" s="22"/>
      <c r="K117" s="22"/>
      <c r="L117" s="22"/>
      <c r="M117" s="22"/>
      <c r="N117" s="22">
        <f>N116/2</f>
        <v>270266663.5</v>
      </c>
      <c r="O117" s="22"/>
      <c r="P117" s="22"/>
      <c r="Q117" s="22"/>
      <c r="R117" s="22"/>
      <c r="S117" s="22"/>
      <c r="T117" s="22"/>
      <c r="U117" s="22"/>
    </row>
    <row r="118" spans="7:21" x14ac:dyDescent="0.2">
      <c r="G118" s="22"/>
      <c r="H118" s="22"/>
      <c r="I118" s="22"/>
      <c r="J118" s="22"/>
      <c r="K118" s="22"/>
      <c r="L118" s="22"/>
      <c r="M118" s="22"/>
      <c r="N118" s="22">
        <v>175700419.5</v>
      </c>
      <c r="O118" s="22"/>
      <c r="P118" s="22"/>
      <c r="Q118" s="22"/>
      <c r="R118" s="22"/>
      <c r="S118" s="22"/>
      <c r="T118" s="22"/>
      <c r="U118" s="22"/>
    </row>
    <row r="119" spans="7:21" x14ac:dyDescent="0.2">
      <c r="G119" s="22"/>
      <c r="H119" s="22"/>
      <c r="I119" s="22"/>
      <c r="J119" s="22"/>
      <c r="K119" s="22"/>
      <c r="L119" s="22"/>
      <c r="M119" s="22"/>
      <c r="N119" s="22"/>
      <c r="O119" s="22"/>
      <c r="P119" s="22"/>
      <c r="Q119" s="22"/>
      <c r="R119" s="22"/>
      <c r="S119" s="22"/>
      <c r="T119" s="22"/>
      <c r="U119" s="22"/>
    </row>
    <row r="120" spans="7:21" x14ac:dyDescent="0.2">
      <c r="G120" s="22"/>
      <c r="H120" s="22"/>
      <c r="I120" s="22"/>
      <c r="J120" s="22"/>
      <c r="K120" s="22"/>
      <c r="L120" s="22"/>
      <c r="M120" s="22"/>
      <c r="N120" s="22"/>
      <c r="O120" s="22"/>
      <c r="P120" s="22"/>
      <c r="Q120" s="22"/>
      <c r="R120" s="22"/>
      <c r="S120" s="22"/>
      <c r="T120" s="22"/>
      <c r="U120" s="22"/>
    </row>
    <row r="121" spans="7:21" x14ac:dyDescent="0.2">
      <c r="G121" s="22"/>
      <c r="H121" s="22"/>
      <c r="I121" s="22"/>
      <c r="J121" s="22"/>
      <c r="K121" s="22"/>
      <c r="L121" s="22"/>
      <c r="M121" s="22"/>
      <c r="N121" s="22"/>
      <c r="O121" s="22"/>
      <c r="P121" s="22"/>
      <c r="Q121" s="22"/>
      <c r="R121" s="22"/>
      <c r="S121" s="22"/>
      <c r="T121" s="22"/>
    </row>
    <row r="122" spans="7:21" x14ac:dyDescent="0.2">
      <c r="G122" s="22"/>
      <c r="H122" s="22"/>
      <c r="I122" s="22"/>
      <c r="J122" s="22"/>
      <c r="K122" s="22"/>
      <c r="L122" s="22"/>
      <c r="M122" s="22"/>
      <c r="N122" s="22"/>
      <c r="O122" s="22"/>
      <c r="P122" s="22"/>
      <c r="Q122" s="22"/>
      <c r="R122" s="22"/>
      <c r="S122" s="22"/>
      <c r="T122" s="22"/>
    </row>
    <row r="123" spans="7:21" x14ac:dyDescent="0.2">
      <c r="G123" s="22"/>
      <c r="H123" s="22"/>
      <c r="I123" s="22"/>
      <c r="J123" s="22"/>
      <c r="K123" s="22"/>
      <c r="L123" s="22"/>
      <c r="M123" s="22"/>
      <c r="N123" s="22"/>
      <c r="O123" s="22"/>
      <c r="P123" s="22"/>
      <c r="Q123" s="22"/>
      <c r="R123" s="22"/>
      <c r="S123" s="22"/>
      <c r="T123" s="22"/>
    </row>
    <row r="124" spans="7:21" x14ac:dyDescent="0.2">
      <c r="G124" s="22"/>
      <c r="H124" s="22"/>
      <c r="I124" s="22"/>
      <c r="J124" s="22"/>
      <c r="K124" s="22"/>
      <c r="L124" s="22"/>
      <c r="M124" s="22"/>
      <c r="N124" s="22"/>
      <c r="O124" s="22"/>
      <c r="P124" s="22"/>
      <c r="Q124" s="22"/>
      <c r="R124" s="22"/>
      <c r="S124" s="22"/>
      <c r="T124" s="22"/>
    </row>
    <row r="125" spans="7:21" x14ac:dyDescent="0.2">
      <c r="G125" s="22"/>
      <c r="H125" s="22"/>
      <c r="I125" s="22"/>
      <c r="J125" s="22"/>
      <c r="K125" s="22"/>
      <c r="L125" s="22"/>
      <c r="M125" s="22"/>
      <c r="N125" s="22"/>
      <c r="O125" s="22"/>
      <c r="P125" s="22"/>
      <c r="Q125" s="22"/>
      <c r="R125" s="22"/>
      <c r="S125" s="22"/>
      <c r="T125" s="22"/>
    </row>
    <row r="126" spans="7:21" x14ac:dyDescent="0.2">
      <c r="G126" s="22"/>
      <c r="H126" s="22"/>
      <c r="I126" s="22"/>
      <c r="J126" s="22"/>
      <c r="K126" s="22"/>
      <c r="L126" s="22"/>
      <c r="M126" s="22"/>
      <c r="N126" s="22"/>
      <c r="O126" s="22"/>
      <c r="P126" s="22"/>
      <c r="Q126" s="22"/>
      <c r="R126" s="22"/>
      <c r="S126" s="22"/>
      <c r="T126" s="22"/>
    </row>
    <row r="127" spans="7:21" x14ac:dyDescent="0.2">
      <c r="G127" s="22"/>
      <c r="H127" s="22"/>
      <c r="I127" s="22"/>
      <c r="J127" s="22"/>
      <c r="K127" s="22"/>
      <c r="L127" s="22"/>
      <c r="M127" s="22"/>
      <c r="N127" s="22"/>
      <c r="O127" s="22"/>
      <c r="P127" s="22"/>
      <c r="Q127" s="22"/>
      <c r="R127" s="22"/>
      <c r="S127" s="22"/>
      <c r="T127" s="22"/>
    </row>
    <row r="128" spans="7:21" x14ac:dyDescent="0.2">
      <c r="G128" s="22"/>
      <c r="H128" s="22"/>
      <c r="I128" s="22"/>
      <c r="J128" s="22"/>
      <c r="K128" s="22"/>
      <c r="L128" s="22"/>
      <c r="M128" s="22"/>
      <c r="N128" s="22"/>
      <c r="O128" s="22"/>
      <c r="P128" s="22"/>
      <c r="Q128" s="22"/>
      <c r="R128" s="22"/>
      <c r="S128" s="22"/>
      <c r="T128" s="22"/>
    </row>
    <row r="129" spans="7:20" x14ac:dyDescent="0.2">
      <c r="G129" s="22"/>
      <c r="H129" s="22"/>
      <c r="I129" s="22"/>
      <c r="J129" s="22"/>
      <c r="K129" s="22"/>
      <c r="L129" s="22"/>
      <c r="M129" s="22"/>
      <c r="N129" s="22"/>
      <c r="O129" s="22"/>
      <c r="P129" s="22"/>
      <c r="Q129" s="22"/>
      <c r="R129" s="22"/>
      <c r="S129" s="22"/>
      <c r="T129" s="22"/>
    </row>
    <row r="130" spans="7:20" x14ac:dyDescent="0.2">
      <c r="G130" s="22"/>
      <c r="H130" s="22"/>
      <c r="I130" s="22"/>
      <c r="J130" s="22"/>
      <c r="K130" s="22"/>
      <c r="L130" s="22"/>
      <c r="M130" s="22"/>
      <c r="N130" s="22"/>
      <c r="O130" s="22"/>
      <c r="P130" s="22"/>
      <c r="Q130" s="22"/>
      <c r="R130" s="22"/>
      <c r="S130" s="22"/>
      <c r="T130" s="22"/>
    </row>
    <row r="131" spans="7:20" x14ac:dyDescent="0.2">
      <c r="G131" s="22"/>
      <c r="H131" s="22"/>
      <c r="I131" s="22"/>
      <c r="J131" s="22"/>
      <c r="K131" s="22"/>
      <c r="L131" s="22"/>
      <c r="M131" s="22"/>
      <c r="N131" s="22"/>
      <c r="O131" s="22"/>
      <c r="P131" s="22"/>
      <c r="Q131" s="22"/>
      <c r="R131" s="22"/>
      <c r="S131" s="22"/>
      <c r="T131" s="22"/>
    </row>
    <row r="132" spans="7:20" x14ac:dyDescent="0.2">
      <c r="G132" s="22"/>
      <c r="H132" s="22"/>
      <c r="I132" s="22"/>
      <c r="J132" s="22"/>
      <c r="K132" s="22"/>
      <c r="L132" s="22"/>
      <c r="M132" s="22"/>
      <c r="N132" s="22"/>
      <c r="O132" s="22"/>
      <c r="P132" s="22"/>
      <c r="Q132" s="22"/>
      <c r="R132" s="22"/>
      <c r="S132" s="22"/>
      <c r="T132" s="22"/>
    </row>
    <row r="133" spans="7:20" x14ac:dyDescent="0.2">
      <c r="G133" s="22"/>
      <c r="H133" s="22"/>
      <c r="I133" s="22"/>
      <c r="J133" s="22"/>
      <c r="K133" s="22"/>
      <c r="L133" s="22"/>
      <c r="M133" s="22"/>
      <c r="N133" s="22"/>
      <c r="O133" s="22"/>
      <c r="P133" s="22"/>
      <c r="Q133" s="22"/>
      <c r="R133" s="22"/>
      <c r="S133" s="22"/>
      <c r="T133" s="22"/>
    </row>
    <row r="134" spans="7:20" x14ac:dyDescent="0.2">
      <c r="G134" s="22"/>
      <c r="H134" s="22"/>
      <c r="I134" s="22"/>
      <c r="J134" s="22"/>
      <c r="K134" s="22"/>
      <c r="L134" s="22"/>
      <c r="M134" s="22"/>
      <c r="N134" s="22"/>
      <c r="O134" s="22"/>
      <c r="P134" s="22"/>
      <c r="Q134" s="22"/>
      <c r="R134" s="22"/>
      <c r="S134" s="22"/>
      <c r="T134" s="22"/>
    </row>
    <row r="135" spans="7:20" x14ac:dyDescent="0.2">
      <c r="G135" s="22"/>
      <c r="H135" s="22"/>
      <c r="I135" s="22"/>
      <c r="J135" s="22"/>
      <c r="K135" s="22"/>
      <c r="L135" s="22"/>
      <c r="M135" s="22"/>
      <c r="N135" s="22"/>
      <c r="O135" s="22"/>
      <c r="P135" s="22"/>
      <c r="Q135" s="22"/>
      <c r="R135" s="22"/>
      <c r="S135" s="22"/>
      <c r="T135" s="22"/>
    </row>
    <row r="136" spans="7:20" x14ac:dyDescent="0.2">
      <c r="G136" s="22"/>
      <c r="H136" s="22"/>
      <c r="I136" s="22"/>
      <c r="J136" s="22"/>
      <c r="K136" s="22"/>
      <c r="L136" s="22"/>
      <c r="M136" s="22"/>
      <c r="N136" s="22"/>
      <c r="O136" s="22"/>
      <c r="P136" s="22"/>
      <c r="Q136" s="22"/>
      <c r="R136" s="22"/>
      <c r="S136" s="22"/>
      <c r="T136" s="22"/>
    </row>
    <row r="137" spans="7:20" x14ac:dyDescent="0.2">
      <c r="G137" s="22"/>
      <c r="H137" s="22"/>
      <c r="I137" s="22"/>
      <c r="J137" s="22"/>
      <c r="K137" s="22"/>
      <c r="L137" s="22"/>
      <c r="M137" s="22"/>
      <c r="N137" s="22"/>
      <c r="O137" s="22"/>
      <c r="P137" s="22"/>
      <c r="Q137" s="22"/>
      <c r="R137" s="22"/>
      <c r="S137" s="22"/>
      <c r="T137" s="22"/>
    </row>
    <row r="138" spans="7:20" x14ac:dyDescent="0.2">
      <c r="G138" s="22"/>
      <c r="H138" s="22"/>
      <c r="I138" s="22"/>
      <c r="J138" s="22"/>
      <c r="K138" s="22"/>
      <c r="L138" s="22"/>
      <c r="M138" s="22"/>
      <c r="N138" s="22"/>
      <c r="O138" s="22"/>
      <c r="P138" s="22"/>
      <c r="Q138" s="22"/>
      <c r="R138" s="22"/>
      <c r="S138" s="22"/>
      <c r="T138" s="22"/>
    </row>
    <row r="139" spans="7:20" x14ac:dyDescent="0.2">
      <c r="G139" s="22"/>
      <c r="H139" s="22"/>
      <c r="I139" s="22"/>
      <c r="J139" s="22"/>
      <c r="K139" s="22"/>
      <c r="L139" s="22"/>
      <c r="M139" s="22"/>
      <c r="N139" s="22"/>
      <c r="O139" s="22"/>
      <c r="P139" s="22"/>
      <c r="Q139" s="22"/>
      <c r="R139" s="22"/>
      <c r="S139" s="22"/>
      <c r="T139" s="22"/>
    </row>
    <row r="140" spans="7:20" x14ac:dyDescent="0.2">
      <c r="G140" s="22"/>
      <c r="H140" s="22"/>
      <c r="I140" s="22"/>
      <c r="J140" s="22"/>
      <c r="K140" s="22"/>
      <c r="L140" s="22"/>
      <c r="M140" s="22"/>
      <c r="N140" s="22"/>
      <c r="O140" s="22"/>
      <c r="P140" s="22"/>
      <c r="Q140" s="22"/>
      <c r="R140" s="22"/>
      <c r="S140" s="22"/>
      <c r="T140" s="22"/>
    </row>
    <row r="141" spans="7:20" x14ac:dyDescent="0.2">
      <c r="G141" s="22"/>
      <c r="H141" s="22"/>
      <c r="I141" s="22"/>
      <c r="J141" s="22"/>
      <c r="K141" s="22"/>
      <c r="L141" s="22"/>
      <c r="M141" s="22"/>
      <c r="N141" s="22"/>
      <c r="O141" s="22"/>
      <c r="P141" s="22"/>
      <c r="Q141" s="22"/>
      <c r="R141" s="22"/>
      <c r="S141" s="22"/>
      <c r="T141" s="22"/>
    </row>
    <row r="142" spans="7:20" x14ac:dyDescent="0.2">
      <c r="G142" s="22"/>
      <c r="H142" s="22"/>
      <c r="I142" s="22"/>
      <c r="J142" s="22"/>
      <c r="K142" s="22"/>
      <c r="L142" s="22"/>
      <c r="M142" s="22"/>
      <c r="N142" s="22"/>
      <c r="O142" s="22"/>
      <c r="P142" s="22"/>
      <c r="Q142" s="22"/>
      <c r="R142" s="22"/>
      <c r="S142" s="22"/>
      <c r="T142" s="22"/>
    </row>
    <row r="143" spans="7:20" x14ac:dyDescent="0.2">
      <c r="G143" s="22"/>
      <c r="H143" s="22"/>
      <c r="I143" s="22"/>
      <c r="J143" s="22"/>
      <c r="K143" s="22"/>
      <c r="L143" s="22"/>
      <c r="M143" s="22"/>
      <c r="N143" s="22"/>
      <c r="O143" s="22"/>
      <c r="P143" s="22"/>
      <c r="Q143" s="22"/>
      <c r="R143" s="22"/>
      <c r="S143" s="22"/>
      <c r="T143" s="22"/>
    </row>
  </sheetData>
  <mergeCells count="162">
    <mergeCell ref="AB49:AB50"/>
    <mergeCell ref="AD49:AD50"/>
    <mergeCell ref="AE49:AE50"/>
    <mergeCell ref="AG49:AG50"/>
    <mergeCell ref="Y24:Y31"/>
    <mergeCell ref="AA24:AA31"/>
    <mergeCell ref="AB24:AB31"/>
    <mergeCell ref="S69:S74"/>
    <mergeCell ref="T69:T74"/>
    <mergeCell ref="Y63:Y67"/>
    <mergeCell ref="Y69:Y74"/>
    <mergeCell ref="K69:K74"/>
    <mergeCell ref="L69:L74"/>
    <mergeCell ref="M69:M74"/>
    <mergeCell ref="P69:P74"/>
    <mergeCell ref="Q69:Q74"/>
    <mergeCell ref="R69:R74"/>
    <mergeCell ref="A69:A74"/>
    <mergeCell ref="D69:D74"/>
    <mergeCell ref="E69:E74"/>
    <mergeCell ref="F69:F74"/>
    <mergeCell ref="H69:H74"/>
    <mergeCell ref="I69:I74"/>
    <mergeCell ref="B65:B67"/>
    <mergeCell ref="C65:C67"/>
    <mergeCell ref="F63:F67"/>
    <mergeCell ref="H63:H67"/>
    <mergeCell ref="I63:I67"/>
    <mergeCell ref="K63:K67"/>
    <mergeCell ref="L63:L67"/>
    <mergeCell ref="M63:M67"/>
    <mergeCell ref="A56:A57"/>
    <mergeCell ref="A63:A67"/>
    <mergeCell ref="B63:B64"/>
    <mergeCell ref="C63:C64"/>
    <mergeCell ref="D63:D67"/>
    <mergeCell ref="E63:E67"/>
    <mergeCell ref="R52:R54"/>
    <mergeCell ref="S52:S54"/>
    <mergeCell ref="V52:V54"/>
    <mergeCell ref="P63:P67"/>
    <mergeCell ref="Q63:Q67"/>
    <mergeCell ref="T63:T67"/>
    <mergeCell ref="AA49:AA50"/>
    <mergeCell ref="A52:A54"/>
    <mergeCell ref="D52:D54"/>
    <mergeCell ref="E52:E54"/>
    <mergeCell ref="F52:F54"/>
    <mergeCell ref="H52:H54"/>
    <mergeCell ref="H49:H50"/>
    <mergeCell ref="I49:I50"/>
    <mergeCell ref="K49:K50"/>
    <mergeCell ref="L49:L50"/>
    <mergeCell ref="M49:M50"/>
    <mergeCell ref="P49:P50"/>
    <mergeCell ref="W52:W54"/>
    <mergeCell ref="Y52:Y54"/>
    <mergeCell ref="AA52:AA54"/>
    <mergeCell ref="I52:I54"/>
    <mergeCell ref="K52:K54"/>
    <mergeCell ref="L52:L54"/>
    <mergeCell ref="M52:M54"/>
    <mergeCell ref="P52:P54"/>
    <mergeCell ref="Q52:Q54"/>
    <mergeCell ref="P38:P45"/>
    <mergeCell ref="Q38:Q44"/>
    <mergeCell ref="T38:T44"/>
    <mergeCell ref="Y38:Y44"/>
    <mergeCell ref="A49:A50"/>
    <mergeCell ref="B49:B50"/>
    <mergeCell ref="C49:C50"/>
    <mergeCell ref="D49:D50"/>
    <mergeCell ref="E49:E50"/>
    <mergeCell ref="F49:F50"/>
    <mergeCell ref="Q49:Q50"/>
    <mergeCell ref="V49:V50"/>
    <mergeCell ref="W49:W50"/>
    <mergeCell ref="Y49:Y50"/>
    <mergeCell ref="A38:A44"/>
    <mergeCell ref="D38:D44"/>
    <mergeCell ref="E38:E44"/>
    <mergeCell ref="F38:F44"/>
    <mergeCell ref="H38:H44"/>
    <mergeCell ref="I38:I44"/>
    <mergeCell ref="K38:K44"/>
    <mergeCell ref="L38:L44"/>
    <mergeCell ref="M38:M44"/>
    <mergeCell ref="A19:A22"/>
    <mergeCell ref="W24:W31"/>
    <mergeCell ref="B26:B28"/>
    <mergeCell ref="C26:C28"/>
    <mergeCell ref="B30:B31"/>
    <mergeCell ref="C30:C31"/>
    <mergeCell ref="A33:A34"/>
    <mergeCell ref="B33:B34"/>
    <mergeCell ref="D33:D34"/>
    <mergeCell ref="E33:E34"/>
    <mergeCell ref="F33:F34"/>
    <mergeCell ref="P24:P31"/>
    <mergeCell ref="Q24:Q31"/>
    <mergeCell ref="R24:R31"/>
    <mergeCell ref="S24:S31"/>
    <mergeCell ref="U24:U31"/>
    <mergeCell ref="V24:V31"/>
    <mergeCell ref="Q33:Q34"/>
    <mergeCell ref="H33:H34"/>
    <mergeCell ref="I33:I34"/>
    <mergeCell ref="K33:K34"/>
    <mergeCell ref="L33:L34"/>
    <mergeCell ref="M33:M34"/>
    <mergeCell ref="P33:P34"/>
    <mergeCell ref="A24:A31"/>
    <mergeCell ref="D24:D30"/>
    <mergeCell ref="E24:E30"/>
    <mergeCell ref="F24:F30"/>
    <mergeCell ref="H24:H30"/>
    <mergeCell ref="I24:I30"/>
    <mergeCell ref="K24:K31"/>
    <mergeCell ref="L24:L31"/>
    <mergeCell ref="M24:M31"/>
    <mergeCell ref="T8:T17"/>
    <mergeCell ref="Y8:Y17"/>
    <mergeCell ref="Y19:Y22"/>
    <mergeCell ref="AA19:AA22"/>
    <mergeCell ref="AB19:AB22"/>
    <mergeCell ref="B21:B22"/>
    <mergeCell ref="C21:C22"/>
    <mergeCell ref="H21:H22"/>
    <mergeCell ref="I21:I22"/>
    <mergeCell ref="L21:L22"/>
    <mergeCell ref="M21:M22"/>
    <mergeCell ref="D19:D22"/>
    <mergeCell ref="E19:E22"/>
    <mergeCell ref="F19:F22"/>
    <mergeCell ref="K19:K22"/>
    <mergeCell ref="P19:P22"/>
    <mergeCell ref="X21:X22"/>
    <mergeCell ref="Q19:Q22"/>
    <mergeCell ref="A8:A17"/>
    <mergeCell ref="D8:D17"/>
    <mergeCell ref="E8:E17"/>
    <mergeCell ref="F8:F17"/>
    <mergeCell ref="K8:K17"/>
    <mergeCell ref="P8:P17"/>
    <mergeCell ref="A1:O1"/>
    <mergeCell ref="P1:AK1"/>
    <mergeCell ref="A2:O2"/>
    <mergeCell ref="P2:AK2"/>
    <mergeCell ref="B3:B4"/>
    <mergeCell ref="E3:F3"/>
    <mergeCell ref="G3:J3"/>
    <mergeCell ref="K3:K4"/>
    <mergeCell ref="L3:N3"/>
    <mergeCell ref="O3:O4"/>
    <mergeCell ref="Z3:AH3"/>
    <mergeCell ref="P3:P4"/>
    <mergeCell ref="Q3:Q4"/>
    <mergeCell ref="R3:R4"/>
    <mergeCell ref="S3:S4"/>
    <mergeCell ref="T3:T4"/>
    <mergeCell ref="U3:U4"/>
    <mergeCell ref="Q8:Q17"/>
  </mergeCells>
  <pageMargins left="0.7" right="0.7" top="0.75" bottom="0.75" header="0.3" footer="0.3"/>
  <pageSetup orientation="portrait" horizontalDpi="0"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
  <sheetViews>
    <sheetView workbookViewId="0"/>
  </sheetViews>
  <sheetFormatPr baseColWidth="10" defaultRowHeight="15" x14ac:dyDescent="0.25"/>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FF0000"/>
  </sheetPr>
  <dimension ref="A1:O121"/>
  <sheetViews>
    <sheetView zoomScale="120" zoomScaleNormal="120" workbookViewId="0">
      <selection activeCell="A8" sqref="A8"/>
    </sheetView>
  </sheetViews>
  <sheetFormatPr baseColWidth="10" defaultRowHeight="9" x14ac:dyDescent="0.15"/>
  <cols>
    <col min="1" max="1" width="12.140625" style="326" customWidth="1"/>
    <col min="2" max="2" width="31.85546875" style="62" customWidth="1"/>
    <col min="3" max="3" width="16.42578125" style="326" customWidth="1"/>
    <col min="4" max="4" width="4.85546875" style="338" customWidth="1"/>
    <col min="5" max="5" width="11.42578125" style="333"/>
    <col min="6" max="16384" width="11.42578125" style="62"/>
  </cols>
  <sheetData>
    <row r="1" spans="1:6" x14ac:dyDescent="0.15">
      <c r="A1" s="320" t="s">
        <v>2</v>
      </c>
      <c r="B1" s="320" t="s">
        <v>3</v>
      </c>
      <c r="C1" s="320" t="s">
        <v>5</v>
      </c>
      <c r="D1" s="160"/>
      <c r="E1" s="1832" t="s">
        <v>834</v>
      </c>
      <c r="F1" s="1824" t="s">
        <v>17</v>
      </c>
    </row>
    <row r="2" spans="1:6" ht="19.5" customHeight="1" x14ac:dyDescent="0.15">
      <c r="A2" s="320"/>
      <c r="B2" s="320"/>
      <c r="C2" s="320" t="s">
        <v>18</v>
      </c>
      <c r="D2" s="160"/>
      <c r="E2" s="1832"/>
      <c r="F2" s="1824"/>
    </row>
    <row r="3" spans="1:6" ht="54" x14ac:dyDescent="0.15">
      <c r="A3" s="322" t="s">
        <v>600</v>
      </c>
      <c r="B3" s="68" t="s">
        <v>33</v>
      </c>
      <c r="C3" s="68" t="s">
        <v>35</v>
      </c>
      <c r="D3" s="335">
        <v>3</v>
      </c>
      <c r="E3" s="327">
        <v>41086</v>
      </c>
      <c r="F3" s="334" t="s">
        <v>832</v>
      </c>
    </row>
    <row r="4" spans="1:6" ht="36" hidden="1" customHeight="1" x14ac:dyDescent="0.15">
      <c r="A4" s="322" t="s">
        <v>601</v>
      </c>
      <c r="B4" s="84" t="s">
        <v>41</v>
      </c>
      <c r="C4" s="316" t="s">
        <v>42</v>
      </c>
      <c r="D4" s="336"/>
      <c r="E4" s="328">
        <v>41075</v>
      </c>
      <c r="F4" s="148"/>
    </row>
    <row r="5" spans="1:6" ht="27" hidden="1" x14ac:dyDescent="0.15">
      <c r="A5" s="322" t="s">
        <v>602</v>
      </c>
      <c r="B5" s="84" t="s">
        <v>48</v>
      </c>
      <c r="C5" s="316" t="s">
        <v>49</v>
      </c>
      <c r="D5" s="336"/>
      <c r="E5" s="328">
        <v>41079</v>
      </c>
      <c r="F5" s="148"/>
    </row>
    <row r="6" spans="1:6" ht="36" hidden="1" x14ac:dyDescent="0.15">
      <c r="A6" s="319" t="s">
        <v>603</v>
      </c>
      <c r="B6" s="316" t="s">
        <v>72</v>
      </c>
      <c r="C6" s="316" t="s">
        <v>73</v>
      </c>
      <c r="D6" s="336"/>
      <c r="E6" s="328">
        <v>41094</v>
      </c>
      <c r="F6" s="148"/>
    </row>
    <row r="7" spans="1:6" ht="45" x14ac:dyDescent="0.15">
      <c r="A7" s="322" t="s">
        <v>604</v>
      </c>
      <c r="B7" s="84" t="s">
        <v>68</v>
      </c>
      <c r="C7" s="316" t="s">
        <v>35</v>
      </c>
      <c r="D7" s="336">
        <v>1</v>
      </c>
      <c r="E7" s="328">
        <v>41095</v>
      </c>
      <c r="F7" s="339" t="s">
        <v>835</v>
      </c>
    </row>
    <row r="8" spans="1:6" ht="45" x14ac:dyDescent="0.15">
      <c r="A8" s="322" t="s">
        <v>605</v>
      </c>
      <c r="B8" s="84" t="s">
        <v>78</v>
      </c>
      <c r="C8" s="316" t="s">
        <v>35</v>
      </c>
      <c r="D8" s="336">
        <v>2</v>
      </c>
      <c r="E8" s="328">
        <v>41116</v>
      </c>
      <c r="F8" s="339" t="s">
        <v>836</v>
      </c>
    </row>
    <row r="9" spans="1:6" ht="36" hidden="1" x14ac:dyDescent="0.15">
      <c r="A9" s="318" t="s">
        <v>807</v>
      </c>
      <c r="B9" s="170" t="s">
        <v>103</v>
      </c>
      <c r="C9" s="315" t="s">
        <v>104</v>
      </c>
      <c r="D9" s="337"/>
      <c r="E9" s="328">
        <v>41158</v>
      </c>
      <c r="F9" s="148"/>
    </row>
    <row r="10" spans="1:6" ht="27" hidden="1" x14ac:dyDescent="0.15">
      <c r="A10" s="318" t="s">
        <v>607</v>
      </c>
      <c r="B10" s="170" t="s">
        <v>110</v>
      </c>
      <c r="C10" s="315" t="s">
        <v>111</v>
      </c>
      <c r="D10" s="337"/>
      <c r="E10" s="329">
        <v>41148</v>
      </c>
      <c r="F10" s="148"/>
    </row>
    <row r="11" spans="1:6" ht="54" x14ac:dyDescent="0.15">
      <c r="A11" s="1745" t="s">
        <v>608</v>
      </c>
      <c r="B11" s="84" t="s">
        <v>609</v>
      </c>
      <c r="C11" s="1822" t="s">
        <v>146</v>
      </c>
      <c r="D11" s="1806">
        <v>2</v>
      </c>
      <c r="E11" s="1787">
        <v>41172</v>
      </c>
      <c r="F11" s="1818" t="s">
        <v>837</v>
      </c>
    </row>
    <row r="12" spans="1:6" ht="45" x14ac:dyDescent="0.15">
      <c r="A12" s="1746"/>
      <c r="B12" s="84" t="s">
        <v>808</v>
      </c>
      <c r="C12" s="1822"/>
      <c r="D12" s="1807"/>
      <c r="E12" s="1820"/>
      <c r="F12" s="1819"/>
    </row>
    <row r="13" spans="1:6" ht="45" x14ac:dyDescent="0.15">
      <c r="A13" s="321" t="s">
        <v>809</v>
      </c>
      <c r="B13" s="84" t="s">
        <v>808</v>
      </c>
      <c r="C13" s="68" t="s">
        <v>146</v>
      </c>
      <c r="D13" s="335">
        <v>2</v>
      </c>
      <c r="E13" s="1821"/>
      <c r="F13" s="340" t="s">
        <v>838</v>
      </c>
    </row>
    <row r="14" spans="1:6" s="343" customFormat="1" ht="15" customHeight="1" x14ac:dyDescent="0.15">
      <c r="A14" s="1745" t="s">
        <v>810</v>
      </c>
      <c r="B14" s="1786" t="s">
        <v>644</v>
      </c>
      <c r="C14" s="1786" t="s">
        <v>177</v>
      </c>
      <c r="D14" s="1806">
        <v>2</v>
      </c>
      <c r="E14" s="1817">
        <v>41248</v>
      </c>
      <c r="F14" s="1829"/>
    </row>
    <row r="15" spans="1:6" s="343" customFormat="1" x14ac:dyDescent="0.15">
      <c r="A15" s="1786"/>
      <c r="B15" s="1786"/>
      <c r="C15" s="1786"/>
      <c r="D15" s="1812"/>
      <c r="E15" s="1817"/>
      <c r="F15" s="1830"/>
    </row>
    <row r="16" spans="1:6" s="343" customFormat="1" ht="13.5" customHeight="1" x14ac:dyDescent="0.15">
      <c r="A16" s="1746"/>
      <c r="B16" s="1746"/>
      <c r="C16" s="1746"/>
      <c r="D16" s="1807"/>
      <c r="E16" s="1816"/>
      <c r="F16" s="1831"/>
    </row>
    <row r="17" spans="1:6" ht="15" customHeight="1" x14ac:dyDescent="0.15">
      <c r="A17" s="1745" t="s">
        <v>811</v>
      </c>
      <c r="B17" s="1745" t="s">
        <v>645</v>
      </c>
      <c r="C17" s="1745" t="s">
        <v>177</v>
      </c>
      <c r="D17" s="1806">
        <v>3</v>
      </c>
      <c r="E17" s="1810">
        <v>41261</v>
      </c>
      <c r="F17" s="1808"/>
    </row>
    <row r="18" spans="1:6" ht="13.5" customHeight="1" x14ac:dyDescent="0.15">
      <c r="A18" s="1746"/>
      <c r="B18" s="1746"/>
      <c r="C18" s="1746"/>
      <c r="D18" s="1807"/>
      <c r="E18" s="1816"/>
      <c r="F18" s="1809"/>
    </row>
    <row r="19" spans="1:6" ht="30" hidden="1" customHeight="1" x14ac:dyDescent="0.15">
      <c r="A19" s="319" t="s">
        <v>812</v>
      </c>
      <c r="B19" s="316" t="s">
        <v>48</v>
      </c>
      <c r="C19" s="316" t="s">
        <v>700</v>
      </c>
      <c r="D19" s="336"/>
      <c r="E19" s="328">
        <v>41257</v>
      </c>
      <c r="F19" s="148"/>
    </row>
    <row r="20" spans="1:6" ht="27" hidden="1" x14ac:dyDescent="0.15">
      <c r="A20" s="322" t="s">
        <v>813</v>
      </c>
      <c r="B20" s="68" t="s">
        <v>674</v>
      </c>
      <c r="C20" s="68" t="s">
        <v>150</v>
      </c>
      <c r="D20" s="335"/>
      <c r="E20" s="330">
        <v>41250</v>
      </c>
      <c r="F20" s="148"/>
    </row>
    <row r="21" spans="1:6" ht="27" hidden="1" x14ac:dyDescent="0.15">
      <c r="A21" s="322" t="s">
        <v>814</v>
      </c>
      <c r="B21" s="68" t="s">
        <v>697</v>
      </c>
      <c r="C21" s="68" t="s">
        <v>150</v>
      </c>
      <c r="D21" s="335"/>
      <c r="E21" s="330">
        <v>41255</v>
      </c>
      <c r="F21" s="148"/>
    </row>
    <row r="22" spans="1:6" ht="36" hidden="1" x14ac:dyDescent="0.15">
      <c r="A22" s="322" t="s">
        <v>815</v>
      </c>
      <c r="B22" s="68" t="s">
        <v>682</v>
      </c>
      <c r="C22" s="68" t="s">
        <v>111</v>
      </c>
      <c r="D22" s="335"/>
      <c r="E22" s="330">
        <v>41253</v>
      </c>
      <c r="F22" s="148"/>
    </row>
    <row r="23" spans="1:6" ht="15" hidden="1" customHeight="1" x14ac:dyDescent="0.15">
      <c r="A23" s="1745" t="s">
        <v>816</v>
      </c>
      <c r="B23" s="1745" t="s">
        <v>787</v>
      </c>
      <c r="C23" s="1745" t="s">
        <v>150</v>
      </c>
      <c r="D23" s="323"/>
      <c r="E23" s="1810" t="s">
        <v>792</v>
      </c>
      <c r="F23" s="148"/>
    </row>
    <row r="24" spans="1:6" ht="14.25" hidden="1" customHeight="1" x14ac:dyDescent="0.15">
      <c r="A24" s="1746"/>
      <c r="B24" s="1746"/>
      <c r="C24" s="1746"/>
      <c r="D24" s="336"/>
      <c r="E24" s="1816"/>
      <c r="F24" s="148"/>
    </row>
    <row r="25" spans="1:6" s="343" customFormat="1" ht="36" x14ac:dyDescent="0.15">
      <c r="A25" s="321" t="s">
        <v>817</v>
      </c>
      <c r="B25" s="321" t="s">
        <v>796</v>
      </c>
      <c r="C25" s="321" t="s">
        <v>797</v>
      </c>
      <c r="D25" s="337">
        <v>1</v>
      </c>
      <c r="E25" s="331">
        <v>41274</v>
      </c>
      <c r="F25" s="344"/>
    </row>
    <row r="26" spans="1:6" ht="15" hidden="1" customHeight="1" x14ac:dyDescent="0.15">
      <c r="A26" s="1745" t="s">
        <v>610</v>
      </c>
      <c r="B26" s="1745" t="s">
        <v>60</v>
      </c>
      <c r="C26" s="1745" t="s">
        <v>62</v>
      </c>
      <c r="D26" s="337"/>
      <c r="E26" s="328">
        <v>41093</v>
      </c>
      <c r="F26" s="148"/>
    </row>
    <row r="27" spans="1:6" ht="21" hidden="1" customHeight="1" x14ac:dyDescent="0.15">
      <c r="A27" s="1746"/>
      <c r="B27" s="1746"/>
      <c r="C27" s="1746"/>
      <c r="D27" s="336"/>
      <c r="E27" s="328">
        <v>41093</v>
      </c>
      <c r="F27" s="148"/>
    </row>
    <row r="28" spans="1:6" ht="45" hidden="1" x14ac:dyDescent="0.15">
      <c r="A28" s="319" t="s">
        <v>611</v>
      </c>
      <c r="B28" s="316" t="s">
        <v>60</v>
      </c>
      <c r="C28" s="316" t="s">
        <v>62</v>
      </c>
      <c r="D28" s="336"/>
      <c r="E28" s="330">
        <v>41093</v>
      </c>
      <c r="F28" s="148"/>
    </row>
    <row r="29" spans="1:6" ht="36" hidden="1" x14ac:dyDescent="0.15">
      <c r="A29" s="322" t="s">
        <v>612</v>
      </c>
      <c r="B29" s="84" t="s">
        <v>84</v>
      </c>
      <c r="C29" s="1745" t="s">
        <v>85</v>
      </c>
      <c r="D29" s="323"/>
      <c r="E29" s="1810">
        <v>41116</v>
      </c>
      <c r="F29" s="148"/>
    </row>
    <row r="30" spans="1:6" ht="45" hidden="1" x14ac:dyDescent="0.15">
      <c r="A30" s="322" t="s">
        <v>613</v>
      </c>
      <c r="B30" s="84" t="s">
        <v>229</v>
      </c>
      <c r="C30" s="1746"/>
      <c r="D30" s="336"/>
      <c r="E30" s="1816"/>
      <c r="F30" s="148"/>
    </row>
    <row r="31" spans="1:6" ht="171" x14ac:dyDescent="0.15">
      <c r="A31" s="322" t="s">
        <v>614</v>
      </c>
      <c r="B31" s="84" t="s">
        <v>818</v>
      </c>
      <c r="C31" s="316" t="s">
        <v>92</v>
      </c>
      <c r="D31" s="336">
        <v>10</v>
      </c>
      <c r="E31" s="331">
        <v>41115</v>
      </c>
      <c r="F31" s="148"/>
    </row>
    <row r="32" spans="1:6" ht="36" hidden="1" x14ac:dyDescent="0.15">
      <c r="A32" s="322" t="s">
        <v>819</v>
      </c>
      <c r="B32" s="84" t="s">
        <v>637</v>
      </c>
      <c r="C32" s="316" t="s">
        <v>639</v>
      </c>
      <c r="D32" s="336"/>
      <c r="E32" s="328">
        <v>41220</v>
      </c>
      <c r="F32" s="148"/>
    </row>
    <row r="33" spans="1:6" ht="45" hidden="1" x14ac:dyDescent="0.15">
      <c r="A33" s="322" t="s">
        <v>615</v>
      </c>
      <c r="B33" s="84" t="s">
        <v>117</v>
      </c>
      <c r="C33" s="316" t="s">
        <v>639</v>
      </c>
      <c r="D33" s="336"/>
      <c r="E33" s="328">
        <v>41179</v>
      </c>
      <c r="F33" s="148"/>
    </row>
    <row r="34" spans="1:6" ht="57.75" customHeight="1" x14ac:dyDescent="0.15">
      <c r="A34" s="322" t="s">
        <v>616</v>
      </c>
      <c r="B34" s="84" t="s">
        <v>137</v>
      </c>
      <c r="C34" s="316" t="s">
        <v>138</v>
      </c>
      <c r="D34" s="1806">
        <v>4</v>
      </c>
      <c r="E34" s="1810">
        <v>41234</v>
      </c>
      <c r="F34" s="148"/>
    </row>
    <row r="35" spans="1:6" ht="60" customHeight="1" x14ac:dyDescent="0.15">
      <c r="A35" s="322" t="s">
        <v>616</v>
      </c>
      <c r="B35" s="84" t="s">
        <v>137</v>
      </c>
      <c r="C35" s="316" t="s">
        <v>138</v>
      </c>
      <c r="D35" s="1807"/>
      <c r="E35" s="1825"/>
      <c r="F35" s="148"/>
    </row>
    <row r="36" spans="1:6" ht="15" customHeight="1" x14ac:dyDescent="0.15">
      <c r="A36" s="1745" t="s">
        <v>617</v>
      </c>
      <c r="B36" s="1705" t="s">
        <v>134</v>
      </c>
      <c r="C36" s="1745" t="s">
        <v>135</v>
      </c>
      <c r="D36" s="1806">
        <v>4</v>
      </c>
      <c r="E36" s="1810">
        <v>41179</v>
      </c>
      <c r="F36" s="1826" t="s">
        <v>842</v>
      </c>
    </row>
    <row r="37" spans="1:6" x14ac:dyDescent="0.15">
      <c r="A37" s="1786"/>
      <c r="B37" s="1706"/>
      <c r="C37" s="1786"/>
      <c r="D37" s="1812"/>
      <c r="E37" s="1825"/>
      <c r="F37" s="1827"/>
    </row>
    <row r="38" spans="1:6" ht="14.25" customHeight="1" x14ac:dyDescent="0.15">
      <c r="A38" s="1746"/>
      <c r="B38" s="1707"/>
      <c r="C38" s="1746"/>
      <c r="D38" s="1807"/>
      <c r="E38" s="1825"/>
      <c r="F38" s="1828"/>
    </row>
    <row r="39" spans="1:6" ht="27" x14ac:dyDescent="0.15">
      <c r="A39" s="322" t="s">
        <v>618</v>
      </c>
      <c r="B39" s="84" t="s">
        <v>129</v>
      </c>
      <c r="C39" s="316" t="s">
        <v>130</v>
      </c>
      <c r="D39" s="1806">
        <v>4</v>
      </c>
      <c r="E39" s="1810">
        <v>41183</v>
      </c>
      <c r="F39" s="1818" t="s">
        <v>843</v>
      </c>
    </row>
    <row r="40" spans="1:6" ht="27" x14ac:dyDescent="0.15">
      <c r="A40" s="322" t="s">
        <v>618</v>
      </c>
      <c r="B40" s="84" t="s">
        <v>129</v>
      </c>
      <c r="C40" s="316" t="s">
        <v>130</v>
      </c>
      <c r="D40" s="1807"/>
      <c r="E40" s="1811"/>
      <c r="F40" s="1819"/>
    </row>
    <row r="41" spans="1:6" ht="27" x14ac:dyDescent="0.15">
      <c r="A41" s="322" t="s">
        <v>619</v>
      </c>
      <c r="B41" s="84" t="s">
        <v>123</v>
      </c>
      <c r="C41" s="316" t="s">
        <v>124</v>
      </c>
      <c r="D41" s="1806">
        <v>2</v>
      </c>
      <c r="E41" s="1787">
        <v>41172</v>
      </c>
      <c r="F41" s="1818" t="s">
        <v>839</v>
      </c>
    </row>
    <row r="42" spans="1:6" ht="27" x14ac:dyDescent="0.15">
      <c r="A42" s="322" t="s">
        <v>619</v>
      </c>
      <c r="B42" s="84" t="s">
        <v>123</v>
      </c>
      <c r="C42" s="316" t="s">
        <v>124</v>
      </c>
      <c r="D42" s="1807"/>
      <c r="E42" s="1820"/>
      <c r="F42" s="1819"/>
    </row>
    <row r="43" spans="1:6" ht="27" x14ac:dyDescent="0.15">
      <c r="A43" s="322" t="s">
        <v>820</v>
      </c>
      <c r="B43" s="84" t="s">
        <v>785</v>
      </c>
      <c r="C43" s="316" t="s">
        <v>124</v>
      </c>
      <c r="D43" s="335">
        <v>2</v>
      </c>
      <c r="E43" s="1821"/>
      <c r="F43" s="341" t="s">
        <v>838</v>
      </c>
    </row>
    <row r="44" spans="1:6" ht="63" hidden="1" x14ac:dyDescent="0.15">
      <c r="A44" s="322" t="s">
        <v>620</v>
      </c>
      <c r="B44" s="84" t="s">
        <v>142</v>
      </c>
      <c r="C44" s="316" t="s">
        <v>150</v>
      </c>
      <c r="D44" s="335"/>
      <c r="E44" s="328">
        <v>41172</v>
      </c>
      <c r="F44" s="148"/>
    </row>
    <row r="45" spans="1:6" ht="15" customHeight="1" x14ac:dyDescent="0.15">
      <c r="A45" s="1745" t="s">
        <v>621</v>
      </c>
      <c r="B45" s="1745" t="s">
        <v>622</v>
      </c>
      <c r="C45" s="1745" t="s">
        <v>177</v>
      </c>
      <c r="D45" s="1806">
        <v>4</v>
      </c>
      <c r="E45" s="1810">
        <v>41179</v>
      </c>
      <c r="F45" s="1813" t="s">
        <v>840</v>
      </c>
    </row>
    <row r="46" spans="1:6" x14ac:dyDescent="0.15">
      <c r="A46" s="1786"/>
      <c r="B46" s="1786"/>
      <c r="C46" s="1786"/>
      <c r="D46" s="1812"/>
      <c r="E46" s="1817"/>
      <c r="F46" s="1814"/>
    </row>
    <row r="47" spans="1:6" ht="25.5" customHeight="1" x14ac:dyDescent="0.15">
      <c r="A47" s="1786"/>
      <c r="B47" s="1746"/>
      <c r="C47" s="1786"/>
      <c r="D47" s="1812"/>
      <c r="E47" s="1817"/>
      <c r="F47" s="1814"/>
    </row>
    <row r="48" spans="1:6" ht="36" x14ac:dyDescent="0.15">
      <c r="A48" s="1786"/>
      <c r="B48" s="131" t="s">
        <v>181</v>
      </c>
      <c r="C48" s="1786"/>
      <c r="D48" s="1812"/>
      <c r="E48" s="1817"/>
      <c r="F48" s="1814"/>
    </row>
    <row r="49" spans="1:6" ht="27" x14ac:dyDescent="0.15">
      <c r="A49" s="1786"/>
      <c r="B49" s="84" t="s">
        <v>187</v>
      </c>
      <c r="C49" s="1786"/>
      <c r="D49" s="1812"/>
      <c r="E49" s="1817"/>
      <c r="F49" s="1814"/>
    </row>
    <row r="50" spans="1:6" x14ac:dyDescent="0.15">
      <c r="A50" s="1786"/>
      <c r="B50" s="1745" t="s">
        <v>188</v>
      </c>
      <c r="C50" s="1786"/>
      <c r="D50" s="1812"/>
      <c r="E50" s="1817"/>
      <c r="F50" s="1814"/>
    </row>
    <row r="51" spans="1:6" x14ac:dyDescent="0.15">
      <c r="A51" s="1786"/>
      <c r="B51" s="1746"/>
      <c r="C51" s="1786"/>
      <c r="D51" s="1812"/>
      <c r="E51" s="1817"/>
      <c r="F51" s="1814"/>
    </row>
    <row r="52" spans="1:6" ht="45" x14ac:dyDescent="0.15">
      <c r="A52" s="1786"/>
      <c r="B52" s="84" t="s">
        <v>189</v>
      </c>
      <c r="C52" s="1786"/>
      <c r="D52" s="1812"/>
      <c r="E52" s="1817"/>
      <c r="F52" s="1814"/>
    </row>
    <row r="53" spans="1:6" ht="18" x14ac:dyDescent="0.15">
      <c r="A53" s="1746"/>
      <c r="B53" s="84" t="s">
        <v>190</v>
      </c>
      <c r="C53" s="1786"/>
      <c r="D53" s="1807"/>
      <c r="E53" s="1817"/>
      <c r="F53" s="1814"/>
    </row>
    <row r="54" spans="1:6" ht="30" customHeight="1" x14ac:dyDescent="0.15">
      <c r="A54" s="1823" t="s">
        <v>220</v>
      </c>
      <c r="B54" s="131" t="s">
        <v>241</v>
      </c>
      <c r="C54" s="1786"/>
      <c r="D54" s="1806">
        <v>2</v>
      </c>
      <c r="E54" s="1817"/>
      <c r="F54" s="1814"/>
    </row>
    <row r="55" spans="1:6" ht="45" x14ac:dyDescent="0.15">
      <c r="A55" s="1786"/>
      <c r="B55" s="84" t="s">
        <v>242</v>
      </c>
      <c r="C55" s="1786"/>
      <c r="D55" s="1812"/>
      <c r="E55" s="1817"/>
      <c r="F55" s="1814"/>
    </row>
    <row r="56" spans="1:6" ht="45" x14ac:dyDescent="0.15">
      <c r="A56" s="1786"/>
      <c r="B56" s="84" t="s">
        <v>243</v>
      </c>
      <c r="C56" s="1786"/>
      <c r="D56" s="1812"/>
      <c r="E56" s="1817"/>
      <c r="F56" s="1814"/>
    </row>
    <row r="57" spans="1:6" ht="45" x14ac:dyDescent="0.15">
      <c r="A57" s="1746"/>
      <c r="B57" s="84" t="s">
        <v>244</v>
      </c>
      <c r="C57" s="1786"/>
      <c r="D57" s="1807"/>
      <c r="E57" s="1817"/>
      <c r="F57" s="1814"/>
    </row>
    <row r="58" spans="1:6" ht="27" x14ac:dyDescent="0.15">
      <c r="A58" s="321" t="s">
        <v>821</v>
      </c>
      <c r="B58" s="84" t="s">
        <v>719</v>
      </c>
      <c r="C58" s="1746"/>
      <c r="D58" s="335"/>
      <c r="E58" s="1816"/>
      <c r="F58" s="1815"/>
    </row>
    <row r="59" spans="1:6" ht="45" x14ac:dyDescent="0.15">
      <c r="A59" s="1745" t="s">
        <v>623</v>
      </c>
      <c r="B59" s="84" t="s">
        <v>205</v>
      </c>
      <c r="C59" s="1745" t="s">
        <v>200</v>
      </c>
      <c r="D59" s="1806">
        <v>3</v>
      </c>
      <c r="E59" s="1810">
        <v>41183</v>
      </c>
      <c r="F59" s="1808"/>
    </row>
    <row r="60" spans="1:6" ht="36" x14ac:dyDescent="0.15">
      <c r="A60" s="1746"/>
      <c r="B60" s="68" t="s">
        <v>204</v>
      </c>
      <c r="C60" s="1746"/>
      <c r="D60" s="1807"/>
      <c r="E60" s="1816"/>
      <c r="F60" s="1809"/>
    </row>
    <row r="61" spans="1:6" ht="126" x14ac:dyDescent="0.15">
      <c r="A61" s="322" t="s">
        <v>624</v>
      </c>
      <c r="B61" s="84" t="s">
        <v>231</v>
      </c>
      <c r="C61" s="316" t="s">
        <v>232</v>
      </c>
      <c r="D61" s="335">
        <v>5</v>
      </c>
      <c r="E61" s="331">
        <v>41205</v>
      </c>
      <c r="F61" s="148"/>
    </row>
    <row r="62" spans="1:6" ht="45" x14ac:dyDescent="0.15">
      <c r="A62" s="318" t="s">
        <v>625</v>
      </c>
      <c r="B62" s="170" t="s">
        <v>257</v>
      </c>
      <c r="C62" s="317" t="s">
        <v>258</v>
      </c>
      <c r="D62" s="335">
        <v>3</v>
      </c>
      <c r="E62" s="329">
        <v>41234</v>
      </c>
      <c r="F62" s="339" t="s">
        <v>841</v>
      </c>
    </row>
    <row r="63" spans="1:6" ht="15" customHeight="1" x14ac:dyDescent="0.15">
      <c r="A63" s="1745" t="s">
        <v>626</v>
      </c>
      <c r="B63" s="1745" t="s">
        <v>247</v>
      </c>
      <c r="C63" s="1745" t="s">
        <v>248</v>
      </c>
      <c r="D63" s="1806">
        <v>8</v>
      </c>
      <c r="E63" s="1810">
        <v>41234</v>
      </c>
      <c r="F63" s="1808"/>
    </row>
    <row r="64" spans="1:6" ht="18.75" customHeight="1" x14ac:dyDescent="0.15">
      <c r="A64" s="1746"/>
      <c r="B64" s="1746"/>
      <c r="C64" s="1746"/>
      <c r="D64" s="1807"/>
      <c r="E64" s="1811"/>
      <c r="F64" s="1809"/>
    </row>
    <row r="65" spans="1:6" ht="21" customHeight="1" x14ac:dyDescent="0.15">
      <c r="A65" s="1745" t="s">
        <v>822</v>
      </c>
      <c r="B65" s="1745" t="s">
        <v>823</v>
      </c>
      <c r="C65" s="1745" t="s">
        <v>629</v>
      </c>
      <c r="D65" s="1806">
        <v>8</v>
      </c>
      <c r="E65" s="1810">
        <v>41234</v>
      </c>
      <c r="F65" s="1808"/>
    </row>
    <row r="66" spans="1:6" ht="21.75" customHeight="1" x14ac:dyDescent="0.15">
      <c r="A66" s="1746"/>
      <c r="B66" s="1746"/>
      <c r="C66" s="1746"/>
      <c r="D66" s="1807"/>
      <c r="E66" s="1811"/>
      <c r="F66" s="1809"/>
    </row>
    <row r="67" spans="1:6" ht="15" customHeight="1" x14ac:dyDescent="0.15">
      <c r="A67" s="1745" t="s">
        <v>824</v>
      </c>
      <c r="B67" s="1745" t="s">
        <v>631</v>
      </c>
      <c r="C67" s="1745" t="s">
        <v>632</v>
      </c>
      <c r="D67" s="1806">
        <v>2</v>
      </c>
      <c r="E67" s="1810">
        <v>41248</v>
      </c>
      <c r="F67" s="1808"/>
    </row>
    <row r="68" spans="1:6" ht="18.75" customHeight="1" x14ac:dyDescent="0.15">
      <c r="A68" s="1746"/>
      <c r="B68" s="1746"/>
      <c r="C68" s="1746"/>
      <c r="D68" s="1807"/>
      <c r="E68" s="1811"/>
      <c r="F68" s="1809"/>
    </row>
    <row r="69" spans="1:6" ht="24" customHeight="1" x14ac:dyDescent="0.15">
      <c r="A69" s="1745" t="s">
        <v>825</v>
      </c>
      <c r="B69" s="1745" t="s">
        <v>651</v>
      </c>
      <c r="C69" s="1745" t="s">
        <v>647</v>
      </c>
      <c r="D69" s="1806">
        <v>2</v>
      </c>
      <c r="E69" s="1810">
        <v>41243</v>
      </c>
      <c r="F69" s="1793" t="s">
        <v>833</v>
      </c>
    </row>
    <row r="70" spans="1:6" ht="28.5" customHeight="1" x14ac:dyDescent="0.15">
      <c r="A70" s="1746"/>
      <c r="B70" s="1746"/>
      <c r="C70" s="1746"/>
      <c r="D70" s="1807"/>
      <c r="E70" s="1811"/>
      <c r="F70" s="1794"/>
    </row>
    <row r="71" spans="1:6" ht="27" x14ac:dyDescent="0.15">
      <c r="A71" s="322" t="s">
        <v>826</v>
      </c>
      <c r="B71" s="131" t="s">
        <v>678</v>
      </c>
      <c r="C71" s="324" t="s">
        <v>679</v>
      </c>
      <c r="D71" s="335">
        <v>3</v>
      </c>
      <c r="E71" s="330">
        <v>41256</v>
      </c>
      <c r="F71" s="148"/>
    </row>
    <row r="72" spans="1:6" ht="54" x14ac:dyDescent="0.15">
      <c r="A72" s="322" t="s">
        <v>827</v>
      </c>
      <c r="B72" s="84" t="s">
        <v>687</v>
      </c>
      <c r="C72" s="68" t="s">
        <v>688</v>
      </c>
      <c r="D72" s="335">
        <v>2</v>
      </c>
      <c r="E72" s="330">
        <v>41262</v>
      </c>
      <c r="F72" s="148"/>
    </row>
    <row r="73" spans="1:6" ht="40.5" customHeight="1" x14ac:dyDescent="0.15">
      <c r="A73" s="322" t="s">
        <v>828</v>
      </c>
      <c r="B73" s="84" t="s">
        <v>691</v>
      </c>
      <c r="C73" s="68" t="s">
        <v>692</v>
      </c>
      <c r="D73" s="335">
        <v>2</v>
      </c>
      <c r="E73" s="330">
        <v>41262</v>
      </c>
      <c r="F73" s="148"/>
    </row>
    <row r="74" spans="1:6" ht="36" x14ac:dyDescent="0.15">
      <c r="A74" s="322" t="s">
        <v>829</v>
      </c>
      <c r="B74" s="131" t="s">
        <v>704</v>
      </c>
      <c r="C74" s="68" t="s">
        <v>705</v>
      </c>
      <c r="D74" s="335">
        <v>2</v>
      </c>
      <c r="E74" s="330">
        <v>41267</v>
      </c>
      <c r="F74" s="148"/>
    </row>
    <row r="75" spans="1:6" ht="27" x14ac:dyDescent="0.15">
      <c r="A75" s="325" t="s">
        <v>830</v>
      </c>
      <c r="B75" s="168" t="s">
        <v>725</v>
      </c>
      <c r="C75" s="325" t="s">
        <v>726</v>
      </c>
      <c r="D75" s="342">
        <v>2</v>
      </c>
      <c r="E75" s="332">
        <v>41269</v>
      </c>
      <c r="F75" s="148"/>
    </row>
    <row r="76" spans="1:6" ht="54" x14ac:dyDescent="0.15">
      <c r="A76" s="325" t="s">
        <v>831</v>
      </c>
      <c r="B76" s="168" t="s">
        <v>732</v>
      </c>
      <c r="C76" s="325" t="s">
        <v>734</v>
      </c>
      <c r="D76" s="342">
        <v>3</v>
      </c>
      <c r="E76" s="332">
        <v>41274</v>
      </c>
      <c r="F76" s="148"/>
    </row>
    <row r="93" spans="9:15" x14ac:dyDescent="0.15">
      <c r="J93" s="345"/>
      <c r="K93" s="345"/>
      <c r="L93" s="345"/>
      <c r="M93" s="345"/>
      <c r="N93" s="345"/>
      <c r="O93" s="345"/>
    </row>
    <row r="94" spans="9:15" x14ac:dyDescent="0.15">
      <c r="J94" s="345">
        <v>208591583</v>
      </c>
      <c r="K94" s="345">
        <v>695305279.15999997</v>
      </c>
      <c r="L94" s="345">
        <v>267920.65000000002</v>
      </c>
      <c r="M94" s="345"/>
      <c r="N94" s="345"/>
      <c r="O94" s="345"/>
    </row>
    <row r="95" spans="9:15" x14ac:dyDescent="0.15">
      <c r="I95" s="354">
        <f>J94+J95</f>
        <v>632868419.89999998</v>
      </c>
      <c r="J95" s="345">
        <v>424276836.89999998</v>
      </c>
      <c r="K95" s="345"/>
      <c r="L95" s="345"/>
      <c r="M95" s="345"/>
      <c r="N95" s="345"/>
      <c r="O95" s="345"/>
    </row>
    <row r="96" spans="9:15" x14ac:dyDescent="0.15">
      <c r="J96" s="345">
        <v>62170494.159999996</v>
      </c>
      <c r="K96" s="345"/>
      <c r="L96" s="345"/>
      <c r="M96" s="345"/>
      <c r="N96" s="345"/>
      <c r="O96" s="345"/>
    </row>
    <row r="97" spans="10:15" x14ac:dyDescent="0.15">
      <c r="J97" s="345">
        <f>SUM(J94:J96)</f>
        <v>695038914.05999994</v>
      </c>
      <c r="K97" s="345">
        <f>K94-J97</f>
        <v>266365.10000002384</v>
      </c>
      <c r="L97" s="345">
        <f>L94-K97</f>
        <v>1555.5499999761814</v>
      </c>
      <c r="M97" s="345">
        <v>62170494.159999996</v>
      </c>
      <c r="N97" s="345">
        <f>M97-L97</f>
        <v>62168938.610000022</v>
      </c>
      <c r="O97" s="345"/>
    </row>
    <row r="98" spans="10:15" x14ac:dyDescent="0.15">
      <c r="J98" s="345"/>
      <c r="K98" s="345"/>
      <c r="L98" s="345"/>
      <c r="M98" s="345"/>
      <c r="N98" s="345"/>
      <c r="O98" s="345"/>
    </row>
    <row r="99" spans="10:15" x14ac:dyDescent="0.15">
      <c r="J99" s="345"/>
      <c r="K99" s="345">
        <f>K94-I95</f>
        <v>62436859.25999999</v>
      </c>
      <c r="L99" s="345"/>
      <c r="M99" s="345"/>
      <c r="N99" s="345"/>
      <c r="O99" s="345"/>
    </row>
    <row r="100" spans="10:15" x14ac:dyDescent="0.15">
      <c r="J100" s="345"/>
      <c r="K100" s="345">
        <v>62170494.159999996</v>
      </c>
      <c r="L100" s="345"/>
      <c r="M100" s="345"/>
      <c r="N100" s="345"/>
      <c r="O100" s="345"/>
    </row>
    <row r="101" spans="10:15" x14ac:dyDescent="0.15">
      <c r="J101" s="345"/>
      <c r="K101" s="345">
        <f>K99-K100</f>
        <v>266365.09999999404</v>
      </c>
      <c r="L101" s="345"/>
      <c r="M101" s="345"/>
      <c r="N101" s="345"/>
      <c r="O101" s="345"/>
    </row>
    <row r="102" spans="10:15" x14ac:dyDescent="0.15">
      <c r="J102" s="345"/>
      <c r="K102" s="345"/>
      <c r="L102" s="345"/>
      <c r="M102" s="345"/>
      <c r="N102" s="345"/>
      <c r="O102" s="345"/>
    </row>
    <row r="103" spans="10:15" x14ac:dyDescent="0.15">
      <c r="J103" s="345"/>
      <c r="K103" s="345"/>
      <c r="L103" s="345"/>
      <c r="M103" s="345"/>
      <c r="N103" s="345"/>
      <c r="O103" s="345"/>
    </row>
    <row r="104" spans="10:15" x14ac:dyDescent="0.15">
      <c r="J104" s="345"/>
      <c r="K104" s="345"/>
      <c r="L104" s="345"/>
      <c r="M104" s="345"/>
      <c r="N104" s="345"/>
      <c r="O104" s="345"/>
    </row>
    <row r="105" spans="10:15" x14ac:dyDescent="0.15">
      <c r="J105" s="345"/>
      <c r="K105" s="345"/>
      <c r="L105" s="345"/>
      <c r="M105" s="345"/>
      <c r="N105" s="345"/>
      <c r="O105" s="345"/>
    </row>
    <row r="106" spans="10:15" x14ac:dyDescent="0.15">
      <c r="J106" s="345"/>
      <c r="K106" s="345"/>
      <c r="L106" s="345"/>
      <c r="M106" s="345"/>
      <c r="N106" s="345"/>
      <c r="O106" s="345"/>
    </row>
    <row r="107" spans="10:15" x14ac:dyDescent="0.15">
      <c r="J107" s="345"/>
      <c r="K107" s="345"/>
      <c r="L107" s="345"/>
      <c r="M107" s="345"/>
      <c r="N107" s="345"/>
      <c r="O107" s="345"/>
    </row>
    <row r="108" spans="10:15" x14ac:dyDescent="0.15">
      <c r="J108" s="345"/>
      <c r="K108" s="345"/>
      <c r="L108" s="345"/>
      <c r="M108" s="345"/>
      <c r="N108" s="345"/>
      <c r="O108" s="345"/>
    </row>
    <row r="109" spans="10:15" x14ac:dyDescent="0.15">
      <c r="J109" s="345"/>
      <c r="K109" s="345"/>
      <c r="L109" s="345"/>
      <c r="M109" s="345"/>
      <c r="N109" s="345"/>
      <c r="O109" s="345"/>
    </row>
    <row r="110" spans="10:15" x14ac:dyDescent="0.15">
      <c r="J110" s="345"/>
      <c r="K110" s="345"/>
      <c r="L110" s="345"/>
      <c r="M110" s="345"/>
      <c r="N110" s="345"/>
      <c r="O110" s="345"/>
    </row>
    <row r="111" spans="10:15" x14ac:dyDescent="0.15">
      <c r="J111" s="345"/>
      <c r="K111" s="345"/>
      <c r="L111" s="345"/>
      <c r="M111" s="345"/>
      <c r="N111" s="345"/>
      <c r="O111" s="345"/>
    </row>
    <row r="112" spans="10:15" x14ac:dyDescent="0.15">
      <c r="J112" s="345"/>
      <c r="K112" s="345"/>
      <c r="L112" s="345"/>
      <c r="M112" s="345"/>
      <c r="N112" s="345"/>
      <c r="O112" s="345"/>
    </row>
    <row r="113" spans="10:15" x14ac:dyDescent="0.15">
      <c r="J113" s="345"/>
      <c r="K113" s="345"/>
      <c r="L113" s="345"/>
      <c r="M113" s="345"/>
      <c r="N113" s="345"/>
      <c r="O113" s="345"/>
    </row>
    <row r="114" spans="10:15" x14ac:dyDescent="0.15">
      <c r="J114" s="345"/>
      <c r="K114" s="345"/>
      <c r="L114" s="345"/>
      <c r="M114" s="345"/>
      <c r="N114" s="345"/>
      <c r="O114" s="345"/>
    </row>
    <row r="115" spans="10:15" x14ac:dyDescent="0.15">
      <c r="J115" s="345"/>
      <c r="K115" s="345"/>
      <c r="L115" s="345"/>
      <c r="M115" s="345"/>
      <c r="N115" s="345"/>
      <c r="O115" s="345"/>
    </row>
    <row r="116" spans="10:15" x14ac:dyDescent="0.15">
      <c r="J116" s="345"/>
      <c r="K116" s="345"/>
      <c r="L116" s="345"/>
      <c r="M116" s="345"/>
      <c r="N116" s="345"/>
      <c r="O116" s="345"/>
    </row>
    <row r="117" spans="10:15" x14ac:dyDescent="0.15">
      <c r="J117" s="345"/>
      <c r="K117" s="345"/>
      <c r="L117" s="345"/>
      <c r="M117" s="345"/>
      <c r="N117" s="345"/>
      <c r="O117" s="345"/>
    </row>
    <row r="118" spans="10:15" x14ac:dyDescent="0.15">
      <c r="J118" s="345"/>
      <c r="K118" s="345"/>
      <c r="L118" s="345"/>
      <c r="M118" s="345"/>
      <c r="N118" s="345"/>
      <c r="O118" s="345"/>
    </row>
    <row r="119" spans="10:15" x14ac:dyDescent="0.15">
      <c r="J119" s="345"/>
      <c r="K119" s="345"/>
      <c r="L119" s="345"/>
      <c r="M119" s="345"/>
      <c r="N119" s="345"/>
      <c r="O119" s="345"/>
    </row>
    <row r="120" spans="10:15" x14ac:dyDescent="0.15">
      <c r="J120" s="345"/>
      <c r="K120" s="345"/>
      <c r="L120" s="345"/>
      <c r="M120" s="345"/>
      <c r="N120" s="345"/>
      <c r="O120" s="345"/>
    </row>
    <row r="121" spans="10:15" x14ac:dyDescent="0.15">
      <c r="J121" s="345"/>
      <c r="K121" s="345"/>
      <c r="L121" s="345"/>
      <c r="M121" s="345"/>
      <c r="N121" s="345"/>
      <c r="O121" s="345"/>
    </row>
  </sheetData>
  <mergeCells count="80">
    <mergeCell ref="D69:D70"/>
    <mergeCell ref="F69:F70"/>
    <mergeCell ref="E65:E66"/>
    <mergeCell ref="E67:E68"/>
    <mergeCell ref="E69:E70"/>
    <mergeCell ref="F1:F2"/>
    <mergeCell ref="E36:E38"/>
    <mergeCell ref="E39:E40"/>
    <mergeCell ref="F11:F12"/>
    <mergeCell ref="F36:F38"/>
    <mergeCell ref="F14:F16"/>
    <mergeCell ref="F17:F18"/>
    <mergeCell ref="E1:E2"/>
    <mergeCell ref="E14:E16"/>
    <mergeCell ref="E17:E18"/>
    <mergeCell ref="E23:E24"/>
    <mergeCell ref="E34:E35"/>
    <mergeCell ref="E29:E30"/>
    <mergeCell ref="A67:A68"/>
    <mergeCell ref="B67:B68"/>
    <mergeCell ref="C67:C68"/>
    <mergeCell ref="A69:A70"/>
    <mergeCell ref="B69:B70"/>
    <mergeCell ref="C69:C70"/>
    <mergeCell ref="A63:A64"/>
    <mergeCell ref="B63:B64"/>
    <mergeCell ref="C63:C64"/>
    <mergeCell ref="A65:A66"/>
    <mergeCell ref="B65:B66"/>
    <mergeCell ref="C65:C66"/>
    <mergeCell ref="B50:B51"/>
    <mergeCell ref="A54:A57"/>
    <mergeCell ref="A59:A60"/>
    <mergeCell ref="C59:C60"/>
    <mergeCell ref="A36:A38"/>
    <mergeCell ref="B36:B38"/>
    <mergeCell ref="C36:C38"/>
    <mergeCell ref="A45:A53"/>
    <mergeCell ref="B45:B47"/>
    <mergeCell ref="C45:C58"/>
    <mergeCell ref="A26:A27"/>
    <mergeCell ref="B26:B27"/>
    <mergeCell ref="C26:C27"/>
    <mergeCell ref="C29:C30"/>
    <mergeCell ref="A17:A18"/>
    <mergeCell ref="B17:B18"/>
    <mergeCell ref="C17:C18"/>
    <mergeCell ref="A23:A24"/>
    <mergeCell ref="B23:B24"/>
    <mergeCell ref="C23:C24"/>
    <mergeCell ref="A11:A12"/>
    <mergeCell ref="C11:C12"/>
    <mergeCell ref="A14:A16"/>
    <mergeCell ref="B14:B16"/>
    <mergeCell ref="C14:C16"/>
    <mergeCell ref="D11:D12"/>
    <mergeCell ref="E11:E13"/>
    <mergeCell ref="D17:D18"/>
    <mergeCell ref="D34:D35"/>
    <mergeCell ref="D36:D38"/>
    <mergeCell ref="D14:D16"/>
    <mergeCell ref="D39:D40"/>
    <mergeCell ref="F39:F40"/>
    <mergeCell ref="D41:D42"/>
    <mergeCell ref="E41:E43"/>
    <mergeCell ref="F41:F42"/>
    <mergeCell ref="D59:D60"/>
    <mergeCell ref="F59:F60"/>
    <mergeCell ref="D45:D53"/>
    <mergeCell ref="D54:D57"/>
    <mergeCell ref="F45:F58"/>
    <mergeCell ref="E59:E60"/>
    <mergeCell ref="E45:E58"/>
    <mergeCell ref="D63:D64"/>
    <mergeCell ref="D65:D66"/>
    <mergeCell ref="F63:F64"/>
    <mergeCell ref="F65:F66"/>
    <mergeCell ref="F67:F68"/>
    <mergeCell ref="E63:E64"/>
    <mergeCell ref="D67:D68"/>
  </mergeCells>
  <pageMargins left="0.70866141732283472" right="0.70866141732283472" top="0.74803149606299213" bottom="0.74803149606299213" header="0.31496062992125984" footer="0.31496062992125984"/>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2:AE57"/>
  <sheetViews>
    <sheetView zoomScale="80" zoomScaleNormal="80" workbookViewId="0">
      <selection activeCell="B8" sqref="B8"/>
    </sheetView>
  </sheetViews>
  <sheetFormatPr baseColWidth="10" defaultRowHeight="11.25" x14ac:dyDescent="0.2"/>
  <cols>
    <col min="1" max="1" width="11.42578125" style="253"/>
    <col min="2" max="2" width="28.28515625" style="253" customWidth="1"/>
    <col min="3" max="3" width="16.140625" style="253" customWidth="1"/>
    <col min="4" max="4" width="12.85546875" style="253" customWidth="1"/>
    <col min="5" max="5" width="14.5703125" style="253" bestFit="1" customWidth="1"/>
    <col min="6" max="6" width="15" style="253" bestFit="1" customWidth="1"/>
    <col min="7" max="7" width="11.42578125" style="253"/>
    <col min="8" max="8" width="15.85546875" style="253" bestFit="1" customWidth="1"/>
    <col min="9" max="9" width="11.42578125" style="253"/>
    <col min="10" max="10" width="15.7109375" style="253" bestFit="1" customWidth="1"/>
    <col min="11" max="11" width="11.42578125" style="253"/>
    <col min="12" max="12" width="15.7109375" style="253" bestFit="1" customWidth="1"/>
    <col min="13" max="13" width="18" style="253" bestFit="1" customWidth="1"/>
    <col min="14" max="14" width="13.140625" style="253" customWidth="1"/>
    <col min="15" max="17" width="11.42578125" style="253"/>
    <col min="18" max="18" width="14.5703125" style="253" bestFit="1" customWidth="1"/>
    <col min="19" max="20" width="11.42578125" style="253"/>
    <col min="21" max="21" width="16.85546875" style="253" customWidth="1"/>
    <col min="22" max="23" width="11.42578125" style="253"/>
    <col min="24" max="24" width="16.42578125" style="253" customWidth="1"/>
    <col min="25" max="25" width="9.5703125" style="253" customWidth="1"/>
    <col min="26" max="26" width="8.85546875" style="253" customWidth="1"/>
    <col min="27" max="27" width="13.85546875" style="253" bestFit="1" customWidth="1"/>
    <col min="28" max="28" width="12.7109375" style="253" customWidth="1"/>
    <col min="29" max="29" width="10.28515625" style="253" customWidth="1"/>
    <col min="30" max="30" width="7.85546875" style="253" customWidth="1"/>
    <col min="31" max="31" width="5.85546875" style="253" customWidth="1"/>
    <col min="32" max="16384" width="11.42578125" style="253"/>
  </cols>
  <sheetData>
    <row r="2" spans="1:31" x14ac:dyDescent="0.2">
      <c r="A2" s="355" t="s">
        <v>0</v>
      </c>
      <c r="B2" s="356"/>
      <c r="C2" s="356"/>
      <c r="D2" s="356"/>
      <c r="E2" s="356"/>
      <c r="F2" s="356"/>
      <c r="G2" s="356"/>
      <c r="H2" s="356"/>
      <c r="I2" s="357"/>
      <c r="J2" s="1631" t="s">
        <v>0</v>
      </c>
      <c r="K2" s="1632"/>
      <c r="L2" s="1632"/>
      <c r="M2" s="1632"/>
      <c r="N2" s="1632"/>
      <c r="O2" s="1632"/>
      <c r="P2" s="1632"/>
      <c r="Q2" s="1632"/>
      <c r="R2" s="1632"/>
      <c r="S2" s="1632"/>
      <c r="T2" s="1632"/>
      <c r="U2" s="1632"/>
      <c r="V2" s="1632"/>
      <c r="W2" s="1632"/>
      <c r="X2" s="1632"/>
      <c r="Y2" s="1632"/>
      <c r="Z2" s="1632"/>
      <c r="AA2" s="1632"/>
      <c r="AB2" s="1632"/>
      <c r="AC2" s="1632"/>
      <c r="AD2" s="1632"/>
      <c r="AE2" s="1632"/>
    </row>
    <row r="3" spans="1:31" x14ac:dyDescent="0.2">
      <c r="A3" s="358" t="s">
        <v>31</v>
      </c>
      <c r="B3" s="359"/>
      <c r="C3" s="359"/>
      <c r="D3" s="359"/>
      <c r="E3" s="359"/>
      <c r="F3" s="359"/>
      <c r="G3" s="359"/>
      <c r="H3" s="359"/>
      <c r="I3" s="360"/>
      <c r="J3" s="1633" t="s">
        <v>1</v>
      </c>
      <c r="K3" s="1634"/>
      <c r="L3" s="1634"/>
      <c r="M3" s="1634"/>
      <c r="N3" s="1634"/>
      <c r="O3" s="1634"/>
      <c r="P3" s="1634"/>
      <c r="Q3" s="1634"/>
      <c r="R3" s="1634"/>
      <c r="S3" s="1634"/>
      <c r="T3" s="1634"/>
      <c r="U3" s="1634"/>
      <c r="V3" s="1634"/>
      <c r="W3" s="1634"/>
      <c r="X3" s="1634"/>
      <c r="Y3" s="1634"/>
      <c r="Z3" s="1634"/>
      <c r="AA3" s="1634"/>
      <c r="AB3" s="1634"/>
      <c r="AC3" s="1634"/>
      <c r="AD3" s="1634"/>
      <c r="AE3" s="1634"/>
    </row>
    <row r="4" spans="1:31" ht="36" customHeight="1" x14ac:dyDescent="0.2">
      <c r="A4" s="352" t="s">
        <v>2</v>
      </c>
      <c r="B4" s="352" t="s">
        <v>3</v>
      </c>
      <c r="C4" s="1636" t="s">
        <v>5</v>
      </c>
      <c r="D4" s="1636"/>
      <c r="E4" s="1637" t="s">
        <v>7</v>
      </c>
      <c r="F4" s="1638" t="s">
        <v>8</v>
      </c>
      <c r="G4" s="1639"/>
      <c r="H4" s="1640"/>
      <c r="I4" s="1637" t="s">
        <v>9</v>
      </c>
      <c r="J4" s="1637" t="s">
        <v>10</v>
      </c>
      <c r="K4" s="1637" t="s">
        <v>11</v>
      </c>
      <c r="L4" s="1561" t="s">
        <v>12</v>
      </c>
      <c r="M4" s="1637" t="s">
        <v>30</v>
      </c>
      <c r="N4" s="1561" t="s">
        <v>13</v>
      </c>
      <c r="O4" s="1561" t="s">
        <v>14</v>
      </c>
      <c r="P4" s="351" t="s">
        <v>15</v>
      </c>
      <c r="Q4" s="255" t="s">
        <v>88</v>
      </c>
      <c r="R4" s="1639" t="s">
        <v>16</v>
      </c>
      <c r="S4" s="1639"/>
      <c r="T4" s="1639"/>
      <c r="U4" s="1639"/>
      <c r="V4" s="1639"/>
      <c r="W4" s="1639"/>
      <c r="X4" s="1639"/>
      <c r="Y4" s="1639"/>
      <c r="Z4" s="1639"/>
      <c r="AA4" s="1639"/>
      <c r="AB4" s="1639"/>
      <c r="AC4" s="1640"/>
      <c r="AD4" s="1638" t="s">
        <v>17</v>
      </c>
      <c r="AE4" s="1640"/>
    </row>
    <row r="5" spans="1:31" ht="22.5" x14ac:dyDescent="0.2">
      <c r="A5" s="352"/>
      <c r="B5" s="352"/>
      <c r="C5" s="352" t="s">
        <v>18</v>
      </c>
      <c r="D5" s="352" t="s">
        <v>19</v>
      </c>
      <c r="E5" s="1637"/>
      <c r="F5" s="352" t="s">
        <v>23</v>
      </c>
      <c r="G5" s="352" t="s">
        <v>21</v>
      </c>
      <c r="H5" s="352" t="s">
        <v>24</v>
      </c>
      <c r="I5" s="1637"/>
      <c r="J5" s="1637"/>
      <c r="K5" s="1637"/>
      <c r="L5" s="1562"/>
      <c r="M5" s="1637"/>
      <c r="N5" s="1562"/>
      <c r="O5" s="1562"/>
      <c r="P5" s="352"/>
      <c r="Q5" s="352"/>
      <c r="R5" s="352" t="s">
        <v>27</v>
      </c>
      <c r="S5" s="352" t="s">
        <v>21</v>
      </c>
      <c r="T5" s="254" t="s">
        <v>32</v>
      </c>
      <c r="U5" s="352" t="s">
        <v>28</v>
      </c>
      <c r="V5" s="352" t="s">
        <v>21</v>
      </c>
      <c r="W5" s="254" t="s">
        <v>32</v>
      </c>
      <c r="X5" s="352" t="s">
        <v>28</v>
      </c>
      <c r="Y5" s="352" t="s">
        <v>21</v>
      </c>
      <c r="Z5" s="254" t="s">
        <v>32</v>
      </c>
      <c r="AA5" s="352" t="s">
        <v>29</v>
      </c>
      <c r="AB5" s="352" t="s">
        <v>21</v>
      </c>
      <c r="AC5" s="254" t="s">
        <v>32</v>
      </c>
      <c r="AD5" s="352" t="s">
        <v>215</v>
      </c>
      <c r="AE5" s="352"/>
    </row>
    <row r="6" spans="1:31" ht="90.75" customHeight="1" x14ac:dyDescent="0.2">
      <c r="A6" s="353" t="s">
        <v>738</v>
      </c>
      <c r="B6" s="256" t="s">
        <v>33</v>
      </c>
      <c r="C6" s="353" t="s">
        <v>35</v>
      </c>
      <c r="D6" s="351" t="s">
        <v>54</v>
      </c>
      <c r="E6" s="259">
        <v>41064</v>
      </c>
      <c r="F6" s="260" t="s">
        <v>56</v>
      </c>
      <c r="G6" s="350">
        <v>41064</v>
      </c>
      <c r="H6" s="258">
        <v>9948021</v>
      </c>
      <c r="I6" s="259">
        <v>41072</v>
      </c>
      <c r="J6" s="259">
        <v>41086</v>
      </c>
      <c r="K6" s="353">
        <v>4</v>
      </c>
      <c r="L6" s="261">
        <v>9948021</v>
      </c>
      <c r="M6" s="261"/>
      <c r="N6" s="261"/>
      <c r="O6" s="353"/>
      <c r="P6" s="353" t="s">
        <v>37</v>
      </c>
      <c r="Q6" s="353" t="s">
        <v>38</v>
      </c>
      <c r="R6" s="261"/>
      <c r="S6" s="259"/>
      <c r="T6" s="262"/>
      <c r="U6" s="353"/>
      <c r="V6" s="346"/>
      <c r="W6" s="346"/>
      <c r="X6" s="346"/>
      <c r="Y6" s="346"/>
      <c r="Z6" s="346"/>
      <c r="AA6" s="346"/>
      <c r="AB6" s="263"/>
      <c r="AC6" s="263"/>
      <c r="AD6" s="263"/>
      <c r="AE6" s="263"/>
    </row>
    <row r="7" spans="1:31" ht="74.25" customHeight="1" x14ac:dyDescent="0.2">
      <c r="A7" s="251" t="s">
        <v>741</v>
      </c>
      <c r="B7" s="251" t="s">
        <v>68</v>
      </c>
      <c r="C7" s="346" t="s">
        <v>35</v>
      </c>
      <c r="D7" s="351" t="s">
        <v>54</v>
      </c>
      <c r="E7" s="347">
        <v>41080</v>
      </c>
      <c r="F7" s="264" t="s">
        <v>70</v>
      </c>
      <c r="G7" s="347">
        <v>41080</v>
      </c>
      <c r="H7" s="265">
        <v>2412614</v>
      </c>
      <c r="I7" s="347">
        <v>41086</v>
      </c>
      <c r="J7" s="347">
        <v>41095</v>
      </c>
      <c r="K7" s="348">
        <v>4</v>
      </c>
      <c r="L7" s="349">
        <v>2412614</v>
      </c>
      <c r="M7" s="349"/>
      <c r="N7" s="349"/>
      <c r="O7" s="263"/>
      <c r="P7" s="268" t="s">
        <v>71</v>
      </c>
      <c r="Q7" s="251" t="s">
        <v>38</v>
      </c>
      <c r="R7" s="269">
        <f>L7/2</f>
        <v>1206307</v>
      </c>
      <c r="S7" s="347">
        <v>41121</v>
      </c>
      <c r="T7" s="264" t="s">
        <v>99</v>
      </c>
      <c r="U7" s="348"/>
      <c r="V7" s="346"/>
      <c r="W7" s="346"/>
      <c r="X7" s="346"/>
      <c r="Y7" s="346"/>
      <c r="Z7" s="346"/>
      <c r="AA7" s="346"/>
      <c r="AB7" s="263"/>
      <c r="AC7" s="263"/>
      <c r="AD7" s="263"/>
      <c r="AE7" s="263"/>
    </row>
    <row r="8" spans="1:31" ht="81.75" customHeight="1" x14ac:dyDescent="0.2">
      <c r="A8" s="251" t="s">
        <v>742</v>
      </c>
      <c r="B8" s="251" t="s">
        <v>78</v>
      </c>
      <c r="C8" s="346" t="s">
        <v>35</v>
      </c>
      <c r="D8" s="351" t="s">
        <v>54</v>
      </c>
      <c r="E8" s="347">
        <v>41093</v>
      </c>
      <c r="F8" s="264" t="s">
        <v>82</v>
      </c>
      <c r="G8" s="347">
        <v>41093</v>
      </c>
      <c r="H8" s="265">
        <v>7878349</v>
      </c>
      <c r="I8" s="347">
        <v>41101</v>
      </c>
      <c r="J8" s="347">
        <v>41116</v>
      </c>
      <c r="K8" s="348">
        <v>4</v>
      </c>
      <c r="L8" s="349">
        <v>7878349</v>
      </c>
      <c r="M8" s="349"/>
      <c r="N8" s="349"/>
      <c r="O8" s="263"/>
      <c r="P8" s="268" t="s">
        <v>71</v>
      </c>
      <c r="Q8" s="251" t="s">
        <v>38</v>
      </c>
      <c r="R8" s="269">
        <f>L8/2</f>
        <v>3939174.5</v>
      </c>
      <c r="S8" s="347">
        <v>41121</v>
      </c>
      <c r="T8" s="264" t="s">
        <v>97</v>
      </c>
      <c r="U8" s="348"/>
      <c r="V8" s="346"/>
      <c r="W8" s="346"/>
      <c r="X8" s="346"/>
      <c r="Y8" s="346"/>
      <c r="Z8" s="346"/>
      <c r="AA8" s="346"/>
      <c r="AB8" s="263"/>
      <c r="AC8" s="263"/>
      <c r="AD8" s="263"/>
      <c r="AE8" s="263"/>
    </row>
    <row r="9" spans="1:31" s="302" customFormat="1" x14ac:dyDescent="0.2">
      <c r="E9" s="301"/>
      <c r="F9" s="301"/>
      <c r="G9" s="301"/>
      <c r="H9" s="301"/>
    </row>
    <row r="10" spans="1:31" s="302" customFormat="1" x14ac:dyDescent="0.2">
      <c r="E10" s="301"/>
      <c r="F10" s="301"/>
      <c r="G10" s="301"/>
      <c r="H10" s="301"/>
    </row>
    <row r="11" spans="1:31" s="302" customFormat="1" x14ac:dyDescent="0.2"/>
    <row r="12" spans="1:31" s="302" customFormat="1" x14ac:dyDescent="0.2"/>
    <row r="13" spans="1:31" s="302" customFormat="1" x14ac:dyDescent="0.2"/>
    <row r="14" spans="1:31" s="302" customFormat="1" x14ac:dyDescent="0.2"/>
    <row r="15" spans="1:31" s="302" customFormat="1" x14ac:dyDescent="0.2"/>
    <row r="16" spans="1:31" s="302" customFormat="1" x14ac:dyDescent="0.2"/>
    <row r="17" s="302" customFormat="1" x14ac:dyDescent="0.2"/>
    <row r="18" s="302" customFormat="1" x14ac:dyDescent="0.2"/>
    <row r="19" s="302" customFormat="1" x14ac:dyDescent="0.2"/>
    <row r="20" s="302" customFormat="1" x14ac:dyDescent="0.2"/>
    <row r="21" s="302" customFormat="1" x14ac:dyDescent="0.2"/>
    <row r="22" s="302" customFormat="1" x14ac:dyDescent="0.2"/>
    <row r="23" s="302" customFormat="1" x14ac:dyDescent="0.2"/>
    <row r="24" s="302" customFormat="1" x14ac:dyDescent="0.2"/>
    <row r="25" s="302" customFormat="1" x14ac:dyDescent="0.2"/>
    <row r="26" s="302" customFormat="1" x14ac:dyDescent="0.2"/>
    <row r="27" s="302" customFormat="1" x14ac:dyDescent="0.2"/>
    <row r="28" s="302" customFormat="1" x14ac:dyDescent="0.2"/>
    <row r="29" s="302" customFormat="1" x14ac:dyDescent="0.2"/>
    <row r="30" s="302" customFormat="1" x14ac:dyDescent="0.2"/>
    <row r="31" s="302" customFormat="1" x14ac:dyDescent="0.2"/>
    <row r="32" s="302" customFormat="1" x14ac:dyDescent="0.2"/>
    <row r="33" s="302" customFormat="1" x14ac:dyDescent="0.2"/>
    <row r="34" s="302" customFormat="1" x14ac:dyDescent="0.2"/>
    <row r="35" s="302" customFormat="1" x14ac:dyDescent="0.2"/>
    <row r="36" s="302" customFormat="1" x14ac:dyDescent="0.2"/>
    <row r="37" s="302" customFormat="1" x14ac:dyDescent="0.2"/>
    <row r="38" s="302" customFormat="1" x14ac:dyDescent="0.2"/>
    <row r="39" s="302" customFormat="1" x14ac:dyDescent="0.2"/>
    <row r="40" s="302" customFormat="1" x14ac:dyDescent="0.2"/>
    <row r="41" s="302" customFormat="1" x14ac:dyDescent="0.2"/>
    <row r="42" s="302" customFormat="1" x14ac:dyDescent="0.2"/>
    <row r="43" s="302" customFormat="1" x14ac:dyDescent="0.2"/>
    <row r="44" s="302" customFormat="1" x14ac:dyDescent="0.2"/>
    <row r="45" s="302" customFormat="1" x14ac:dyDescent="0.2"/>
    <row r="46" s="302" customFormat="1" x14ac:dyDescent="0.2"/>
    <row r="47" s="302" customFormat="1" x14ac:dyDescent="0.2"/>
    <row r="48" s="302" customFormat="1" x14ac:dyDescent="0.2"/>
    <row r="49" s="302" customFormat="1" x14ac:dyDescent="0.2"/>
    <row r="50" s="302" customFormat="1" x14ac:dyDescent="0.2"/>
    <row r="51" s="302" customFormat="1" x14ac:dyDescent="0.2"/>
    <row r="52" s="302" customFormat="1" x14ac:dyDescent="0.2"/>
    <row r="53" s="302" customFormat="1" x14ac:dyDescent="0.2"/>
    <row r="54" s="302" customFormat="1" x14ac:dyDescent="0.2"/>
    <row r="55" s="302" customFormat="1" x14ac:dyDescent="0.2"/>
    <row r="56" s="302" customFormat="1" x14ac:dyDescent="0.2"/>
    <row r="57" s="302" customFormat="1" x14ac:dyDescent="0.2"/>
  </sheetData>
  <mergeCells count="14">
    <mergeCell ref="J2:AE2"/>
    <mergeCell ref="J3:AE3"/>
    <mergeCell ref="C4:D4"/>
    <mergeCell ref="E4:E5"/>
    <mergeCell ref="F4:H4"/>
    <mergeCell ref="I4:I5"/>
    <mergeCell ref="J4:J5"/>
    <mergeCell ref="AD4:AE4"/>
    <mergeCell ref="K4:K5"/>
    <mergeCell ref="L4:L5"/>
    <mergeCell ref="M4:M5"/>
    <mergeCell ref="N4:N5"/>
    <mergeCell ref="O4:O5"/>
    <mergeCell ref="R4:AC4"/>
  </mergeCell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K189"/>
  <sheetViews>
    <sheetView zoomScale="80" zoomScaleNormal="80" workbookViewId="0">
      <selection activeCell="F37" sqref="F37"/>
    </sheetView>
  </sheetViews>
  <sheetFormatPr baseColWidth="10" defaultRowHeight="11.25" x14ac:dyDescent="0.2"/>
  <cols>
    <col min="1" max="1" width="11.42578125" style="253"/>
    <col min="2" max="2" width="28.28515625" style="253" customWidth="1"/>
    <col min="3" max="4" width="11.42578125" style="253"/>
    <col min="5" max="5" width="12.85546875" style="253" customWidth="1"/>
    <col min="6" max="6" width="15.7109375" style="253" customWidth="1"/>
    <col min="7" max="7" width="15.28515625" style="311" customWidth="1"/>
    <col min="8" max="8" width="17.85546875" style="253" bestFit="1" customWidth="1"/>
    <col min="9" max="9" width="14.5703125" style="253" bestFit="1" customWidth="1"/>
    <col min="10" max="10" width="15" style="253" bestFit="1" customWidth="1"/>
    <col min="11" max="11" width="15" style="253" customWidth="1"/>
    <col min="12" max="12" width="11.42578125" style="253"/>
    <col min="13" max="13" width="15.85546875" style="253" bestFit="1" customWidth="1"/>
    <col min="14" max="14" width="11.42578125" style="253"/>
    <col min="15" max="15" width="15.7109375" style="253" bestFit="1" customWidth="1"/>
    <col min="16" max="16" width="11.42578125" style="253"/>
    <col min="17" max="17" width="15.7109375" style="253" bestFit="1" customWidth="1"/>
    <col min="18" max="18" width="18" style="253" bestFit="1" customWidth="1"/>
    <col min="19" max="19" width="13.140625" style="253" customWidth="1"/>
    <col min="20" max="22" width="11.42578125" style="253"/>
    <col min="23" max="23" width="14.5703125" style="253" bestFit="1" customWidth="1"/>
    <col min="24" max="24" width="12" style="253" bestFit="1" customWidth="1"/>
    <col min="25" max="25" width="11.42578125" style="253"/>
    <col min="26" max="26" width="16.85546875" style="253" customWidth="1"/>
    <col min="27" max="28" width="11.42578125" style="253"/>
    <col min="29" max="29" width="16.42578125" style="253" customWidth="1"/>
    <col min="30" max="30" width="9.5703125" style="253" customWidth="1"/>
    <col min="31" max="31" width="8.85546875" style="253" customWidth="1"/>
    <col min="32" max="32" width="13.85546875" style="253" bestFit="1" customWidth="1"/>
    <col min="33" max="33" width="12.7109375" style="253" customWidth="1"/>
    <col min="34" max="34" width="10.28515625" style="253" customWidth="1"/>
    <col min="35" max="35" width="7.85546875" style="253" customWidth="1"/>
    <col min="36" max="36" width="5.85546875" style="253" customWidth="1"/>
    <col min="37" max="37" width="22.140625" style="253" customWidth="1"/>
    <col min="38" max="16384" width="11.42578125" style="253"/>
  </cols>
  <sheetData>
    <row r="1" spans="1:37" x14ac:dyDescent="0.2">
      <c r="A1" s="1628" t="s">
        <v>0</v>
      </c>
      <c r="B1" s="1629"/>
      <c r="C1" s="1629"/>
      <c r="D1" s="1629"/>
      <c r="E1" s="1629"/>
      <c r="F1" s="1629"/>
      <c r="G1" s="1629"/>
      <c r="H1" s="1629"/>
      <c r="I1" s="1629"/>
      <c r="J1" s="1629"/>
      <c r="K1" s="1629"/>
      <c r="L1" s="1629"/>
      <c r="M1" s="1629"/>
      <c r="N1" s="1630"/>
      <c r="O1" s="1631" t="s">
        <v>0</v>
      </c>
      <c r="P1" s="1632"/>
      <c r="Q1" s="1632"/>
      <c r="R1" s="1632"/>
      <c r="S1" s="1632"/>
      <c r="T1" s="1632"/>
      <c r="U1" s="1632"/>
      <c r="V1" s="1632"/>
      <c r="W1" s="1632"/>
      <c r="X1" s="1632"/>
      <c r="Y1" s="1632"/>
      <c r="Z1" s="1632"/>
      <c r="AA1" s="1632"/>
      <c r="AB1" s="1632"/>
      <c r="AC1" s="1632"/>
      <c r="AD1" s="1632"/>
      <c r="AE1" s="1632"/>
      <c r="AF1" s="1632"/>
      <c r="AG1" s="1632"/>
      <c r="AH1" s="1632"/>
      <c r="AI1" s="1632"/>
      <c r="AJ1" s="1632"/>
    </row>
    <row r="2" spans="1:37" x14ac:dyDescent="0.2">
      <c r="A2" s="1633" t="s">
        <v>31</v>
      </c>
      <c r="B2" s="1634"/>
      <c r="C2" s="1634"/>
      <c r="D2" s="1634"/>
      <c r="E2" s="1634"/>
      <c r="F2" s="1634"/>
      <c r="G2" s="1634"/>
      <c r="H2" s="1634"/>
      <c r="I2" s="1634"/>
      <c r="J2" s="1634"/>
      <c r="K2" s="1634"/>
      <c r="L2" s="1634"/>
      <c r="M2" s="1634"/>
      <c r="N2" s="1635"/>
      <c r="O2" s="1633" t="s">
        <v>1</v>
      </c>
      <c r="P2" s="1634"/>
      <c r="Q2" s="1634"/>
      <c r="R2" s="1634"/>
      <c r="S2" s="1634"/>
      <c r="T2" s="1634"/>
      <c r="U2" s="1634"/>
      <c r="V2" s="1634"/>
      <c r="W2" s="1634"/>
      <c r="X2" s="1634"/>
      <c r="Y2" s="1634"/>
      <c r="Z2" s="1634"/>
      <c r="AA2" s="1634"/>
      <c r="AB2" s="1634"/>
      <c r="AC2" s="1634"/>
      <c r="AD2" s="1634"/>
      <c r="AE2" s="1634"/>
      <c r="AF2" s="1634"/>
      <c r="AG2" s="1634"/>
      <c r="AH2" s="1634"/>
      <c r="AI2" s="1634"/>
      <c r="AJ2" s="1634"/>
    </row>
    <row r="3" spans="1:37" ht="36" customHeight="1" x14ac:dyDescent="0.2">
      <c r="A3" s="379" t="s">
        <v>2</v>
      </c>
      <c r="B3" s="379" t="s">
        <v>3</v>
      </c>
      <c r="C3" s="254" t="s">
        <v>4</v>
      </c>
      <c r="D3" s="1636" t="s">
        <v>5</v>
      </c>
      <c r="E3" s="1636"/>
      <c r="F3" s="1638" t="s">
        <v>55</v>
      </c>
      <c r="G3" s="1639"/>
      <c r="H3" s="1640"/>
      <c r="I3" s="1637" t="s">
        <v>7</v>
      </c>
      <c r="J3" s="1638" t="s">
        <v>8</v>
      </c>
      <c r="K3" s="1639"/>
      <c r="L3" s="1639"/>
      <c r="M3" s="1640"/>
      <c r="N3" s="1637" t="s">
        <v>9</v>
      </c>
      <c r="O3" s="1637" t="s">
        <v>10</v>
      </c>
      <c r="P3" s="1637" t="s">
        <v>11</v>
      </c>
      <c r="Q3" s="1561" t="s">
        <v>12</v>
      </c>
      <c r="R3" s="1637" t="s">
        <v>30</v>
      </c>
      <c r="S3" s="1561" t="s">
        <v>13</v>
      </c>
      <c r="T3" s="1561" t="s">
        <v>14</v>
      </c>
      <c r="U3" s="382" t="s">
        <v>15</v>
      </c>
      <c r="V3" s="255" t="s">
        <v>88</v>
      </c>
      <c r="W3" s="1639" t="s">
        <v>16</v>
      </c>
      <c r="X3" s="1639"/>
      <c r="Y3" s="1639"/>
      <c r="Z3" s="1639"/>
      <c r="AA3" s="1639"/>
      <c r="AB3" s="1639"/>
      <c r="AC3" s="1639"/>
      <c r="AD3" s="1639"/>
      <c r="AE3" s="1639"/>
      <c r="AF3" s="1639"/>
      <c r="AG3" s="1639"/>
      <c r="AH3" s="1640"/>
      <c r="AI3" s="1638" t="s">
        <v>17</v>
      </c>
      <c r="AJ3" s="1640"/>
    </row>
    <row r="4" spans="1:37" ht="22.5" x14ac:dyDescent="0.2">
      <c r="A4" s="379"/>
      <c r="B4" s="379"/>
      <c r="C4" s="379"/>
      <c r="D4" s="379" t="s">
        <v>18</v>
      </c>
      <c r="E4" s="379" t="s">
        <v>19</v>
      </c>
      <c r="F4" s="379" t="s">
        <v>20</v>
      </c>
      <c r="G4" s="382" t="s">
        <v>21</v>
      </c>
      <c r="H4" s="379" t="s">
        <v>22</v>
      </c>
      <c r="I4" s="1637"/>
      <c r="J4" s="379" t="s">
        <v>23</v>
      </c>
      <c r="K4" s="476" t="s">
        <v>853</v>
      </c>
      <c r="L4" s="379" t="s">
        <v>21</v>
      </c>
      <c r="M4" s="379" t="s">
        <v>24</v>
      </c>
      <c r="N4" s="1637"/>
      <c r="O4" s="1637"/>
      <c r="P4" s="1637"/>
      <c r="Q4" s="1562"/>
      <c r="R4" s="1637"/>
      <c r="S4" s="1562"/>
      <c r="T4" s="1562"/>
      <c r="U4" s="379"/>
      <c r="V4" s="379"/>
      <c r="W4" s="379" t="s">
        <v>27</v>
      </c>
      <c r="X4" s="379" t="s">
        <v>21</v>
      </c>
      <c r="Y4" s="254" t="s">
        <v>32</v>
      </c>
      <c r="Z4" s="379" t="s">
        <v>28</v>
      </c>
      <c r="AA4" s="379" t="s">
        <v>21</v>
      </c>
      <c r="AB4" s="254" t="s">
        <v>32</v>
      </c>
      <c r="AC4" s="379" t="s">
        <v>28</v>
      </c>
      <c r="AD4" s="379" t="s">
        <v>21</v>
      </c>
      <c r="AE4" s="254" t="s">
        <v>32</v>
      </c>
      <c r="AF4" s="379" t="s">
        <v>29</v>
      </c>
      <c r="AG4" s="379" t="s">
        <v>21</v>
      </c>
      <c r="AH4" s="254" t="s">
        <v>32</v>
      </c>
      <c r="AI4" s="379" t="s">
        <v>215</v>
      </c>
      <c r="AJ4" s="379"/>
      <c r="AK4" s="253" t="s">
        <v>847</v>
      </c>
    </row>
    <row r="5" spans="1:37" ht="90.75" hidden="1" customHeight="1" x14ac:dyDescent="0.2">
      <c r="A5" s="380" t="s">
        <v>738</v>
      </c>
      <c r="B5" s="256" t="s">
        <v>33</v>
      </c>
      <c r="C5" s="380" t="s">
        <v>34</v>
      </c>
      <c r="D5" s="380" t="s">
        <v>35</v>
      </c>
      <c r="E5" s="382" t="s">
        <v>54</v>
      </c>
      <c r="F5" s="257" t="s">
        <v>36</v>
      </c>
      <c r="G5" s="381">
        <v>41001</v>
      </c>
      <c r="H5" s="258">
        <v>10000000</v>
      </c>
      <c r="I5" s="259">
        <v>41064</v>
      </c>
      <c r="J5" s="260" t="s">
        <v>56</v>
      </c>
      <c r="K5" s="260"/>
      <c r="L5" s="381">
        <v>41064</v>
      </c>
      <c r="M5" s="258">
        <v>9948021</v>
      </c>
      <c r="N5" s="259">
        <v>41072</v>
      </c>
      <c r="O5" s="259">
        <v>41086</v>
      </c>
      <c r="P5" s="380">
        <v>4</v>
      </c>
      <c r="Q5" s="261">
        <v>9948021</v>
      </c>
      <c r="R5" s="261"/>
      <c r="S5" s="261"/>
      <c r="T5" s="380"/>
      <c r="U5" s="380" t="s">
        <v>37</v>
      </c>
      <c r="V5" s="380" t="s">
        <v>38</v>
      </c>
      <c r="W5" s="261"/>
      <c r="X5" s="259"/>
      <c r="Y5" s="262"/>
      <c r="Z5" s="380"/>
      <c r="AA5" s="367"/>
      <c r="AB5" s="367"/>
      <c r="AC5" s="367"/>
      <c r="AD5" s="367"/>
      <c r="AE5" s="367"/>
      <c r="AF5" s="367"/>
      <c r="AG5" s="263"/>
      <c r="AH5" s="263"/>
      <c r="AI5" s="263"/>
      <c r="AJ5" s="263"/>
    </row>
    <row r="6" spans="1:37" ht="63.75" hidden="1" customHeight="1" x14ac:dyDescent="0.2">
      <c r="A6" s="380" t="s">
        <v>737</v>
      </c>
      <c r="B6" s="251" t="s">
        <v>41</v>
      </c>
      <c r="C6" s="367" t="s">
        <v>34</v>
      </c>
      <c r="D6" s="367" t="s">
        <v>42</v>
      </c>
      <c r="E6" s="382" t="s">
        <v>43</v>
      </c>
      <c r="F6" s="264" t="s">
        <v>44</v>
      </c>
      <c r="G6" s="368">
        <v>41001</v>
      </c>
      <c r="H6" s="373">
        <v>8441539</v>
      </c>
      <c r="I6" s="368">
        <v>41064</v>
      </c>
      <c r="J6" s="260" t="s">
        <v>53</v>
      </c>
      <c r="K6" s="288"/>
      <c r="L6" s="368">
        <v>41064</v>
      </c>
      <c r="M6" s="265">
        <v>8361039.8099999996</v>
      </c>
      <c r="N6" s="259">
        <v>41066</v>
      </c>
      <c r="O6" s="368">
        <v>41075</v>
      </c>
      <c r="P6" s="367">
        <v>30</v>
      </c>
      <c r="Q6" s="373">
        <v>8361039.8099999996</v>
      </c>
      <c r="R6" s="373"/>
      <c r="S6" s="266">
        <v>41096</v>
      </c>
      <c r="T6" s="267">
        <v>41123</v>
      </c>
      <c r="U6" s="268" t="s">
        <v>45</v>
      </c>
      <c r="V6" s="251" t="s">
        <v>38</v>
      </c>
      <c r="W6" s="269">
        <v>4180519.91</v>
      </c>
      <c r="X6" s="368">
        <v>41082</v>
      </c>
      <c r="Y6" s="264" t="s">
        <v>81</v>
      </c>
      <c r="Z6" s="364">
        <v>0</v>
      </c>
      <c r="AA6" s="367">
        <v>0</v>
      </c>
      <c r="AB6" s="367"/>
      <c r="AC6" s="367"/>
      <c r="AD6" s="367"/>
      <c r="AE6" s="367"/>
      <c r="AF6" s="385">
        <v>4180519.9</v>
      </c>
      <c r="AG6" s="381">
        <v>41130</v>
      </c>
      <c r="AH6" s="257" t="s">
        <v>653</v>
      </c>
      <c r="AI6" s="263"/>
      <c r="AJ6" s="263"/>
    </row>
    <row r="7" spans="1:37" ht="51.75" hidden="1" customHeight="1" x14ac:dyDescent="0.2">
      <c r="A7" s="380" t="s">
        <v>739</v>
      </c>
      <c r="B7" s="251" t="s">
        <v>48</v>
      </c>
      <c r="C7" s="367" t="s">
        <v>34</v>
      </c>
      <c r="D7" s="367" t="s">
        <v>49</v>
      </c>
      <c r="E7" s="364" t="s">
        <v>50</v>
      </c>
      <c r="F7" s="264" t="s">
        <v>51</v>
      </c>
      <c r="G7" s="368">
        <v>41001</v>
      </c>
      <c r="H7" s="373">
        <v>15800000</v>
      </c>
      <c r="I7" s="368">
        <v>41068</v>
      </c>
      <c r="J7" s="260" t="s">
        <v>57</v>
      </c>
      <c r="K7" s="288"/>
      <c r="L7" s="368">
        <v>41065</v>
      </c>
      <c r="M7" s="265">
        <v>13500000</v>
      </c>
      <c r="N7" s="368">
        <v>41066</v>
      </c>
      <c r="O7" s="368">
        <v>41079</v>
      </c>
      <c r="P7" s="364">
        <v>60</v>
      </c>
      <c r="Q7" s="373">
        <v>13500000</v>
      </c>
      <c r="R7" s="373"/>
      <c r="S7" s="267">
        <v>41138</v>
      </c>
      <c r="T7" s="267">
        <v>41201</v>
      </c>
      <c r="U7" s="268" t="s">
        <v>45</v>
      </c>
      <c r="V7" s="251" t="s">
        <v>38</v>
      </c>
      <c r="W7" s="270"/>
      <c r="X7" s="364"/>
      <c r="Y7" s="364"/>
      <c r="Z7" s="364"/>
      <c r="AA7" s="367"/>
      <c r="AB7" s="367"/>
      <c r="AC7" s="367"/>
      <c r="AD7" s="367"/>
      <c r="AE7" s="367"/>
      <c r="AF7" s="385">
        <v>13500000</v>
      </c>
      <c r="AG7" s="381">
        <v>41207</v>
      </c>
      <c r="AH7" s="257" t="s">
        <v>654</v>
      </c>
      <c r="AI7" s="263"/>
      <c r="AJ7" s="263"/>
    </row>
    <row r="8" spans="1:37" ht="67.5" hidden="1" x14ac:dyDescent="0.2">
      <c r="A8" s="367" t="s">
        <v>740</v>
      </c>
      <c r="B8" s="369" t="s">
        <v>72</v>
      </c>
      <c r="C8" s="367" t="s">
        <v>34</v>
      </c>
      <c r="D8" s="367" t="s">
        <v>73</v>
      </c>
      <c r="E8" s="364" t="s">
        <v>74</v>
      </c>
      <c r="F8" s="264" t="s">
        <v>75</v>
      </c>
      <c r="G8" s="368">
        <v>41029</v>
      </c>
      <c r="H8" s="373">
        <v>14450000</v>
      </c>
      <c r="I8" s="368">
        <v>41080</v>
      </c>
      <c r="J8" s="264" t="s">
        <v>76</v>
      </c>
      <c r="K8" s="264"/>
      <c r="L8" s="368">
        <v>41080</v>
      </c>
      <c r="M8" s="265">
        <v>14276600</v>
      </c>
      <c r="N8" s="368">
        <v>41082</v>
      </c>
      <c r="O8" s="368">
        <v>41094</v>
      </c>
      <c r="P8" s="364">
        <v>30</v>
      </c>
      <c r="Q8" s="373">
        <v>14276600</v>
      </c>
      <c r="R8" s="373"/>
      <c r="S8" s="266">
        <v>41124</v>
      </c>
      <c r="T8" s="267">
        <v>41155</v>
      </c>
      <c r="U8" s="268" t="s">
        <v>58</v>
      </c>
      <c r="V8" s="251" t="s">
        <v>38</v>
      </c>
      <c r="W8" s="269">
        <f>Q8/2</f>
        <v>7138300</v>
      </c>
      <c r="X8" s="368">
        <v>41101</v>
      </c>
      <c r="Y8" s="264" t="s">
        <v>98</v>
      </c>
      <c r="Z8" s="364">
        <v>0</v>
      </c>
      <c r="AA8" s="367">
        <v>0</v>
      </c>
      <c r="AB8" s="367"/>
      <c r="AC8" s="367"/>
      <c r="AD8" s="367"/>
      <c r="AE8" s="367"/>
      <c r="AF8" s="385">
        <v>7137076.1799999997</v>
      </c>
      <c r="AG8" s="381">
        <v>41176</v>
      </c>
      <c r="AH8" s="271" t="s">
        <v>655</v>
      </c>
      <c r="AI8" s="272">
        <v>1223.82</v>
      </c>
      <c r="AJ8" s="273"/>
    </row>
    <row r="9" spans="1:37" ht="73.5" hidden="1" customHeight="1" x14ac:dyDescent="0.2">
      <c r="A9" s="251" t="s">
        <v>741</v>
      </c>
      <c r="B9" s="256" t="s">
        <v>68</v>
      </c>
      <c r="C9" s="367" t="s">
        <v>34</v>
      </c>
      <c r="D9" s="367" t="s">
        <v>35</v>
      </c>
      <c r="E9" s="382" t="s">
        <v>54</v>
      </c>
      <c r="F9" s="264" t="s">
        <v>69</v>
      </c>
      <c r="G9" s="368">
        <v>41061</v>
      </c>
      <c r="H9" s="373">
        <v>2417789</v>
      </c>
      <c r="I9" s="368">
        <v>41080</v>
      </c>
      <c r="J9" s="264" t="s">
        <v>70</v>
      </c>
      <c r="K9" s="264"/>
      <c r="L9" s="368">
        <v>41080</v>
      </c>
      <c r="M9" s="265">
        <v>2412614</v>
      </c>
      <c r="N9" s="368">
        <v>41086</v>
      </c>
      <c r="O9" s="368">
        <v>41095</v>
      </c>
      <c r="P9" s="364">
        <v>4</v>
      </c>
      <c r="Q9" s="373">
        <v>2412614</v>
      </c>
      <c r="R9" s="373"/>
      <c r="S9" s="373"/>
      <c r="T9" s="263"/>
      <c r="U9" s="268" t="s">
        <v>71</v>
      </c>
      <c r="V9" s="251" t="s">
        <v>38</v>
      </c>
      <c r="W9" s="269">
        <f>Q9/2</f>
        <v>1206307</v>
      </c>
      <c r="X9" s="368">
        <v>41121</v>
      </c>
      <c r="Y9" s="264" t="s">
        <v>99</v>
      </c>
      <c r="Z9" s="364"/>
      <c r="AA9" s="367"/>
      <c r="AB9" s="367"/>
      <c r="AC9" s="367"/>
      <c r="AD9" s="367"/>
      <c r="AE9" s="367"/>
      <c r="AF9" s="367"/>
      <c r="AG9" s="263"/>
      <c r="AH9" s="263"/>
      <c r="AI9" s="263"/>
      <c r="AJ9" s="263"/>
    </row>
    <row r="10" spans="1:37" ht="67.5" hidden="1" x14ac:dyDescent="0.2">
      <c r="A10" s="251" t="s">
        <v>742</v>
      </c>
      <c r="B10" s="251" t="s">
        <v>78</v>
      </c>
      <c r="C10" s="367" t="s">
        <v>34</v>
      </c>
      <c r="D10" s="367" t="s">
        <v>35</v>
      </c>
      <c r="E10" s="382" t="s">
        <v>54</v>
      </c>
      <c r="F10" s="264" t="s">
        <v>79</v>
      </c>
      <c r="G10" s="368">
        <v>41059</v>
      </c>
      <c r="H10" s="373">
        <v>7882211</v>
      </c>
      <c r="I10" s="368">
        <v>41093</v>
      </c>
      <c r="J10" s="264" t="s">
        <v>82</v>
      </c>
      <c r="K10" s="264"/>
      <c r="L10" s="368">
        <v>41093</v>
      </c>
      <c r="M10" s="265">
        <v>7878349</v>
      </c>
      <c r="N10" s="368">
        <v>41101</v>
      </c>
      <c r="O10" s="368">
        <v>41116</v>
      </c>
      <c r="P10" s="364">
        <v>4</v>
      </c>
      <c r="Q10" s="373">
        <v>7878349</v>
      </c>
      <c r="R10" s="373"/>
      <c r="S10" s="373"/>
      <c r="T10" s="263"/>
      <c r="U10" s="268" t="s">
        <v>71</v>
      </c>
      <c r="V10" s="251" t="s">
        <v>38</v>
      </c>
      <c r="W10" s="269">
        <f>Q10/2</f>
        <v>3939174.5</v>
      </c>
      <c r="X10" s="368">
        <v>41121</v>
      </c>
      <c r="Y10" s="264" t="s">
        <v>97</v>
      </c>
      <c r="Z10" s="364"/>
      <c r="AA10" s="367"/>
      <c r="AB10" s="367"/>
      <c r="AC10" s="367"/>
      <c r="AD10" s="367"/>
      <c r="AE10" s="367"/>
      <c r="AF10" s="367"/>
      <c r="AG10" s="263"/>
      <c r="AH10" s="263"/>
      <c r="AI10" s="263"/>
      <c r="AJ10" s="263"/>
    </row>
    <row r="11" spans="1:37" ht="67.5" hidden="1" x14ac:dyDescent="0.2">
      <c r="A11" s="252" t="s">
        <v>743</v>
      </c>
      <c r="B11" s="252" t="s">
        <v>103</v>
      </c>
      <c r="C11" s="252" t="s">
        <v>34</v>
      </c>
      <c r="D11" s="252" t="s">
        <v>104</v>
      </c>
      <c r="E11" s="382" t="s">
        <v>43</v>
      </c>
      <c r="F11" s="264" t="s">
        <v>105</v>
      </c>
      <c r="G11" s="368">
        <v>41107</v>
      </c>
      <c r="H11" s="373">
        <v>15000000</v>
      </c>
      <c r="I11" s="374">
        <v>41124</v>
      </c>
      <c r="J11" s="264" t="s">
        <v>195</v>
      </c>
      <c r="K11" s="264"/>
      <c r="L11" s="368">
        <v>41124</v>
      </c>
      <c r="M11" s="265">
        <v>14624719.75</v>
      </c>
      <c r="N11" s="368">
        <v>41127</v>
      </c>
      <c r="O11" s="368">
        <v>41158</v>
      </c>
      <c r="P11" s="375">
        <v>30</v>
      </c>
      <c r="Q11" s="377">
        <v>14624719.75</v>
      </c>
      <c r="R11" s="373"/>
      <c r="S11" s="266">
        <v>41187</v>
      </c>
      <c r="T11" s="267">
        <v>41190</v>
      </c>
      <c r="U11" s="268" t="s">
        <v>106</v>
      </c>
      <c r="V11" s="251" t="s">
        <v>38</v>
      </c>
      <c r="W11" s="269">
        <f>Q11/2</f>
        <v>7312359.875</v>
      </c>
      <c r="X11" s="368">
        <v>41135</v>
      </c>
      <c r="Y11" s="264" t="s">
        <v>196</v>
      </c>
      <c r="Z11" s="364">
        <v>0</v>
      </c>
      <c r="AA11" s="367">
        <v>0</v>
      </c>
      <c r="AB11" s="367"/>
      <c r="AC11" s="367"/>
      <c r="AD11" s="367"/>
      <c r="AE11" s="367"/>
      <c r="AF11" s="385">
        <v>7298039.3099999996</v>
      </c>
      <c r="AG11" s="381">
        <v>41201</v>
      </c>
      <c r="AH11" s="257" t="s">
        <v>656</v>
      </c>
      <c r="AI11" s="268">
        <v>14320.57</v>
      </c>
      <c r="AJ11" s="263"/>
    </row>
    <row r="12" spans="1:37" ht="56.25" hidden="1" x14ac:dyDescent="0.2">
      <c r="A12" s="252" t="s">
        <v>744</v>
      </c>
      <c r="B12" s="252" t="s">
        <v>110</v>
      </c>
      <c r="C12" s="252" t="s">
        <v>34</v>
      </c>
      <c r="D12" s="252" t="s">
        <v>111</v>
      </c>
      <c r="E12" s="274" t="s">
        <v>112</v>
      </c>
      <c r="F12" s="275" t="s">
        <v>113</v>
      </c>
      <c r="G12" s="374">
        <v>41107</v>
      </c>
      <c r="H12" s="377">
        <v>10000000</v>
      </c>
      <c r="I12" s="374">
        <v>41127</v>
      </c>
      <c r="J12" s="276" t="s">
        <v>114</v>
      </c>
      <c r="K12" s="276"/>
      <c r="L12" s="374">
        <v>41127</v>
      </c>
      <c r="M12" s="277">
        <v>9878122</v>
      </c>
      <c r="N12" s="374">
        <v>41135</v>
      </c>
      <c r="O12" s="374">
        <v>41148</v>
      </c>
      <c r="P12" s="363">
        <v>30</v>
      </c>
      <c r="Q12" s="372">
        <v>9878122</v>
      </c>
      <c r="R12" s="373"/>
      <c r="S12" s="266">
        <v>41166</v>
      </c>
      <c r="T12" s="267">
        <v>41190</v>
      </c>
      <c r="U12" s="268" t="s">
        <v>115</v>
      </c>
      <c r="V12" s="251" t="s">
        <v>38</v>
      </c>
      <c r="W12" s="269"/>
      <c r="X12" s="368"/>
      <c r="Y12" s="264"/>
      <c r="Z12" s="364"/>
      <c r="AA12" s="367"/>
      <c r="AB12" s="367"/>
      <c r="AC12" s="367"/>
      <c r="AD12" s="367"/>
      <c r="AE12" s="367"/>
      <c r="AF12" s="385">
        <v>9875555.7699999996</v>
      </c>
      <c r="AG12" s="278"/>
      <c r="AH12" s="278"/>
      <c r="AI12" s="263">
        <v>2566.23</v>
      </c>
      <c r="AJ12" s="263"/>
    </row>
    <row r="13" spans="1:37" ht="78.75" hidden="1" x14ac:dyDescent="0.2">
      <c r="A13" s="1561" t="s">
        <v>745</v>
      </c>
      <c r="B13" s="251" t="s">
        <v>746</v>
      </c>
      <c r="C13" s="1637" t="s">
        <v>34</v>
      </c>
      <c r="D13" s="1637" t="s">
        <v>146</v>
      </c>
      <c r="E13" s="1897" t="s">
        <v>147</v>
      </c>
      <c r="F13" s="279" t="s">
        <v>149</v>
      </c>
      <c r="G13" s="381">
        <v>41127</v>
      </c>
      <c r="H13" s="383">
        <v>8840846</v>
      </c>
      <c r="I13" s="1898">
        <v>41171</v>
      </c>
      <c r="J13" s="257" t="s">
        <v>193</v>
      </c>
      <c r="K13" s="257"/>
      <c r="L13" s="381">
        <v>41171</v>
      </c>
      <c r="M13" s="265">
        <v>8840846</v>
      </c>
      <c r="N13" s="1898">
        <v>41172</v>
      </c>
      <c r="O13" s="1898">
        <v>41172</v>
      </c>
      <c r="P13" s="1899">
        <v>60</v>
      </c>
      <c r="Q13" s="1900">
        <v>13819000</v>
      </c>
      <c r="R13" s="1591"/>
      <c r="S13" s="1591"/>
      <c r="T13" s="1623"/>
      <c r="U13" s="251" t="s">
        <v>133</v>
      </c>
      <c r="V13" s="1561" t="s">
        <v>38</v>
      </c>
      <c r="W13" s="269">
        <f>M13*50%</f>
        <v>4420423</v>
      </c>
      <c r="X13" s="368"/>
      <c r="Y13" s="264"/>
      <c r="Z13" s="364"/>
      <c r="AA13" s="367"/>
      <c r="AB13" s="371"/>
      <c r="AC13" s="371"/>
      <c r="AD13" s="371"/>
      <c r="AE13" s="371"/>
      <c r="AF13" s="371"/>
      <c r="AG13" s="263"/>
      <c r="AH13" s="280"/>
      <c r="AI13" s="280"/>
      <c r="AJ13" s="281"/>
    </row>
    <row r="14" spans="1:37" ht="109.5" hidden="1" customHeight="1" x14ac:dyDescent="0.2">
      <c r="A14" s="1562"/>
      <c r="B14" s="251" t="s">
        <v>747</v>
      </c>
      <c r="C14" s="1637"/>
      <c r="D14" s="1637"/>
      <c r="E14" s="1897"/>
      <c r="F14" s="279" t="s">
        <v>148</v>
      </c>
      <c r="G14" s="381">
        <v>41102</v>
      </c>
      <c r="H14" s="383">
        <v>4978485</v>
      </c>
      <c r="I14" s="1898"/>
      <c r="J14" s="257" t="s">
        <v>194</v>
      </c>
      <c r="K14" s="257"/>
      <c r="L14" s="381">
        <v>41171</v>
      </c>
      <c r="M14" s="265">
        <v>4978154</v>
      </c>
      <c r="N14" s="1898"/>
      <c r="O14" s="1898"/>
      <c r="P14" s="1899"/>
      <c r="Q14" s="1900"/>
      <c r="R14" s="1593"/>
      <c r="S14" s="1593"/>
      <c r="T14" s="1625"/>
      <c r="U14" s="251" t="s">
        <v>133</v>
      </c>
      <c r="V14" s="1562"/>
      <c r="W14" s="269">
        <f>M14*50%</f>
        <v>2489077</v>
      </c>
      <c r="X14" s="368"/>
      <c r="Y14" s="264"/>
      <c r="Z14" s="364"/>
      <c r="AA14" s="367"/>
      <c r="AB14" s="371"/>
      <c r="AC14" s="371"/>
      <c r="AD14" s="371"/>
      <c r="AE14" s="371"/>
      <c r="AF14" s="371"/>
      <c r="AG14" s="263"/>
      <c r="AH14" s="280"/>
      <c r="AI14" s="280"/>
      <c r="AJ14" s="281"/>
    </row>
    <row r="15" spans="1:37" ht="102.75" hidden="1" customHeight="1" x14ac:dyDescent="0.2">
      <c r="A15" s="371" t="s">
        <v>748</v>
      </c>
      <c r="B15" s="251" t="s">
        <v>747</v>
      </c>
      <c r="C15" s="380"/>
      <c r="D15" s="380" t="s">
        <v>146</v>
      </c>
      <c r="E15" s="1897"/>
      <c r="F15" s="279" t="s">
        <v>717</v>
      </c>
      <c r="G15" s="381">
        <v>41246</v>
      </c>
      <c r="H15" s="383">
        <v>1994867</v>
      </c>
      <c r="I15" s="381">
        <v>41255</v>
      </c>
      <c r="J15" s="257" t="s">
        <v>718</v>
      </c>
      <c r="K15" s="257"/>
      <c r="L15" s="381">
        <v>41255</v>
      </c>
      <c r="M15" s="265">
        <v>1994867</v>
      </c>
      <c r="N15" s="381"/>
      <c r="O15" s="381"/>
      <c r="P15" s="382">
        <v>60</v>
      </c>
      <c r="Q15" s="383">
        <v>1994867</v>
      </c>
      <c r="R15" s="373"/>
      <c r="S15" s="373"/>
      <c r="T15" s="384"/>
      <c r="U15" s="251" t="s">
        <v>128</v>
      </c>
      <c r="V15" s="371" t="s">
        <v>38</v>
      </c>
      <c r="W15" s="269"/>
      <c r="X15" s="368"/>
      <c r="Y15" s="264"/>
      <c r="Z15" s="364"/>
      <c r="AA15" s="367"/>
      <c r="AB15" s="371"/>
      <c r="AC15" s="371"/>
      <c r="AD15" s="371"/>
      <c r="AE15" s="371"/>
      <c r="AF15" s="371"/>
      <c r="AG15" s="263"/>
      <c r="AH15" s="280"/>
      <c r="AI15" s="280"/>
      <c r="AJ15" s="281"/>
    </row>
    <row r="16" spans="1:37" ht="57.75" hidden="1" customHeight="1" x14ac:dyDescent="0.2">
      <c r="A16" s="1561" t="s">
        <v>749</v>
      </c>
      <c r="B16" s="1583" t="s">
        <v>644</v>
      </c>
      <c r="C16" s="1582" t="s">
        <v>34</v>
      </c>
      <c r="D16" s="1582" t="s">
        <v>177</v>
      </c>
      <c r="E16" s="1600">
        <v>5348928</v>
      </c>
      <c r="F16" s="275" t="s">
        <v>659</v>
      </c>
      <c r="G16" s="374">
        <v>41073</v>
      </c>
      <c r="H16" s="377">
        <v>7500000</v>
      </c>
      <c r="I16" s="1563">
        <v>41241</v>
      </c>
      <c r="J16" s="264" t="s">
        <v>665</v>
      </c>
      <c r="K16" s="276"/>
      <c r="L16" s="1573">
        <v>41241</v>
      </c>
      <c r="M16" s="282">
        <v>7500000</v>
      </c>
      <c r="N16" s="1573">
        <v>41242</v>
      </c>
      <c r="O16" s="1573">
        <v>41248</v>
      </c>
      <c r="P16" s="1564">
        <v>2</v>
      </c>
      <c r="Q16" s="1592">
        <v>15865698</v>
      </c>
      <c r="R16" s="373"/>
      <c r="S16" s="383"/>
      <c r="T16" s="379"/>
      <c r="U16" s="283" t="s">
        <v>122</v>
      </c>
      <c r="V16" s="1561" t="s">
        <v>38</v>
      </c>
      <c r="W16" s="269"/>
      <c r="X16" s="368"/>
      <c r="Y16" s="264"/>
      <c r="Z16" s="364"/>
      <c r="AA16" s="367"/>
      <c r="AB16" s="371"/>
      <c r="AC16" s="371"/>
      <c r="AD16" s="371"/>
      <c r="AE16" s="371"/>
      <c r="AF16" s="371"/>
      <c r="AG16" s="263"/>
      <c r="AH16" s="280"/>
      <c r="AI16" s="280"/>
      <c r="AJ16" s="281"/>
    </row>
    <row r="17" spans="1:36" ht="33.75" hidden="1" x14ac:dyDescent="0.2">
      <c r="A17" s="1582"/>
      <c r="B17" s="1583"/>
      <c r="C17" s="1582"/>
      <c r="D17" s="1582"/>
      <c r="E17" s="1600"/>
      <c r="F17" s="279" t="s">
        <v>660</v>
      </c>
      <c r="G17" s="381">
        <v>41156</v>
      </c>
      <c r="H17" s="383">
        <v>3928489</v>
      </c>
      <c r="I17" s="1573"/>
      <c r="J17" s="257" t="s">
        <v>667</v>
      </c>
      <c r="K17" s="276"/>
      <c r="L17" s="1573"/>
      <c r="M17" s="277">
        <v>3818489</v>
      </c>
      <c r="N17" s="1573"/>
      <c r="O17" s="1573"/>
      <c r="P17" s="1564"/>
      <c r="Q17" s="1592"/>
      <c r="R17" s="373"/>
      <c r="S17" s="383"/>
      <c r="T17" s="379"/>
      <c r="U17" s="283" t="s">
        <v>662</v>
      </c>
      <c r="V17" s="1582"/>
      <c r="W17" s="269"/>
      <c r="X17" s="368"/>
      <c r="Y17" s="264"/>
      <c r="Z17" s="364"/>
      <c r="AA17" s="367"/>
      <c r="AB17" s="371"/>
      <c r="AC17" s="371"/>
      <c r="AD17" s="371"/>
      <c r="AE17" s="371"/>
      <c r="AF17" s="371"/>
      <c r="AG17" s="263"/>
      <c r="AH17" s="280"/>
      <c r="AI17" s="280"/>
      <c r="AJ17" s="281"/>
    </row>
    <row r="18" spans="1:36" ht="22.5" hidden="1" x14ac:dyDescent="0.2">
      <c r="A18" s="1562"/>
      <c r="B18" s="1560"/>
      <c r="C18" s="1562"/>
      <c r="D18" s="1562"/>
      <c r="E18" s="1601"/>
      <c r="F18" s="279" t="s">
        <v>661</v>
      </c>
      <c r="G18" s="381">
        <v>41190</v>
      </c>
      <c r="H18" s="383">
        <v>4547209</v>
      </c>
      <c r="I18" s="1570"/>
      <c r="J18" s="257" t="s">
        <v>666</v>
      </c>
      <c r="K18" s="264"/>
      <c r="L18" s="1570"/>
      <c r="M18" s="277">
        <v>4547209</v>
      </c>
      <c r="N18" s="1570"/>
      <c r="O18" s="1570"/>
      <c r="P18" s="1565"/>
      <c r="Q18" s="1593"/>
      <c r="R18" s="373"/>
      <c r="S18" s="383"/>
      <c r="T18" s="379"/>
      <c r="U18" s="283" t="s">
        <v>122</v>
      </c>
      <c r="V18" s="1562"/>
      <c r="W18" s="269"/>
      <c r="X18" s="368"/>
      <c r="Y18" s="264"/>
      <c r="Z18" s="364"/>
      <c r="AA18" s="367"/>
      <c r="AB18" s="371"/>
      <c r="AC18" s="371"/>
      <c r="AD18" s="371"/>
      <c r="AE18" s="371"/>
      <c r="AF18" s="371"/>
      <c r="AG18" s="263"/>
      <c r="AH18" s="280"/>
      <c r="AI18" s="280"/>
      <c r="AJ18" s="281"/>
    </row>
    <row r="19" spans="1:36" ht="22.5" hidden="1" x14ac:dyDescent="0.2">
      <c r="A19" s="1561" t="s">
        <v>750</v>
      </c>
      <c r="B19" s="1559" t="s">
        <v>645</v>
      </c>
      <c r="C19" s="1561" t="s">
        <v>34</v>
      </c>
      <c r="D19" s="1561" t="s">
        <v>177</v>
      </c>
      <c r="E19" s="1599">
        <v>5348928</v>
      </c>
      <c r="F19" s="279" t="s">
        <v>194</v>
      </c>
      <c r="G19" s="381">
        <v>41190</v>
      </c>
      <c r="H19" s="383">
        <v>14285356</v>
      </c>
      <c r="I19" s="1563">
        <v>41241</v>
      </c>
      <c r="J19" s="257" t="s">
        <v>664</v>
      </c>
      <c r="K19" s="366"/>
      <c r="L19" s="1563">
        <v>41241</v>
      </c>
      <c r="M19" s="265">
        <v>14285356</v>
      </c>
      <c r="N19" s="1563">
        <v>41243</v>
      </c>
      <c r="O19" s="1563">
        <v>41261</v>
      </c>
      <c r="P19" s="1571">
        <v>3</v>
      </c>
      <c r="Q19" s="1591">
        <v>15485062</v>
      </c>
      <c r="R19" s="373"/>
      <c r="S19" s="377"/>
      <c r="T19" s="284"/>
      <c r="U19" s="283" t="s">
        <v>133</v>
      </c>
      <c r="V19" s="1561" t="s">
        <v>38</v>
      </c>
      <c r="W19" s="269">
        <v>7142678</v>
      </c>
      <c r="X19" s="368">
        <v>41274</v>
      </c>
      <c r="Y19" s="294"/>
      <c r="Z19" s="364"/>
      <c r="AA19" s="367"/>
      <c r="AB19" s="371"/>
      <c r="AC19" s="371"/>
      <c r="AD19" s="371"/>
      <c r="AE19" s="371"/>
      <c r="AF19" s="371"/>
      <c r="AG19" s="263"/>
      <c r="AH19" s="280"/>
      <c r="AI19" s="280"/>
      <c r="AJ19" s="281"/>
    </row>
    <row r="20" spans="1:36" ht="56.25" hidden="1" x14ac:dyDescent="0.2">
      <c r="A20" s="1562"/>
      <c r="B20" s="1560"/>
      <c r="C20" s="1562"/>
      <c r="D20" s="1562"/>
      <c r="E20" s="1601"/>
      <c r="F20" s="285" t="s">
        <v>657</v>
      </c>
      <c r="G20" s="368">
        <v>41190</v>
      </c>
      <c r="H20" s="373">
        <v>1199706</v>
      </c>
      <c r="I20" s="1570"/>
      <c r="J20" s="264" t="s">
        <v>663</v>
      </c>
      <c r="K20" s="264"/>
      <c r="L20" s="1570"/>
      <c r="M20" s="265">
        <v>1199706</v>
      </c>
      <c r="N20" s="1570"/>
      <c r="O20" s="1570"/>
      <c r="P20" s="1565"/>
      <c r="Q20" s="1593"/>
      <c r="R20" s="373"/>
      <c r="S20" s="377"/>
      <c r="T20" s="284"/>
      <c r="U20" s="283" t="s">
        <v>658</v>
      </c>
      <c r="V20" s="1562"/>
      <c r="W20" s="269">
        <v>599853</v>
      </c>
      <c r="X20" s="368">
        <v>41274</v>
      </c>
      <c r="Y20" s="294"/>
      <c r="Z20" s="364"/>
      <c r="AA20" s="367"/>
      <c r="AB20" s="371"/>
      <c r="AC20" s="371"/>
      <c r="AD20" s="371"/>
      <c r="AE20" s="371"/>
      <c r="AF20" s="371"/>
      <c r="AG20" s="263"/>
      <c r="AH20" s="280"/>
      <c r="AI20" s="280"/>
      <c r="AJ20" s="281"/>
    </row>
    <row r="21" spans="1:36" ht="45" hidden="1" x14ac:dyDescent="0.2">
      <c r="A21" s="367" t="s">
        <v>751</v>
      </c>
      <c r="B21" s="369" t="s">
        <v>48</v>
      </c>
      <c r="C21" s="367" t="s">
        <v>34</v>
      </c>
      <c r="D21" s="367" t="s">
        <v>700</v>
      </c>
      <c r="E21" s="370">
        <v>18144127</v>
      </c>
      <c r="F21" s="368" t="s">
        <v>701</v>
      </c>
      <c r="G21" s="368">
        <v>41162</v>
      </c>
      <c r="H21" s="373">
        <v>15000000</v>
      </c>
      <c r="I21" s="368">
        <v>41241</v>
      </c>
      <c r="J21" s="264" t="s">
        <v>702</v>
      </c>
      <c r="K21" s="264"/>
      <c r="L21" s="368">
        <v>41241</v>
      </c>
      <c r="M21" s="265">
        <v>15000000</v>
      </c>
      <c r="N21" s="368">
        <v>41257</v>
      </c>
      <c r="O21" s="368">
        <v>41257</v>
      </c>
      <c r="P21" s="364">
        <v>30</v>
      </c>
      <c r="Q21" s="373">
        <v>15000000</v>
      </c>
      <c r="R21" s="373"/>
      <c r="S21" s="377"/>
      <c r="T21" s="284"/>
      <c r="U21" s="283" t="s">
        <v>703</v>
      </c>
      <c r="V21" s="367" t="s">
        <v>38</v>
      </c>
      <c r="W21" s="269"/>
      <c r="X21" s="368"/>
      <c r="Y21" s="264"/>
      <c r="Z21" s="364"/>
      <c r="AA21" s="367"/>
      <c r="AB21" s="371"/>
      <c r="AC21" s="371"/>
      <c r="AD21" s="371"/>
      <c r="AE21" s="371"/>
      <c r="AF21" s="371"/>
      <c r="AG21" s="263"/>
      <c r="AH21" s="280"/>
      <c r="AI21" s="280"/>
      <c r="AJ21" s="281"/>
    </row>
    <row r="22" spans="1:36" ht="56.25" hidden="1" x14ac:dyDescent="0.2">
      <c r="A22" s="380" t="s">
        <v>752</v>
      </c>
      <c r="B22" s="256" t="s">
        <v>674</v>
      </c>
      <c r="C22" s="380" t="s">
        <v>34</v>
      </c>
      <c r="D22" s="380" t="s">
        <v>150</v>
      </c>
      <c r="E22" s="378" t="s">
        <v>675</v>
      </c>
      <c r="F22" s="279" t="s">
        <v>676</v>
      </c>
      <c r="G22" s="381">
        <v>41190</v>
      </c>
      <c r="H22" s="383">
        <v>14920370</v>
      </c>
      <c r="I22" s="381">
        <v>41243</v>
      </c>
      <c r="J22" s="257" t="s">
        <v>677</v>
      </c>
      <c r="K22" s="257"/>
      <c r="L22" s="381">
        <v>41243</v>
      </c>
      <c r="M22" s="265">
        <v>14283792.43</v>
      </c>
      <c r="N22" s="381">
        <v>41249</v>
      </c>
      <c r="O22" s="381">
        <v>41250</v>
      </c>
      <c r="P22" s="382">
        <v>30</v>
      </c>
      <c r="Q22" s="383">
        <v>14283792.43</v>
      </c>
      <c r="R22" s="373"/>
      <c r="S22" s="377"/>
      <c r="T22" s="284"/>
      <c r="U22" s="251" t="s">
        <v>133</v>
      </c>
      <c r="V22" s="367" t="s">
        <v>38</v>
      </c>
      <c r="W22" s="269"/>
      <c r="X22" s="368"/>
      <c r="Y22" s="264"/>
      <c r="Z22" s="364"/>
      <c r="AA22" s="367"/>
      <c r="AB22" s="371"/>
      <c r="AC22" s="371"/>
      <c r="AD22" s="371"/>
      <c r="AE22" s="371"/>
      <c r="AF22" s="371"/>
      <c r="AG22" s="263"/>
      <c r="AH22" s="280"/>
      <c r="AI22" s="280"/>
      <c r="AJ22" s="281"/>
    </row>
    <row r="23" spans="1:36" ht="56.25" hidden="1" x14ac:dyDescent="0.2">
      <c r="A23" s="380" t="s">
        <v>753</v>
      </c>
      <c r="B23" s="256" t="s">
        <v>697</v>
      </c>
      <c r="C23" s="380" t="s">
        <v>34</v>
      </c>
      <c r="D23" s="380" t="s">
        <v>150</v>
      </c>
      <c r="E23" s="378" t="s">
        <v>675</v>
      </c>
      <c r="F23" s="279" t="s">
        <v>698</v>
      </c>
      <c r="G23" s="381">
        <v>41180</v>
      </c>
      <c r="H23" s="383">
        <v>13500000</v>
      </c>
      <c r="I23" s="381">
        <v>41243</v>
      </c>
      <c r="J23" s="257" t="s">
        <v>699</v>
      </c>
      <c r="K23" s="257"/>
      <c r="L23" s="381">
        <v>41243</v>
      </c>
      <c r="M23" s="265">
        <v>13427418.76</v>
      </c>
      <c r="N23" s="381">
        <v>41249</v>
      </c>
      <c r="O23" s="381">
        <v>41255</v>
      </c>
      <c r="P23" s="382">
        <v>30</v>
      </c>
      <c r="Q23" s="383">
        <v>13427418.76</v>
      </c>
      <c r="R23" s="373"/>
      <c r="S23" s="377"/>
      <c r="T23" s="284"/>
      <c r="U23" s="251" t="s">
        <v>115</v>
      </c>
      <c r="V23" s="367" t="s">
        <v>38</v>
      </c>
      <c r="W23" s="269"/>
      <c r="X23" s="368"/>
      <c r="Y23" s="264"/>
      <c r="Z23" s="364"/>
      <c r="AA23" s="367"/>
      <c r="AB23" s="371"/>
      <c r="AC23" s="371"/>
      <c r="AD23" s="371"/>
      <c r="AE23" s="371"/>
      <c r="AF23" s="371"/>
      <c r="AG23" s="263"/>
      <c r="AH23" s="280"/>
      <c r="AI23" s="280"/>
      <c r="AJ23" s="281"/>
    </row>
    <row r="24" spans="1:36" ht="56.25" hidden="1" x14ac:dyDescent="0.2">
      <c r="A24" s="380" t="s">
        <v>754</v>
      </c>
      <c r="B24" s="256" t="s">
        <v>682</v>
      </c>
      <c r="C24" s="380" t="s">
        <v>34</v>
      </c>
      <c r="D24" s="380" t="s">
        <v>111</v>
      </c>
      <c r="E24" s="378" t="s">
        <v>683</v>
      </c>
      <c r="F24" s="279" t="s">
        <v>684</v>
      </c>
      <c r="G24" s="381">
        <v>41201</v>
      </c>
      <c r="H24" s="383">
        <v>15800000</v>
      </c>
      <c r="I24" s="381">
        <v>41248</v>
      </c>
      <c r="J24" s="257" t="s">
        <v>685</v>
      </c>
      <c r="K24" s="257"/>
      <c r="L24" s="381">
        <v>41248</v>
      </c>
      <c r="M24" s="265">
        <v>15744780</v>
      </c>
      <c r="N24" s="381">
        <v>41253</v>
      </c>
      <c r="O24" s="381">
        <v>41253</v>
      </c>
      <c r="P24" s="382">
        <v>30</v>
      </c>
      <c r="Q24" s="383">
        <v>15744780</v>
      </c>
      <c r="R24" s="373"/>
      <c r="S24" s="298">
        <v>41284</v>
      </c>
      <c r="T24" s="381">
        <v>41338</v>
      </c>
      <c r="U24" s="251" t="s">
        <v>686</v>
      </c>
      <c r="V24" s="367" t="s">
        <v>38</v>
      </c>
      <c r="W24" s="269">
        <f>M24/2</f>
        <v>7872390</v>
      </c>
      <c r="X24" s="368">
        <v>41264</v>
      </c>
      <c r="Y24" s="264" t="s">
        <v>846</v>
      </c>
      <c r="Z24" s="364">
        <v>0</v>
      </c>
      <c r="AA24" s="367">
        <v>0</v>
      </c>
      <c r="AB24" s="371">
        <v>0</v>
      </c>
      <c r="AC24" s="371">
        <v>0</v>
      </c>
      <c r="AD24" s="371"/>
      <c r="AE24" s="371">
        <v>0</v>
      </c>
      <c r="AF24" s="371">
        <v>7837997</v>
      </c>
      <c r="AG24" s="278"/>
      <c r="AH24" s="362"/>
      <c r="AI24" s="1895" t="s">
        <v>850</v>
      </c>
      <c r="AJ24" s="1896"/>
    </row>
    <row r="25" spans="1:36" hidden="1" x14ac:dyDescent="0.2">
      <c r="A25" s="1561" t="s">
        <v>795</v>
      </c>
      <c r="B25" s="1559" t="s">
        <v>787</v>
      </c>
      <c r="C25" s="1561" t="s">
        <v>34</v>
      </c>
      <c r="D25" s="1561" t="s">
        <v>150</v>
      </c>
      <c r="E25" s="1599" t="s">
        <v>675</v>
      </c>
      <c r="F25" s="285" t="s">
        <v>788</v>
      </c>
      <c r="G25" s="368">
        <v>41246</v>
      </c>
      <c r="H25" s="373">
        <v>5106140</v>
      </c>
      <c r="I25" s="1563">
        <v>41267</v>
      </c>
      <c r="J25" s="264" t="s">
        <v>790</v>
      </c>
      <c r="K25" s="276"/>
      <c r="L25" s="1563">
        <v>41267</v>
      </c>
      <c r="M25" s="265">
        <v>5106140</v>
      </c>
      <c r="N25" s="1563">
        <v>41274</v>
      </c>
      <c r="O25" s="1563" t="s">
        <v>792</v>
      </c>
      <c r="P25" s="1571">
        <v>30</v>
      </c>
      <c r="Q25" s="1591">
        <f>M25+M26</f>
        <v>13681850</v>
      </c>
      <c r="R25" s="373"/>
      <c r="S25" s="1591"/>
      <c r="T25" s="1623"/>
      <c r="U25" s="251" t="s">
        <v>45</v>
      </c>
      <c r="V25" s="1561" t="s">
        <v>38</v>
      </c>
      <c r="W25" s="269">
        <f>M25/2</f>
        <v>2553070</v>
      </c>
      <c r="X25" s="1563">
        <v>41274</v>
      </c>
      <c r="Y25" s="313"/>
      <c r="Z25" s="364"/>
      <c r="AA25" s="367"/>
      <c r="AB25" s="371"/>
      <c r="AC25" s="371"/>
      <c r="AD25" s="371"/>
      <c r="AE25" s="371"/>
      <c r="AF25" s="371"/>
      <c r="AG25" s="263"/>
      <c r="AH25" s="280"/>
      <c r="AI25" s="280"/>
      <c r="AJ25" s="281"/>
    </row>
    <row r="26" spans="1:36" ht="27" hidden="1" x14ac:dyDescent="0.2">
      <c r="A26" s="1562"/>
      <c r="B26" s="1560"/>
      <c r="C26" s="1562"/>
      <c r="D26" s="1562"/>
      <c r="E26" s="1601"/>
      <c r="F26" s="285" t="s">
        <v>789</v>
      </c>
      <c r="G26" s="368">
        <v>41246</v>
      </c>
      <c r="H26" s="373">
        <v>8600000</v>
      </c>
      <c r="I26" s="1570"/>
      <c r="J26" s="264" t="s">
        <v>791</v>
      </c>
      <c r="K26" s="264"/>
      <c r="L26" s="1570"/>
      <c r="M26" s="265">
        <v>8575710</v>
      </c>
      <c r="N26" s="1570"/>
      <c r="O26" s="1570"/>
      <c r="P26" s="1565"/>
      <c r="Q26" s="1593"/>
      <c r="R26" s="373"/>
      <c r="S26" s="1593"/>
      <c r="T26" s="1625"/>
      <c r="U26" s="84" t="s">
        <v>793</v>
      </c>
      <c r="V26" s="1562"/>
      <c r="W26" s="269">
        <f>M26/2</f>
        <v>4287855</v>
      </c>
      <c r="X26" s="1570"/>
      <c r="Y26" s="313"/>
      <c r="Z26" s="364"/>
      <c r="AA26" s="367"/>
      <c r="AB26" s="371"/>
      <c r="AC26" s="371"/>
      <c r="AD26" s="371"/>
      <c r="AE26" s="371"/>
      <c r="AF26" s="371"/>
      <c r="AG26" s="263"/>
      <c r="AH26" s="280"/>
      <c r="AI26" s="280"/>
      <c r="AJ26" s="281"/>
    </row>
    <row r="27" spans="1:36" ht="56.25" hidden="1" x14ac:dyDescent="0.2">
      <c r="A27" s="371" t="s">
        <v>794</v>
      </c>
      <c r="B27" s="376" t="s">
        <v>796</v>
      </c>
      <c r="C27" s="371" t="s">
        <v>34</v>
      </c>
      <c r="D27" s="371" t="s">
        <v>797</v>
      </c>
      <c r="E27" s="386" t="s">
        <v>675</v>
      </c>
      <c r="F27" s="285" t="s">
        <v>798</v>
      </c>
      <c r="G27" s="368">
        <v>41246</v>
      </c>
      <c r="H27" s="373">
        <v>7833837</v>
      </c>
      <c r="I27" s="374">
        <v>41267</v>
      </c>
      <c r="J27" s="264" t="s">
        <v>799</v>
      </c>
      <c r="K27" s="264"/>
      <c r="L27" s="368">
        <v>41267</v>
      </c>
      <c r="M27" s="265">
        <v>7808424</v>
      </c>
      <c r="N27" s="368">
        <v>41274</v>
      </c>
      <c r="O27" s="368">
        <v>41274</v>
      </c>
      <c r="P27" s="375">
        <v>30</v>
      </c>
      <c r="Q27" s="377">
        <v>7808424</v>
      </c>
      <c r="R27" s="373"/>
      <c r="S27" s="377"/>
      <c r="T27" s="284"/>
      <c r="U27" s="251" t="s">
        <v>128</v>
      </c>
      <c r="V27" s="367" t="s">
        <v>38</v>
      </c>
      <c r="W27" s="269">
        <f>Q27/2</f>
        <v>3904212</v>
      </c>
      <c r="X27" s="368">
        <v>41274</v>
      </c>
      <c r="Y27" s="294"/>
      <c r="Z27" s="364"/>
      <c r="AA27" s="367"/>
      <c r="AB27" s="371"/>
      <c r="AC27" s="371"/>
      <c r="AD27" s="371"/>
      <c r="AE27" s="371"/>
      <c r="AF27" s="371"/>
      <c r="AG27" s="263"/>
      <c r="AH27" s="280"/>
      <c r="AI27" s="280"/>
      <c r="AJ27" s="281"/>
    </row>
    <row r="28" spans="1:36" ht="45" hidden="1" x14ac:dyDescent="0.2">
      <c r="A28" s="1561" t="s">
        <v>755</v>
      </c>
      <c r="B28" s="1559" t="s">
        <v>60</v>
      </c>
      <c r="C28" s="1561" t="s">
        <v>61</v>
      </c>
      <c r="D28" s="1561" t="s">
        <v>62</v>
      </c>
      <c r="E28" s="1571" t="s">
        <v>63</v>
      </c>
      <c r="F28" s="264" t="s">
        <v>64</v>
      </c>
      <c r="G28" s="368">
        <v>41001</v>
      </c>
      <c r="H28" s="373">
        <v>43500000</v>
      </c>
      <c r="I28" s="1563">
        <v>41081</v>
      </c>
      <c r="J28" s="264" t="s">
        <v>66</v>
      </c>
      <c r="K28" s="264"/>
      <c r="L28" s="368">
        <v>41081</v>
      </c>
      <c r="M28" s="265">
        <v>43500000</v>
      </c>
      <c r="N28" s="368">
        <v>41086</v>
      </c>
      <c r="O28" s="368">
        <v>41093</v>
      </c>
      <c r="P28" s="1571">
        <v>30</v>
      </c>
      <c r="Q28" s="1591">
        <v>52188982</v>
      </c>
      <c r="R28" s="373"/>
      <c r="S28" s="1887">
        <v>41142</v>
      </c>
      <c r="T28" s="1887">
        <v>41157</v>
      </c>
      <c r="U28" s="268" t="s">
        <v>45</v>
      </c>
      <c r="V28" s="286" t="s">
        <v>38</v>
      </c>
      <c r="W28" s="269">
        <f>M28/2</f>
        <v>21750000</v>
      </c>
      <c r="X28" s="368">
        <v>41100</v>
      </c>
      <c r="Y28" s="264" t="s">
        <v>101</v>
      </c>
      <c r="Z28" s="364"/>
      <c r="AA28" s="367"/>
      <c r="AB28" s="371"/>
      <c r="AC28" s="371"/>
      <c r="AD28" s="371"/>
      <c r="AE28" s="371"/>
      <c r="AF28" s="1578">
        <v>48320714</v>
      </c>
      <c r="AG28" s="263"/>
      <c r="AH28" s="280"/>
      <c r="AI28" s="1892">
        <v>17.311</v>
      </c>
      <c r="AJ28" s="251"/>
    </row>
    <row r="29" spans="1:36" ht="45" hidden="1" x14ac:dyDescent="0.2">
      <c r="A29" s="1562"/>
      <c r="B29" s="1560"/>
      <c r="C29" s="1562"/>
      <c r="D29" s="1562"/>
      <c r="E29" s="1565"/>
      <c r="F29" s="264" t="s">
        <v>65</v>
      </c>
      <c r="G29" s="368">
        <v>41001</v>
      </c>
      <c r="H29" s="373">
        <v>8691619</v>
      </c>
      <c r="I29" s="1570"/>
      <c r="J29" s="264" t="s">
        <v>67</v>
      </c>
      <c r="K29" s="264"/>
      <c r="L29" s="368">
        <v>41081</v>
      </c>
      <c r="M29" s="265">
        <v>8688982</v>
      </c>
      <c r="N29" s="368">
        <v>41086</v>
      </c>
      <c r="O29" s="368">
        <v>41093</v>
      </c>
      <c r="P29" s="1565"/>
      <c r="Q29" s="1593"/>
      <c r="R29" s="373"/>
      <c r="S29" s="1888"/>
      <c r="T29" s="1888"/>
      <c r="U29" s="268" t="s">
        <v>58</v>
      </c>
      <c r="V29" s="286" t="s">
        <v>38</v>
      </c>
      <c r="W29" s="269">
        <f>M29/2</f>
        <v>4344491</v>
      </c>
      <c r="X29" s="368">
        <v>41100</v>
      </c>
      <c r="Y29" s="264" t="s">
        <v>102</v>
      </c>
      <c r="Z29" s="364"/>
      <c r="AA29" s="367"/>
      <c r="AB29" s="371"/>
      <c r="AC29" s="371"/>
      <c r="AD29" s="371"/>
      <c r="AE29" s="371"/>
      <c r="AF29" s="1673"/>
      <c r="AG29" s="263"/>
      <c r="AH29" s="287"/>
      <c r="AI29" s="1893"/>
      <c r="AJ29" s="251"/>
    </row>
    <row r="30" spans="1:36" ht="78.75" hidden="1" x14ac:dyDescent="0.2">
      <c r="A30" s="367" t="s">
        <v>756</v>
      </c>
      <c r="B30" s="369" t="s">
        <v>60</v>
      </c>
      <c r="C30" s="367" t="s">
        <v>61</v>
      </c>
      <c r="D30" s="367" t="s">
        <v>62</v>
      </c>
      <c r="E30" s="364" t="s">
        <v>107</v>
      </c>
      <c r="F30" s="285" t="s">
        <v>108</v>
      </c>
      <c r="G30" s="368">
        <v>41113</v>
      </c>
      <c r="H30" s="373">
        <v>22243532</v>
      </c>
      <c r="I30" s="368">
        <v>41124</v>
      </c>
      <c r="J30" s="264" t="s">
        <v>109</v>
      </c>
      <c r="K30" s="264"/>
      <c r="L30" s="368">
        <v>41124</v>
      </c>
      <c r="M30" s="265">
        <v>22243532</v>
      </c>
      <c r="N30" s="368">
        <v>41086</v>
      </c>
      <c r="O30" s="381">
        <v>41093</v>
      </c>
      <c r="P30" s="364">
        <v>30</v>
      </c>
      <c r="Q30" s="373">
        <v>22243532</v>
      </c>
      <c r="R30" s="373"/>
      <c r="S30" s="1889"/>
      <c r="T30" s="1889"/>
      <c r="U30" s="268" t="s">
        <v>45</v>
      </c>
      <c r="V30" s="251" t="s">
        <v>38</v>
      </c>
      <c r="W30" s="269">
        <v>0</v>
      </c>
      <c r="X30" s="285" t="s">
        <v>116</v>
      </c>
      <c r="Y30" s="264" t="s">
        <v>116</v>
      </c>
      <c r="Z30" s="264" t="s">
        <v>116</v>
      </c>
      <c r="AA30" s="288" t="s">
        <v>116</v>
      </c>
      <c r="AB30" s="288"/>
      <c r="AC30" s="288"/>
      <c r="AD30" s="288"/>
      <c r="AE30" s="288"/>
      <c r="AF30" s="1579"/>
      <c r="AG30" s="263"/>
      <c r="AH30" s="289"/>
      <c r="AI30" s="1894"/>
      <c r="AJ30" s="251"/>
    </row>
    <row r="31" spans="1:36" ht="45" hidden="1" x14ac:dyDescent="0.2">
      <c r="A31" s="251" t="s">
        <v>757</v>
      </c>
      <c r="B31" s="251" t="s">
        <v>84</v>
      </c>
      <c r="C31" s="367" t="s">
        <v>61</v>
      </c>
      <c r="D31" s="1561" t="s">
        <v>85</v>
      </c>
      <c r="E31" s="1571" t="s">
        <v>86</v>
      </c>
      <c r="F31" s="264" t="s">
        <v>87</v>
      </c>
      <c r="G31" s="368">
        <v>41059</v>
      </c>
      <c r="H31" s="373">
        <v>157644216</v>
      </c>
      <c r="I31" s="368">
        <v>41102</v>
      </c>
      <c r="J31" s="264" t="s">
        <v>96</v>
      </c>
      <c r="K31" s="264"/>
      <c r="L31" s="368">
        <v>41102</v>
      </c>
      <c r="M31" s="265">
        <v>157582883</v>
      </c>
      <c r="N31" s="368">
        <v>41115</v>
      </c>
      <c r="O31" s="368">
        <v>41116</v>
      </c>
      <c r="P31" s="364">
        <v>60</v>
      </c>
      <c r="Q31" s="373">
        <v>157582883</v>
      </c>
      <c r="R31" s="373"/>
      <c r="S31" s="373"/>
      <c r="T31" s="263"/>
      <c r="U31" s="268" t="s">
        <v>37</v>
      </c>
      <c r="V31" s="251" t="s">
        <v>89</v>
      </c>
      <c r="W31" s="269">
        <f>Q31/2</f>
        <v>78791441.5</v>
      </c>
      <c r="X31" s="368">
        <v>41121</v>
      </c>
      <c r="Y31" s="264" t="s">
        <v>100</v>
      </c>
      <c r="Z31" s="364"/>
      <c r="AA31" s="367"/>
      <c r="AB31" s="367"/>
      <c r="AC31" s="367"/>
      <c r="AD31" s="367"/>
      <c r="AE31" s="367"/>
      <c r="AF31" s="367"/>
      <c r="AG31" s="263"/>
      <c r="AH31" s="263"/>
      <c r="AI31" s="263"/>
      <c r="AJ31" s="263"/>
    </row>
    <row r="32" spans="1:36" ht="56.25" hidden="1" x14ac:dyDescent="0.2">
      <c r="A32" s="251" t="s">
        <v>758</v>
      </c>
      <c r="B32" s="251" t="s">
        <v>229</v>
      </c>
      <c r="C32" s="367"/>
      <c r="D32" s="1562"/>
      <c r="E32" s="1565"/>
      <c r="F32" s="264" t="s">
        <v>230</v>
      </c>
      <c r="G32" s="368">
        <v>41162</v>
      </c>
      <c r="H32" s="373">
        <v>68000000</v>
      </c>
      <c r="I32" s="368">
        <v>41190</v>
      </c>
      <c r="J32" s="264" t="s">
        <v>236</v>
      </c>
      <c r="K32" s="264"/>
      <c r="L32" s="368">
        <v>41190</v>
      </c>
      <c r="M32" s="265">
        <v>68000000</v>
      </c>
      <c r="N32" s="368">
        <v>41204</v>
      </c>
      <c r="O32" s="368"/>
      <c r="P32" s="364">
        <v>45</v>
      </c>
      <c r="Q32" s="373">
        <v>68000000</v>
      </c>
      <c r="R32" s="373"/>
      <c r="S32" s="373"/>
      <c r="T32" s="263"/>
      <c r="U32" s="251" t="s">
        <v>128</v>
      </c>
      <c r="V32" s="251"/>
      <c r="W32" s="269"/>
      <c r="X32" s="368"/>
      <c r="Y32" s="264"/>
      <c r="Z32" s="364"/>
      <c r="AA32" s="367"/>
      <c r="AB32" s="367"/>
      <c r="AC32" s="367"/>
      <c r="AD32" s="367"/>
      <c r="AE32" s="367"/>
      <c r="AF32" s="367"/>
      <c r="AG32" s="263"/>
      <c r="AH32" s="263"/>
      <c r="AI32" s="263"/>
      <c r="AJ32" s="263"/>
    </row>
    <row r="33" spans="1:37" ht="281.25" hidden="1" x14ac:dyDescent="0.2">
      <c r="A33" s="251" t="s">
        <v>759</v>
      </c>
      <c r="B33" s="251" t="s">
        <v>786</v>
      </c>
      <c r="C33" s="367" t="s">
        <v>91</v>
      </c>
      <c r="D33" s="367" t="s">
        <v>92</v>
      </c>
      <c r="E33" s="364" t="s">
        <v>93</v>
      </c>
      <c r="F33" s="264" t="s">
        <v>83</v>
      </c>
      <c r="G33" s="368">
        <v>41036</v>
      </c>
      <c r="H33" s="373">
        <v>160039902</v>
      </c>
      <c r="I33" s="368">
        <v>41106</v>
      </c>
      <c r="J33" s="264" t="s">
        <v>94</v>
      </c>
      <c r="K33" s="264"/>
      <c r="L33" s="368">
        <v>41106</v>
      </c>
      <c r="M33" s="265">
        <v>160039893</v>
      </c>
      <c r="N33" s="368">
        <v>41115</v>
      </c>
      <c r="O33" s="368">
        <v>41115</v>
      </c>
      <c r="P33" s="364">
        <v>10</v>
      </c>
      <c r="Q33" s="373">
        <v>160039893</v>
      </c>
      <c r="R33" s="373"/>
      <c r="S33" s="373"/>
      <c r="T33" s="263"/>
      <c r="U33" s="268" t="s">
        <v>95</v>
      </c>
      <c r="V33" s="251" t="s">
        <v>38</v>
      </c>
      <c r="W33" s="263"/>
      <c r="X33" s="364"/>
      <c r="Y33" s="364"/>
      <c r="Z33" s="364"/>
      <c r="AA33" s="367"/>
      <c r="AB33" s="367"/>
      <c r="AC33" s="367"/>
      <c r="AD33" s="367"/>
      <c r="AE33" s="367"/>
      <c r="AF33" s="367"/>
      <c r="AG33" s="263"/>
      <c r="AH33" s="263"/>
      <c r="AI33" s="263"/>
      <c r="AJ33" s="263"/>
    </row>
    <row r="34" spans="1:37" ht="56.25" hidden="1" x14ac:dyDescent="0.2">
      <c r="A34" s="251" t="s">
        <v>760</v>
      </c>
      <c r="B34" s="251" t="s">
        <v>637</v>
      </c>
      <c r="C34" s="367" t="s">
        <v>638</v>
      </c>
      <c r="D34" s="367" t="s">
        <v>639</v>
      </c>
      <c r="E34" s="364" t="s">
        <v>120</v>
      </c>
      <c r="F34" s="264" t="s">
        <v>640</v>
      </c>
      <c r="G34" s="368">
        <v>41142</v>
      </c>
      <c r="H34" s="373">
        <v>29993722</v>
      </c>
      <c r="I34" s="368">
        <v>41148</v>
      </c>
      <c r="J34" s="264" t="s">
        <v>641</v>
      </c>
      <c r="K34" s="264"/>
      <c r="L34" s="368">
        <v>41148</v>
      </c>
      <c r="M34" s="265">
        <v>29993722</v>
      </c>
      <c r="N34" s="368">
        <v>41158</v>
      </c>
      <c r="O34" s="368">
        <v>41220</v>
      </c>
      <c r="P34" s="364">
        <v>30</v>
      </c>
      <c r="Q34" s="373">
        <v>29993722</v>
      </c>
      <c r="R34" s="373"/>
      <c r="S34" s="368">
        <v>41187</v>
      </c>
      <c r="T34" s="267">
        <v>41239</v>
      </c>
      <c r="U34" s="268" t="s">
        <v>58</v>
      </c>
      <c r="V34" s="251" t="s">
        <v>38</v>
      </c>
      <c r="W34" s="290">
        <f>Q34/2</f>
        <v>14996861</v>
      </c>
      <c r="X34" s="364"/>
      <c r="Y34" s="364"/>
      <c r="Z34" s="364"/>
      <c r="AA34" s="367"/>
      <c r="AB34" s="367"/>
      <c r="AC34" s="367"/>
      <c r="AD34" s="367"/>
      <c r="AE34" s="367"/>
      <c r="AF34" s="367"/>
      <c r="AG34" s="263"/>
      <c r="AH34" s="263"/>
      <c r="AI34" s="263"/>
      <c r="AJ34" s="263"/>
    </row>
    <row r="35" spans="1:37" ht="67.5" x14ac:dyDescent="0.2">
      <c r="A35" s="283" t="s">
        <v>761</v>
      </c>
      <c r="B35" s="283" t="s">
        <v>117</v>
      </c>
      <c r="C35" s="387" t="s">
        <v>119</v>
      </c>
      <c r="D35" s="387" t="s">
        <v>639</v>
      </c>
      <c r="E35" s="361" t="s">
        <v>120</v>
      </c>
      <c r="F35" s="294" t="s">
        <v>121</v>
      </c>
      <c r="G35" s="293">
        <v>41073</v>
      </c>
      <c r="H35" s="388">
        <v>700000000</v>
      </c>
      <c r="I35" s="293">
        <v>41159</v>
      </c>
      <c r="J35" s="294" t="s">
        <v>192</v>
      </c>
      <c r="K35" s="294"/>
      <c r="L35" s="293">
        <v>41159</v>
      </c>
      <c r="M35" s="389">
        <v>695305279.15999997</v>
      </c>
      <c r="N35" s="293">
        <v>41162</v>
      </c>
      <c r="O35" s="293">
        <v>41179</v>
      </c>
      <c r="P35" s="361">
        <v>120</v>
      </c>
      <c r="Q35" s="388">
        <v>695305279.15999997</v>
      </c>
      <c r="R35" s="388"/>
      <c r="S35" s="293">
        <v>41295</v>
      </c>
      <c r="T35" s="278"/>
      <c r="U35" s="283" t="s">
        <v>122</v>
      </c>
      <c r="V35" s="283" t="s">
        <v>177</v>
      </c>
      <c r="W35" s="292"/>
      <c r="X35" s="293"/>
      <c r="Y35" s="294"/>
      <c r="Z35" s="390">
        <v>208591583</v>
      </c>
      <c r="AA35" s="391">
        <v>41185</v>
      </c>
      <c r="AB35" s="392" t="s">
        <v>121</v>
      </c>
      <c r="AC35" s="393">
        <v>424276837</v>
      </c>
      <c r="AD35" s="392"/>
      <c r="AE35" s="392"/>
      <c r="AF35" s="387"/>
      <c r="AG35" s="278"/>
      <c r="AH35" s="278"/>
      <c r="AI35" s="278"/>
      <c r="AJ35" s="278"/>
    </row>
    <row r="36" spans="1:37" ht="90" x14ac:dyDescent="0.2">
      <c r="A36" s="394" t="s">
        <v>762</v>
      </c>
      <c r="B36" s="394" t="s">
        <v>137</v>
      </c>
      <c r="C36" s="395" t="s">
        <v>119</v>
      </c>
      <c r="D36" s="395" t="s">
        <v>138</v>
      </c>
      <c r="E36" s="396" t="s">
        <v>139</v>
      </c>
      <c r="F36" s="397" t="s">
        <v>140</v>
      </c>
      <c r="G36" s="398">
        <v>41089</v>
      </c>
      <c r="H36" s="399">
        <v>545832450</v>
      </c>
      <c r="I36" s="1580">
        <v>41162</v>
      </c>
      <c r="J36" s="397" t="s">
        <v>216</v>
      </c>
      <c r="K36" s="397"/>
      <c r="L36" s="398">
        <v>41162</v>
      </c>
      <c r="M36" s="400">
        <v>545832450</v>
      </c>
      <c r="N36" s="1580">
        <v>41166</v>
      </c>
      <c r="O36" s="1580">
        <v>41234</v>
      </c>
      <c r="P36" s="1886">
        <v>4</v>
      </c>
      <c r="Q36" s="1890">
        <f>M36+M37</f>
        <v>767945051.91999996</v>
      </c>
      <c r="R36" s="399">
        <f>Q36*5%</f>
        <v>38397252.596000001</v>
      </c>
      <c r="S36" s="399"/>
      <c r="T36" s="291"/>
      <c r="U36" s="394" t="s">
        <v>133</v>
      </c>
      <c r="V36" s="1868" t="s">
        <v>177</v>
      </c>
      <c r="W36" s="291"/>
      <c r="X36" s="396"/>
      <c r="Y36" s="396"/>
      <c r="Z36" s="396"/>
      <c r="AA36" s="395"/>
      <c r="AB36" s="395"/>
      <c r="AC36" s="395"/>
      <c r="AD36" s="395"/>
      <c r="AE36" s="395"/>
      <c r="AF36" s="395"/>
      <c r="AG36" s="291"/>
      <c r="AH36" s="291"/>
      <c r="AI36" s="291"/>
      <c r="AJ36" s="291"/>
      <c r="AK36" s="1833" t="s">
        <v>852</v>
      </c>
    </row>
    <row r="37" spans="1:37" ht="90" x14ac:dyDescent="0.2">
      <c r="A37" s="394" t="s">
        <v>762</v>
      </c>
      <c r="B37" s="394" t="s">
        <v>137</v>
      </c>
      <c r="C37" s="395" t="s">
        <v>119</v>
      </c>
      <c r="D37" s="395" t="s">
        <v>138</v>
      </c>
      <c r="E37" s="396" t="s">
        <v>139</v>
      </c>
      <c r="F37" s="397" t="s">
        <v>141</v>
      </c>
      <c r="G37" s="398">
        <v>41089</v>
      </c>
      <c r="H37" s="399">
        <v>222112602</v>
      </c>
      <c r="I37" s="1581"/>
      <c r="J37" s="401" t="s">
        <v>217</v>
      </c>
      <c r="K37" s="401"/>
      <c r="L37" s="402">
        <v>41162</v>
      </c>
      <c r="M37" s="403">
        <v>222112601.91999999</v>
      </c>
      <c r="N37" s="1581"/>
      <c r="O37" s="1885"/>
      <c r="P37" s="1885"/>
      <c r="Q37" s="1891"/>
      <c r="R37" s="399"/>
      <c r="S37" s="399"/>
      <c r="T37" s="291"/>
      <c r="U37" s="394" t="s">
        <v>133</v>
      </c>
      <c r="V37" s="1869"/>
      <c r="W37" s="291"/>
      <c r="X37" s="396"/>
      <c r="Y37" s="396"/>
      <c r="Z37" s="396"/>
      <c r="AA37" s="395"/>
      <c r="AB37" s="395"/>
      <c r="AC37" s="395"/>
      <c r="AD37" s="395"/>
      <c r="AE37" s="395"/>
      <c r="AF37" s="395"/>
      <c r="AG37" s="291"/>
      <c r="AH37" s="291"/>
      <c r="AI37" s="291"/>
      <c r="AJ37" s="291"/>
      <c r="AK37" s="1833"/>
    </row>
    <row r="38" spans="1:37" ht="37.5" customHeight="1" x14ac:dyDescent="0.2">
      <c r="A38" s="1870" t="s">
        <v>763</v>
      </c>
      <c r="B38" s="1873" t="s">
        <v>134</v>
      </c>
      <c r="C38" s="1870" t="s">
        <v>119</v>
      </c>
      <c r="D38" s="1870" t="s">
        <v>135</v>
      </c>
      <c r="E38" s="1876">
        <v>18126628</v>
      </c>
      <c r="F38" s="404" t="s">
        <v>136</v>
      </c>
      <c r="G38" s="405">
        <v>41079</v>
      </c>
      <c r="H38" s="406">
        <v>110087935</v>
      </c>
      <c r="I38" s="1879">
        <v>41162</v>
      </c>
      <c r="J38" s="407" t="s">
        <v>237</v>
      </c>
      <c r="K38" s="407"/>
      <c r="L38" s="408">
        <v>41162</v>
      </c>
      <c r="M38" s="409">
        <v>106656990</v>
      </c>
      <c r="N38" s="1879">
        <v>41172</v>
      </c>
      <c r="O38" s="1879">
        <v>41179</v>
      </c>
      <c r="P38" s="1876">
        <v>4</v>
      </c>
      <c r="Q38" s="1882">
        <v>860006990</v>
      </c>
      <c r="R38" s="406"/>
      <c r="S38" s="406"/>
      <c r="T38" s="410"/>
      <c r="U38" s="411" t="s">
        <v>133</v>
      </c>
      <c r="V38" s="1870" t="s">
        <v>177</v>
      </c>
      <c r="W38" s="410"/>
      <c r="X38" s="412"/>
      <c r="Y38" s="412"/>
      <c r="Z38" s="412"/>
      <c r="AA38" s="413"/>
      <c r="AB38" s="413"/>
      <c r="AC38" s="413"/>
      <c r="AD38" s="413"/>
      <c r="AE38" s="413"/>
      <c r="AF38" s="413"/>
      <c r="AG38" s="410"/>
      <c r="AH38" s="410"/>
      <c r="AI38" s="410"/>
      <c r="AJ38" s="410"/>
    </row>
    <row r="39" spans="1:37" ht="32.25" customHeight="1" x14ac:dyDescent="0.2">
      <c r="A39" s="1871"/>
      <c r="B39" s="1874"/>
      <c r="C39" s="1871"/>
      <c r="D39" s="1871"/>
      <c r="E39" s="1877"/>
      <c r="F39" s="404" t="s">
        <v>179</v>
      </c>
      <c r="G39" s="405">
        <v>41079</v>
      </c>
      <c r="H39" s="406">
        <v>645000000</v>
      </c>
      <c r="I39" s="1880"/>
      <c r="J39" s="404" t="s">
        <v>239</v>
      </c>
      <c r="K39" s="404"/>
      <c r="L39" s="405">
        <v>41162</v>
      </c>
      <c r="M39" s="409">
        <v>612750000</v>
      </c>
      <c r="N39" s="1880"/>
      <c r="O39" s="1877"/>
      <c r="P39" s="1877"/>
      <c r="Q39" s="1883"/>
      <c r="R39" s="406"/>
      <c r="S39" s="406"/>
      <c r="T39" s="410"/>
      <c r="U39" s="411" t="s">
        <v>128</v>
      </c>
      <c r="V39" s="1871"/>
      <c r="W39" s="410"/>
      <c r="X39" s="412"/>
      <c r="Y39" s="412"/>
      <c r="Z39" s="412"/>
      <c r="AA39" s="413"/>
      <c r="AB39" s="413"/>
      <c r="AC39" s="413"/>
      <c r="AD39" s="413"/>
      <c r="AE39" s="413"/>
      <c r="AF39" s="413"/>
      <c r="AG39" s="410"/>
      <c r="AH39" s="410"/>
      <c r="AI39" s="410"/>
      <c r="AJ39" s="410"/>
    </row>
    <row r="40" spans="1:37" ht="33.75" x14ac:dyDescent="0.2">
      <c r="A40" s="1872"/>
      <c r="B40" s="1875"/>
      <c r="C40" s="1872"/>
      <c r="D40" s="1872"/>
      <c r="E40" s="1878"/>
      <c r="F40" s="404" t="s">
        <v>197</v>
      </c>
      <c r="G40" s="405">
        <v>41073</v>
      </c>
      <c r="H40" s="406">
        <v>148000000</v>
      </c>
      <c r="I40" s="1880"/>
      <c r="J40" s="414" t="s">
        <v>238</v>
      </c>
      <c r="K40" s="414"/>
      <c r="L40" s="405">
        <v>41162</v>
      </c>
      <c r="M40" s="409">
        <v>140600000</v>
      </c>
      <c r="N40" s="1881"/>
      <c r="O40" s="1877"/>
      <c r="P40" s="1878"/>
      <c r="Q40" s="1884"/>
      <c r="R40" s="406"/>
      <c r="S40" s="406"/>
      <c r="T40" s="410"/>
      <c r="U40" s="411" t="s">
        <v>240</v>
      </c>
      <c r="V40" s="1872"/>
      <c r="W40" s="410"/>
      <c r="X40" s="412"/>
      <c r="Y40" s="412"/>
      <c r="Z40" s="412"/>
      <c r="AA40" s="413"/>
      <c r="AB40" s="413"/>
      <c r="AC40" s="413"/>
      <c r="AD40" s="413"/>
      <c r="AE40" s="413"/>
      <c r="AF40" s="413"/>
      <c r="AG40" s="410"/>
      <c r="AH40" s="410"/>
      <c r="AI40" s="410"/>
      <c r="AJ40" s="410"/>
    </row>
    <row r="41" spans="1:37" ht="59.25" customHeight="1" x14ac:dyDescent="0.2">
      <c r="A41" s="415" t="s">
        <v>764</v>
      </c>
      <c r="B41" s="415" t="s">
        <v>129</v>
      </c>
      <c r="C41" s="416" t="s">
        <v>119</v>
      </c>
      <c r="D41" s="416" t="s">
        <v>130</v>
      </c>
      <c r="E41" s="417" t="s">
        <v>199</v>
      </c>
      <c r="F41" s="418" t="s">
        <v>131</v>
      </c>
      <c r="G41" s="419">
        <v>41073</v>
      </c>
      <c r="H41" s="420">
        <v>350000000</v>
      </c>
      <c r="I41" s="1858">
        <v>41169</v>
      </c>
      <c r="J41" s="418" t="s">
        <v>218</v>
      </c>
      <c r="K41" s="418"/>
      <c r="L41" s="419">
        <v>41169</v>
      </c>
      <c r="M41" s="421">
        <v>350000000</v>
      </c>
      <c r="N41" s="1858">
        <v>41183</v>
      </c>
      <c r="O41" s="1858">
        <v>41183</v>
      </c>
      <c r="P41" s="1861">
        <v>120</v>
      </c>
      <c r="Q41" s="1862">
        <f>M41+M42</f>
        <v>399985788</v>
      </c>
      <c r="R41" s="420">
        <f>Q41*5%</f>
        <v>19999289.400000002</v>
      </c>
      <c r="S41" s="420"/>
      <c r="T41" s="422"/>
      <c r="U41" s="415" t="s">
        <v>133</v>
      </c>
      <c r="V41" s="1864" t="s">
        <v>177</v>
      </c>
      <c r="W41" s="423">
        <f>M41/2</f>
        <v>175000000</v>
      </c>
      <c r="X41" s="1858">
        <v>41226</v>
      </c>
      <c r="Y41" s="1866" t="s">
        <v>805</v>
      </c>
      <c r="Z41" s="417"/>
      <c r="AA41" s="416"/>
      <c r="AB41" s="416"/>
      <c r="AC41" s="416"/>
      <c r="AD41" s="416"/>
      <c r="AE41" s="416"/>
      <c r="AF41" s="416"/>
      <c r="AG41" s="422"/>
      <c r="AH41" s="422"/>
      <c r="AI41" s="424" t="s">
        <v>806</v>
      </c>
      <c r="AJ41" s="422"/>
    </row>
    <row r="42" spans="1:37" ht="56.25" x14ac:dyDescent="0.2">
      <c r="A42" s="415" t="s">
        <v>764</v>
      </c>
      <c r="B42" s="415" t="s">
        <v>129</v>
      </c>
      <c r="C42" s="416" t="s">
        <v>119</v>
      </c>
      <c r="D42" s="416" t="s">
        <v>130</v>
      </c>
      <c r="E42" s="417" t="s">
        <v>199</v>
      </c>
      <c r="F42" s="418" t="s">
        <v>132</v>
      </c>
      <c r="G42" s="419">
        <v>41089</v>
      </c>
      <c r="H42" s="420">
        <v>50000000</v>
      </c>
      <c r="I42" s="1859"/>
      <c r="J42" s="418" t="s">
        <v>219</v>
      </c>
      <c r="K42" s="418"/>
      <c r="L42" s="419">
        <v>41169</v>
      </c>
      <c r="M42" s="421">
        <v>49985788</v>
      </c>
      <c r="N42" s="1859"/>
      <c r="O42" s="1860"/>
      <c r="P42" s="1860"/>
      <c r="Q42" s="1863"/>
      <c r="R42" s="420">
        <f>R41/2</f>
        <v>9999644.7000000011</v>
      </c>
      <c r="S42" s="420"/>
      <c r="T42" s="422"/>
      <c r="U42" s="415" t="s">
        <v>128</v>
      </c>
      <c r="V42" s="1865"/>
      <c r="W42" s="423">
        <f>M42/2</f>
        <v>24992894</v>
      </c>
      <c r="X42" s="1860"/>
      <c r="Y42" s="1867"/>
      <c r="Z42" s="417"/>
      <c r="AA42" s="416"/>
      <c r="AB42" s="416"/>
      <c r="AC42" s="416"/>
      <c r="AD42" s="416"/>
      <c r="AE42" s="416"/>
      <c r="AF42" s="416"/>
      <c r="AG42" s="422"/>
      <c r="AH42" s="422"/>
      <c r="AI42" s="425" t="s">
        <v>849</v>
      </c>
      <c r="AJ42" s="422"/>
    </row>
    <row r="43" spans="1:37" ht="45" hidden="1" x14ac:dyDescent="0.2">
      <c r="A43" s="251" t="s">
        <v>765</v>
      </c>
      <c r="B43" s="251" t="s">
        <v>123</v>
      </c>
      <c r="C43" s="367" t="s">
        <v>61</v>
      </c>
      <c r="D43" s="367" t="s">
        <v>124</v>
      </c>
      <c r="E43" s="364" t="s">
        <v>675</v>
      </c>
      <c r="F43" s="264" t="s">
        <v>125</v>
      </c>
      <c r="G43" s="368">
        <v>41102</v>
      </c>
      <c r="H43" s="373">
        <v>38360600</v>
      </c>
      <c r="I43" s="1563">
        <v>41169</v>
      </c>
      <c r="J43" s="264" t="s">
        <v>152</v>
      </c>
      <c r="K43" s="264"/>
      <c r="L43" s="368">
        <v>41169</v>
      </c>
      <c r="M43" s="265">
        <v>38360600</v>
      </c>
      <c r="N43" s="1563">
        <v>41171</v>
      </c>
      <c r="O43" s="1563">
        <v>41172</v>
      </c>
      <c r="P43" s="1571">
        <v>60</v>
      </c>
      <c r="Q43" s="1591">
        <v>99569300</v>
      </c>
      <c r="R43" s="373"/>
      <c r="S43" s="373"/>
      <c r="T43" s="263"/>
      <c r="U43" s="251" t="s">
        <v>127</v>
      </c>
      <c r="V43" s="1561" t="s">
        <v>146</v>
      </c>
      <c r="W43" s="269">
        <f>M43/2</f>
        <v>19180300</v>
      </c>
      <c r="X43" s="368">
        <v>41180</v>
      </c>
      <c r="Y43" s="1555" t="s">
        <v>802</v>
      </c>
      <c r="Z43" s="364"/>
      <c r="AA43" s="367"/>
      <c r="AB43" s="367"/>
      <c r="AC43" s="367"/>
      <c r="AD43" s="367"/>
      <c r="AE43" s="367"/>
      <c r="AF43" s="367"/>
      <c r="AG43" s="263"/>
      <c r="AH43" s="263"/>
      <c r="AI43" s="263"/>
      <c r="AJ43" s="263"/>
    </row>
    <row r="44" spans="1:37" ht="45" hidden="1" x14ac:dyDescent="0.2">
      <c r="A44" s="251" t="s">
        <v>765</v>
      </c>
      <c r="B44" s="251" t="s">
        <v>123</v>
      </c>
      <c r="C44" s="367" t="s">
        <v>61</v>
      </c>
      <c r="D44" s="367" t="s">
        <v>124</v>
      </c>
      <c r="E44" s="364" t="s">
        <v>675</v>
      </c>
      <c r="F44" s="264" t="s">
        <v>126</v>
      </c>
      <c r="G44" s="368">
        <v>41102</v>
      </c>
      <c r="H44" s="373">
        <v>61209093</v>
      </c>
      <c r="I44" s="1570"/>
      <c r="J44" s="264" t="s">
        <v>153</v>
      </c>
      <c r="K44" s="264"/>
      <c r="L44" s="368">
        <v>41169</v>
      </c>
      <c r="M44" s="265">
        <v>61208700</v>
      </c>
      <c r="N44" s="1570"/>
      <c r="O44" s="1565"/>
      <c r="P44" s="1565"/>
      <c r="Q44" s="1593"/>
      <c r="R44" s="373"/>
      <c r="S44" s="373"/>
      <c r="T44" s="263"/>
      <c r="U44" s="251" t="s">
        <v>128</v>
      </c>
      <c r="V44" s="1562"/>
      <c r="W44" s="269">
        <f>M44/2</f>
        <v>30604350</v>
      </c>
      <c r="X44" s="368">
        <v>41180</v>
      </c>
      <c r="Y44" s="1565"/>
      <c r="Z44" s="364"/>
      <c r="AA44" s="367"/>
      <c r="AB44" s="367"/>
      <c r="AC44" s="367"/>
      <c r="AD44" s="367"/>
      <c r="AE44" s="367"/>
      <c r="AF44" s="367"/>
      <c r="AG44" s="263"/>
      <c r="AH44" s="263"/>
      <c r="AI44" s="263"/>
      <c r="AJ44" s="263"/>
    </row>
    <row r="45" spans="1:37" ht="45" hidden="1" x14ac:dyDescent="0.2">
      <c r="A45" s="251" t="s">
        <v>766</v>
      </c>
      <c r="B45" s="251" t="s">
        <v>785</v>
      </c>
      <c r="C45" s="367"/>
      <c r="D45" s="367" t="s">
        <v>124</v>
      </c>
      <c r="E45" s="364" t="s">
        <v>675</v>
      </c>
      <c r="F45" s="264" t="s">
        <v>715</v>
      </c>
      <c r="G45" s="368">
        <v>41246</v>
      </c>
      <c r="H45" s="373">
        <v>39897343</v>
      </c>
      <c r="I45" s="368">
        <v>41255</v>
      </c>
      <c r="J45" s="264" t="s">
        <v>716</v>
      </c>
      <c r="K45" s="264"/>
      <c r="L45" s="368">
        <v>41255</v>
      </c>
      <c r="M45" s="265">
        <v>39897343</v>
      </c>
      <c r="N45" s="368">
        <v>41264</v>
      </c>
      <c r="O45" s="368">
        <v>41172</v>
      </c>
      <c r="P45" s="364">
        <v>60</v>
      </c>
      <c r="Q45" s="373">
        <v>39897343</v>
      </c>
      <c r="R45" s="373"/>
      <c r="S45" s="373"/>
      <c r="T45" s="263"/>
      <c r="U45" s="251" t="s">
        <v>122</v>
      </c>
      <c r="V45" s="367" t="s">
        <v>146</v>
      </c>
      <c r="W45" s="269">
        <f>Q45/2</f>
        <v>19948671.5</v>
      </c>
      <c r="X45" s="368">
        <v>41269</v>
      </c>
      <c r="Y45" s="264" t="s">
        <v>803</v>
      </c>
      <c r="Z45" s="364"/>
      <c r="AA45" s="367"/>
      <c r="AB45" s="367"/>
      <c r="AC45" s="367"/>
      <c r="AD45" s="367"/>
      <c r="AE45" s="367"/>
      <c r="AF45" s="367"/>
      <c r="AG45" s="263"/>
      <c r="AH45" s="263"/>
      <c r="AI45" s="263"/>
      <c r="AJ45" s="263"/>
    </row>
    <row r="46" spans="1:37" ht="101.25" hidden="1" x14ac:dyDescent="0.2">
      <c r="A46" s="251" t="s">
        <v>767</v>
      </c>
      <c r="B46" s="251" t="s">
        <v>142</v>
      </c>
      <c r="C46" s="367" t="s">
        <v>143</v>
      </c>
      <c r="D46" s="367" t="s">
        <v>150</v>
      </c>
      <c r="E46" s="364">
        <v>18145226</v>
      </c>
      <c r="F46" s="264" t="s">
        <v>144</v>
      </c>
      <c r="G46" s="368">
        <v>41151</v>
      </c>
      <c r="H46" s="373">
        <v>75000000</v>
      </c>
      <c r="I46" s="368">
        <v>41169</v>
      </c>
      <c r="J46" s="264" t="s">
        <v>151</v>
      </c>
      <c r="K46" s="264"/>
      <c r="L46" s="368">
        <v>41169</v>
      </c>
      <c r="M46" s="265">
        <v>75000000</v>
      </c>
      <c r="N46" s="368">
        <v>41172</v>
      </c>
      <c r="O46" s="368">
        <v>41172</v>
      </c>
      <c r="P46" s="364">
        <v>30</v>
      </c>
      <c r="Q46" s="373">
        <v>75000000</v>
      </c>
      <c r="R46" s="373"/>
      <c r="S46" s="266">
        <v>41200</v>
      </c>
      <c r="T46" s="267">
        <v>41233</v>
      </c>
      <c r="U46" s="251" t="s">
        <v>145</v>
      </c>
      <c r="V46" s="251" t="s">
        <v>38</v>
      </c>
      <c r="W46" s="269">
        <f>Q46/2</f>
        <v>37500000</v>
      </c>
      <c r="X46" s="368">
        <v>41180</v>
      </c>
      <c r="Y46" s="264" t="s">
        <v>636</v>
      </c>
      <c r="Z46" s="364">
        <v>0</v>
      </c>
      <c r="AA46" s="367">
        <v>0</v>
      </c>
      <c r="AB46" s="367">
        <v>0</v>
      </c>
      <c r="AC46" s="367">
        <v>0</v>
      </c>
      <c r="AD46" s="367">
        <v>0</v>
      </c>
      <c r="AE46" s="367">
        <v>0</v>
      </c>
      <c r="AF46" s="385">
        <v>37500000</v>
      </c>
      <c r="AG46" s="267">
        <v>41239</v>
      </c>
      <c r="AH46" s="295" t="s">
        <v>642</v>
      </c>
      <c r="AI46" s="268" t="s">
        <v>643</v>
      </c>
      <c r="AJ46" s="263"/>
    </row>
    <row r="47" spans="1:37" ht="45" x14ac:dyDescent="0.2">
      <c r="A47" s="1561" t="s">
        <v>768</v>
      </c>
      <c r="B47" s="1559" t="s">
        <v>769</v>
      </c>
      <c r="C47" s="1561" t="s">
        <v>91</v>
      </c>
      <c r="D47" s="1561" t="s">
        <v>177</v>
      </c>
      <c r="E47" s="1571" t="s">
        <v>178</v>
      </c>
      <c r="F47" s="264" t="s">
        <v>198</v>
      </c>
      <c r="G47" s="368">
        <v>41073</v>
      </c>
      <c r="H47" s="373">
        <v>148000000</v>
      </c>
      <c r="I47" s="1563">
        <v>41178</v>
      </c>
      <c r="J47" s="264" t="s">
        <v>207</v>
      </c>
      <c r="K47" s="276"/>
      <c r="L47" s="1563">
        <v>41178</v>
      </c>
      <c r="M47" s="265">
        <v>7400000</v>
      </c>
      <c r="N47" s="1563">
        <v>41179</v>
      </c>
      <c r="O47" s="1563">
        <v>41179</v>
      </c>
      <c r="P47" s="1571">
        <v>4</v>
      </c>
      <c r="Q47" s="1591">
        <f>M47+M48+M49+M50+M51+M52+M53+M54+M55</f>
        <v>149485000</v>
      </c>
      <c r="R47" s="373"/>
      <c r="S47" s="373"/>
      <c r="T47" s="263"/>
      <c r="U47" s="251" t="s">
        <v>191</v>
      </c>
      <c r="V47" s="1561" t="s">
        <v>38</v>
      </c>
      <c r="W47" s="263"/>
      <c r="X47" s="364"/>
      <c r="Y47" s="364"/>
      <c r="Z47" s="364"/>
      <c r="AA47" s="367"/>
      <c r="AB47" s="367"/>
      <c r="AC47" s="367"/>
      <c r="AD47" s="367"/>
      <c r="AE47" s="367"/>
      <c r="AF47" s="367"/>
      <c r="AG47" s="263"/>
      <c r="AH47" s="263"/>
      <c r="AI47" s="263"/>
      <c r="AJ47" s="263"/>
    </row>
    <row r="48" spans="1:37" ht="22.5" x14ac:dyDescent="0.2">
      <c r="A48" s="1582"/>
      <c r="B48" s="1583"/>
      <c r="C48" s="1582"/>
      <c r="D48" s="1582"/>
      <c r="E48" s="1564"/>
      <c r="F48" s="264" t="s">
        <v>179</v>
      </c>
      <c r="G48" s="368">
        <v>41079</v>
      </c>
      <c r="H48" s="373">
        <v>645000000</v>
      </c>
      <c r="I48" s="1573"/>
      <c r="J48" s="264" t="s">
        <v>208</v>
      </c>
      <c r="K48" s="276"/>
      <c r="L48" s="1573"/>
      <c r="M48" s="265">
        <v>32169055</v>
      </c>
      <c r="N48" s="1573"/>
      <c r="O48" s="1573"/>
      <c r="P48" s="1564"/>
      <c r="Q48" s="1592"/>
      <c r="R48" s="373"/>
      <c r="S48" s="373"/>
      <c r="T48" s="263"/>
      <c r="U48" s="251" t="s">
        <v>128</v>
      </c>
      <c r="V48" s="1582"/>
      <c r="W48" s="263"/>
      <c r="X48" s="364"/>
      <c r="Y48" s="364"/>
      <c r="Z48" s="364"/>
      <c r="AA48" s="367"/>
      <c r="AB48" s="367"/>
      <c r="AC48" s="367"/>
      <c r="AD48" s="367"/>
      <c r="AE48" s="367"/>
      <c r="AF48" s="367"/>
      <c r="AG48" s="263"/>
      <c r="AH48" s="263"/>
      <c r="AI48" s="263"/>
      <c r="AJ48" s="263"/>
    </row>
    <row r="49" spans="1:37" ht="292.5" customHeight="1" x14ac:dyDescent="0.2">
      <c r="A49" s="1582"/>
      <c r="B49" s="1560"/>
      <c r="C49" s="1582"/>
      <c r="D49" s="1582"/>
      <c r="E49" s="1564"/>
      <c r="F49" s="264" t="s">
        <v>136</v>
      </c>
      <c r="G49" s="368">
        <v>41079</v>
      </c>
      <c r="H49" s="373">
        <v>110087935</v>
      </c>
      <c r="I49" s="1573"/>
      <c r="J49" s="264" t="s">
        <v>206</v>
      </c>
      <c r="K49" s="276"/>
      <c r="L49" s="1573"/>
      <c r="M49" s="265">
        <v>3430945</v>
      </c>
      <c r="N49" s="1573"/>
      <c r="O49" s="1573"/>
      <c r="P49" s="1564"/>
      <c r="Q49" s="1592"/>
      <c r="R49" s="373"/>
      <c r="S49" s="373"/>
      <c r="T49" s="263"/>
      <c r="U49" s="251" t="s">
        <v>128</v>
      </c>
      <c r="V49" s="1582"/>
      <c r="W49" s="263"/>
      <c r="X49" s="364"/>
      <c r="Y49" s="364"/>
      <c r="Z49" s="364"/>
      <c r="AA49" s="367"/>
      <c r="AB49" s="367"/>
      <c r="AC49" s="367"/>
      <c r="AD49" s="367"/>
      <c r="AE49" s="367"/>
      <c r="AF49" s="367"/>
      <c r="AG49" s="263"/>
      <c r="AH49" s="263"/>
      <c r="AI49" s="263"/>
      <c r="AJ49" s="263"/>
    </row>
    <row r="50" spans="1:37" ht="56.25" x14ac:dyDescent="0.2">
      <c r="A50" s="1582"/>
      <c r="B50" s="286" t="s">
        <v>181</v>
      </c>
      <c r="C50" s="1582"/>
      <c r="D50" s="1582"/>
      <c r="E50" s="1564"/>
      <c r="F50" s="264" t="s">
        <v>180</v>
      </c>
      <c r="G50" s="368">
        <v>41101</v>
      </c>
      <c r="H50" s="373">
        <v>13275322</v>
      </c>
      <c r="I50" s="1573"/>
      <c r="J50" s="264" t="s">
        <v>209</v>
      </c>
      <c r="K50" s="276"/>
      <c r="L50" s="1573"/>
      <c r="M50" s="265">
        <v>13200000</v>
      </c>
      <c r="N50" s="1573"/>
      <c r="O50" s="1573"/>
      <c r="P50" s="1564"/>
      <c r="Q50" s="1592"/>
      <c r="R50" s="373"/>
      <c r="S50" s="373"/>
      <c r="T50" s="263"/>
      <c r="U50" s="251" t="s">
        <v>133</v>
      </c>
      <c r="V50" s="1582"/>
      <c r="W50" s="263"/>
      <c r="X50" s="364"/>
      <c r="Y50" s="364"/>
      <c r="Z50" s="364"/>
      <c r="AA50" s="367"/>
      <c r="AB50" s="367"/>
      <c r="AC50" s="367"/>
      <c r="AD50" s="367"/>
      <c r="AE50" s="367"/>
      <c r="AF50" s="367"/>
      <c r="AG50" s="263"/>
      <c r="AH50" s="263"/>
      <c r="AI50" s="263"/>
      <c r="AJ50" s="263"/>
    </row>
    <row r="51" spans="1:37" ht="57" customHeight="1" x14ac:dyDescent="0.2">
      <c r="A51" s="1582"/>
      <c r="B51" s="251" t="s">
        <v>187</v>
      </c>
      <c r="C51" s="1582"/>
      <c r="D51" s="1582"/>
      <c r="E51" s="1564"/>
      <c r="F51" s="264" t="s">
        <v>182</v>
      </c>
      <c r="G51" s="368">
        <v>41059</v>
      </c>
      <c r="H51" s="373">
        <v>20948038</v>
      </c>
      <c r="I51" s="1573"/>
      <c r="J51" s="264" t="s">
        <v>210</v>
      </c>
      <c r="K51" s="276"/>
      <c r="L51" s="1573"/>
      <c r="M51" s="265">
        <v>20900000</v>
      </c>
      <c r="N51" s="1573"/>
      <c r="O51" s="1573"/>
      <c r="P51" s="1564"/>
      <c r="Q51" s="1592"/>
      <c r="R51" s="373"/>
      <c r="S51" s="373"/>
      <c r="T51" s="263"/>
      <c r="U51" s="251" t="s">
        <v>128</v>
      </c>
      <c r="V51" s="1582"/>
      <c r="W51" s="263"/>
      <c r="X51" s="364"/>
      <c r="Y51" s="364"/>
      <c r="Z51" s="364"/>
      <c r="AA51" s="367"/>
      <c r="AB51" s="367"/>
      <c r="AC51" s="367"/>
      <c r="AD51" s="367"/>
      <c r="AE51" s="367"/>
      <c r="AF51" s="367"/>
      <c r="AG51" s="263"/>
      <c r="AH51" s="263"/>
      <c r="AI51" s="263"/>
      <c r="AJ51" s="263"/>
    </row>
    <row r="52" spans="1:37" ht="21" customHeight="1" x14ac:dyDescent="0.2">
      <c r="A52" s="1582"/>
      <c r="B52" s="1559" t="s">
        <v>188</v>
      </c>
      <c r="C52" s="1582"/>
      <c r="D52" s="1582"/>
      <c r="E52" s="1564"/>
      <c r="F52" s="264" t="s">
        <v>183</v>
      </c>
      <c r="G52" s="368">
        <v>41073</v>
      </c>
      <c r="H52" s="373">
        <v>17500000</v>
      </c>
      <c r="I52" s="1573"/>
      <c r="J52" s="264" t="s">
        <v>211</v>
      </c>
      <c r="K52" s="276"/>
      <c r="L52" s="1573"/>
      <c r="M52" s="265">
        <v>17500000</v>
      </c>
      <c r="N52" s="1573"/>
      <c r="O52" s="1573"/>
      <c r="P52" s="1564"/>
      <c r="Q52" s="1592"/>
      <c r="R52" s="373"/>
      <c r="S52" s="373"/>
      <c r="T52" s="263"/>
      <c r="U52" s="1561" t="s">
        <v>133</v>
      </c>
      <c r="V52" s="1582"/>
      <c r="W52" s="263"/>
      <c r="X52" s="364"/>
      <c r="Y52" s="364"/>
      <c r="Z52" s="364"/>
      <c r="AA52" s="367"/>
      <c r="AB52" s="367"/>
      <c r="AC52" s="367"/>
      <c r="AD52" s="367"/>
      <c r="AE52" s="367"/>
      <c r="AF52" s="367"/>
      <c r="AG52" s="263"/>
      <c r="AH52" s="263"/>
      <c r="AI52" s="263"/>
      <c r="AJ52" s="263"/>
    </row>
    <row r="53" spans="1:37" ht="33" customHeight="1" x14ac:dyDescent="0.2">
      <c r="A53" s="1582"/>
      <c r="B53" s="1560"/>
      <c r="C53" s="1582"/>
      <c r="D53" s="1582"/>
      <c r="E53" s="1564"/>
      <c r="F53" s="264" t="s">
        <v>184</v>
      </c>
      <c r="G53" s="368">
        <v>41102</v>
      </c>
      <c r="H53" s="373">
        <v>2500000</v>
      </c>
      <c r="I53" s="1573"/>
      <c r="J53" s="264" t="s">
        <v>212</v>
      </c>
      <c r="K53" s="276"/>
      <c r="L53" s="1573"/>
      <c r="M53" s="265">
        <v>2400000</v>
      </c>
      <c r="N53" s="1573"/>
      <c r="O53" s="1573"/>
      <c r="P53" s="1564"/>
      <c r="Q53" s="1592"/>
      <c r="R53" s="373"/>
      <c r="S53" s="373"/>
      <c r="T53" s="263"/>
      <c r="U53" s="1562"/>
      <c r="V53" s="1582"/>
      <c r="W53" s="263"/>
      <c r="X53" s="364"/>
      <c r="Y53" s="364"/>
      <c r="Z53" s="364"/>
      <c r="AA53" s="367"/>
      <c r="AB53" s="367"/>
      <c r="AC53" s="367"/>
      <c r="AD53" s="367"/>
      <c r="AE53" s="367"/>
      <c r="AF53" s="367"/>
      <c r="AG53" s="263"/>
      <c r="AH53" s="263"/>
      <c r="AI53" s="263"/>
      <c r="AJ53" s="263"/>
    </row>
    <row r="54" spans="1:37" ht="93" customHeight="1" x14ac:dyDescent="0.2">
      <c r="A54" s="1582"/>
      <c r="B54" s="251" t="s">
        <v>189</v>
      </c>
      <c r="C54" s="1582"/>
      <c r="D54" s="1582"/>
      <c r="E54" s="1564"/>
      <c r="F54" s="264" t="s">
        <v>185</v>
      </c>
      <c r="G54" s="368">
        <v>41073</v>
      </c>
      <c r="H54" s="373">
        <v>35000000</v>
      </c>
      <c r="I54" s="1573"/>
      <c r="J54" s="264" t="s">
        <v>213</v>
      </c>
      <c r="K54" s="276"/>
      <c r="L54" s="1573"/>
      <c r="M54" s="265">
        <v>34990000</v>
      </c>
      <c r="N54" s="1573"/>
      <c r="O54" s="1573"/>
      <c r="P54" s="1564"/>
      <c r="Q54" s="1592"/>
      <c r="R54" s="373"/>
      <c r="S54" s="373"/>
      <c r="T54" s="263"/>
      <c r="U54" s="251" t="s">
        <v>133</v>
      </c>
      <c r="V54" s="1582"/>
      <c r="W54" s="263"/>
      <c r="X54" s="364"/>
      <c r="Y54" s="364"/>
      <c r="Z54" s="364"/>
      <c r="AA54" s="367"/>
      <c r="AB54" s="367"/>
      <c r="AC54" s="367"/>
      <c r="AD54" s="367"/>
      <c r="AE54" s="367"/>
      <c r="AF54" s="367"/>
      <c r="AG54" s="263"/>
      <c r="AH54" s="263"/>
      <c r="AI54" s="263"/>
      <c r="AJ54" s="263"/>
    </row>
    <row r="55" spans="1:37" ht="33.75" x14ac:dyDescent="0.2">
      <c r="A55" s="1562"/>
      <c r="B55" s="251" t="s">
        <v>190</v>
      </c>
      <c r="C55" s="1582"/>
      <c r="D55" s="1582"/>
      <c r="E55" s="1564"/>
      <c r="F55" s="264" t="s">
        <v>186</v>
      </c>
      <c r="G55" s="368">
        <v>41127</v>
      </c>
      <c r="H55" s="373">
        <v>17495714</v>
      </c>
      <c r="I55" s="1570"/>
      <c r="J55" s="264" t="s">
        <v>214</v>
      </c>
      <c r="K55" s="264"/>
      <c r="L55" s="1570"/>
      <c r="M55" s="265">
        <v>17495000</v>
      </c>
      <c r="N55" s="1570"/>
      <c r="O55" s="1573"/>
      <c r="P55" s="1565"/>
      <c r="Q55" s="1593"/>
      <c r="R55" s="373"/>
      <c r="S55" s="373"/>
      <c r="T55" s="263"/>
      <c r="U55" s="251" t="s">
        <v>128</v>
      </c>
      <c r="V55" s="1582"/>
      <c r="W55" s="263"/>
      <c r="X55" s="364"/>
      <c r="Y55" s="364"/>
      <c r="Z55" s="364"/>
      <c r="AA55" s="367"/>
      <c r="AB55" s="367"/>
      <c r="AC55" s="367"/>
      <c r="AD55" s="367"/>
      <c r="AE55" s="367"/>
      <c r="AF55" s="367"/>
      <c r="AG55" s="263"/>
      <c r="AH55" s="263"/>
      <c r="AI55" s="263"/>
      <c r="AJ55" s="263"/>
      <c r="AK55" s="263"/>
    </row>
    <row r="56" spans="1:37" ht="45" x14ac:dyDescent="0.2">
      <c r="A56" s="1642" t="s">
        <v>220</v>
      </c>
      <c r="B56" s="286" t="s">
        <v>241</v>
      </c>
      <c r="C56" s="1582"/>
      <c r="D56" s="1582"/>
      <c r="E56" s="1564"/>
      <c r="F56" s="264" t="s">
        <v>221</v>
      </c>
      <c r="G56" s="368">
        <v>41089</v>
      </c>
      <c r="H56" s="373">
        <v>11105630</v>
      </c>
      <c r="I56" s="1563">
        <v>41190</v>
      </c>
      <c r="J56" s="264" t="s">
        <v>222</v>
      </c>
      <c r="K56" s="264"/>
      <c r="L56" s="381">
        <v>41190</v>
      </c>
      <c r="M56" s="265">
        <v>11105630</v>
      </c>
      <c r="N56" s="1563">
        <v>41198</v>
      </c>
      <c r="O56" s="1573"/>
      <c r="P56" s="1571">
        <v>2</v>
      </c>
      <c r="Q56" s="1591">
        <f>M56+M57+M58+M59</f>
        <v>57902903</v>
      </c>
      <c r="R56" s="383"/>
      <c r="S56" s="383"/>
      <c r="T56" s="296"/>
      <c r="U56" s="251" t="s">
        <v>128</v>
      </c>
      <c r="V56" s="1582"/>
      <c r="W56" s="270">
        <f>M56/2</f>
        <v>5552815</v>
      </c>
      <c r="X56" s="364"/>
      <c r="Y56" s="364"/>
      <c r="Z56" s="364"/>
      <c r="AA56" s="367"/>
      <c r="AB56" s="367"/>
      <c r="AC56" s="367"/>
      <c r="AD56" s="367"/>
      <c r="AE56" s="367"/>
      <c r="AF56" s="367"/>
      <c r="AG56" s="263"/>
      <c r="AH56" s="263"/>
      <c r="AI56" s="263"/>
      <c r="AJ56" s="263"/>
      <c r="AK56" s="263"/>
    </row>
    <row r="57" spans="1:37" ht="67.5" x14ac:dyDescent="0.2">
      <c r="A57" s="1582"/>
      <c r="B57" s="251" t="s">
        <v>242</v>
      </c>
      <c r="C57" s="1582"/>
      <c r="D57" s="1582"/>
      <c r="E57" s="1564"/>
      <c r="F57" s="264" t="s">
        <v>223</v>
      </c>
      <c r="G57" s="368">
        <v>41089</v>
      </c>
      <c r="H57" s="373">
        <v>27291623</v>
      </c>
      <c r="I57" s="1573"/>
      <c r="J57" s="264" t="s">
        <v>224</v>
      </c>
      <c r="K57" s="264"/>
      <c r="L57" s="381">
        <v>41190</v>
      </c>
      <c r="M57" s="265">
        <v>27291623</v>
      </c>
      <c r="N57" s="1573"/>
      <c r="O57" s="1573"/>
      <c r="P57" s="1564"/>
      <c r="Q57" s="1592"/>
      <c r="R57" s="383"/>
      <c r="S57" s="383"/>
      <c r="T57" s="296"/>
      <c r="U57" s="251" t="s">
        <v>128</v>
      </c>
      <c r="V57" s="1582"/>
      <c r="W57" s="270">
        <f>M57/2</f>
        <v>13645811.5</v>
      </c>
      <c r="X57" s="364"/>
      <c r="Y57" s="364"/>
      <c r="Z57" s="364"/>
      <c r="AA57" s="367"/>
      <c r="AB57" s="367"/>
      <c r="AC57" s="367"/>
      <c r="AD57" s="367"/>
      <c r="AE57" s="367"/>
      <c r="AF57" s="367"/>
      <c r="AG57" s="263"/>
      <c r="AH57" s="263"/>
      <c r="AI57" s="263"/>
      <c r="AJ57" s="263"/>
      <c r="AK57" s="263"/>
    </row>
    <row r="58" spans="1:37" ht="83.25" customHeight="1" x14ac:dyDescent="0.2">
      <c r="A58" s="1582"/>
      <c r="B58" s="251" t="s">
        <v>243</v>
      </c>
      <c r="C58" s="1582"/>
      <c r="D58" s="1582"/>
      <c r="E58" s="1564"/>
      <c r="F58" s="264" t="s">
        <v>225</v>
      </c>
      <c r="G58" s="368">
        <v>41113</v>
      </c>
      <c r="H58" s="373">
        <v>16625000</v>
      </c>
      <c r="I58" s="1573"/>
      <c r="J58" s="264" t="s">
        <v>226</v>
      </c>
      <c r="K58" s="264"/>
      <c r="L58" s="381">
        <v>41190</v>
      </c>
      <c r="M58" s="265">
        <v>16625000</v>
      </c>
      <c r="N58" s="1573"/>
      <c r="O58" s="1573"/>
      <c r="P58" s="1564"/>
      <c r="Q58" s="1592"/>
      <c r="R58" s="383"/>
      <c r="S58" s="383"/>
      <c r="T58" s="296"/>
      <c r="U58" s="251" t="s">
        <v>128</v>
      </c>
      <c r="V58" s="1582"/>
      <c r="W58" s="270">
        <f>M58/2</f>
        <v>8312500</v>
      </c>
      <c r="X58" s="364"/>
      <c r="Y58" s="364"/>
      <c r="Z58" s="364"/>
      <c r="AA58" s="367"/>
      <c r="AB58" s="367"/>
      <c r="AC58" s="367"/>
      <c r="AD58" s="367"/>
      <c r="AE58" s="367"/>
      <c r="AF58" s="367"/>
      <c r="AG58" s="263"/>
      <c r="AH58" s="263"/>
      <c r="AI58" s="263"/>
      <c r="AJ58" s="263"/>
      <c r="AK58" s="263"/>
    </row>
    <row r="59" spans="1:37" ht="67.5" x14ac:dyDescent="0.2">
      <c r="A59" s="1562"/>
      <c r="B59" s="251" t="s">
        <v>244</v>
      </c>
      <c r="C59" s="1582"/>
      <c r="D59" s="1582"/>
      <c r="E59" s="1564"/>
      <c r="F59" s="264" t="s">
        <v>227</v>
      </c>
      <c r="G59" s="368">
        <v>41113</v>
      </c>
      <c r="H59" s="373">
        <v>2880650</v>
      </c>
      <c r="I59" s="1573"/>
      <c r="J59" s="264" t="s">
        <v>228</v>
      </c>
      <c r="K59" s="264"/>
      <c r="L59" s="381">
        <v>41190</v>
      </c>
      <c r="M59" s="265">
        <v>2880650</v>
      </c>
      <c r="N59" s="1570"/>
      <c r="O59" s="1570"/>
      <c r="P59" s="1565"/>
      <c r="Q59" s="1593"/>
      <c r="R59" s="383"/>
      <c r="S59" s="383"/>
      <c r="T59" s="296"/>
      <c r="U59" s="251" t="s">
        <v>240</v>
      </c>
      <c r="V59" s="1562"/>
      <c r="W59" s="270">
        <f>M59/2</f>
        <v>1440325</v>
      </c>
      <c r="X59" s="364"/>
      <c r="Y59" s="364"/>
      <c r="Z59" s="364"/>
      <c r="AA59" s="367"/>
      <c r="AB59" s="367"/>
      <c r="AC59" s="367"/>
      <c r="AD59" s="367"/>
      <c r="AE59" s="367"/>
      <c r="AF59" s="367"/>
      <c r="AG59" s="263"/>
      <c r="AH59" s="263"/>
      <c r="AI59" s="263"/>
      <c r="AJ59" s="263"/>
      <c r="AK59" s="263"/>
    </row>
    <row r="60" spans="1:37" ht="45" x14ac:dyDescent="0.2">
      <c r="A60" s="371" t="s">
        <v>770</v>
      </c>
      <c r="B60" s="251" t="s">
        <v>719</v>
      </c>
      <c r="C60" s="1562"/>
      <c r="D60" s="1562"/>
      <c r="E60" s="1565"/>
      <c r="F60" s="264" t="s">
        <v>720</v>
      </c>
      <c r="G60" s="368">
        <v>41219</v>
      </c>
      <c r="H60" s="373">
        <v>1904762</v>
      </c>
      <c r="I60" s="267">
        <v>41263</v>
      </c>
      <c r="J60" s="264" t="s">
        <v>730</v>
      </c>
      <c r="K60" s="276"/>
      <c r="L60" s="365">
        <v>41263</v>
      </c>
      <c r="M60" s="265">
        <v>1904762</v>
      </c>
      <c r="N60" s="374">
        <v>41267</v>
      </c>
      <c r="O60" s="374"/>
      <c r="P60" s="375"/>
      <c r="Q60" s="377">
        <v>1904762</v>
      </c>
      <c r="R60" s="373"/>
      <c r="S60" s="372"/>
      <c r="T60" s="296"/>
      <c r="U60" s="251" t="s">
        <v>95</v>
      </c>
      <c r="V60" s="367"/>
      <c r="W60" s="270">
        <f>M60/2</f>
        <v>952381</v>
      </c>
      <c r="X60" s="364"/>
      <c r="Y60" s="364"/>
      <c r="Z60" s="364"/>
      <c r="AA60" s="367"/>
      <c r="AB60" s="367"/>
      <c r="AC60" s="367"/>
      <c r="AD60" s="367"/>
      <c r="AE60" s="367"/>
      <c r="AF60" s="367"/>
      <c r="AG60" s="263"/>
      <c r="AH60" s="263"/>
      <c r="AI60" s="263"/>
      <c r="AJ60" s="263"/>
      <c r="AK60" s="263"/>
    </row>
    <row r="61" spans="1:37" ht="79.5" customHeight="1" x14ac:dyDescent="0.2">
      <c r="A61" s="1856" t="s">
        <v>771</v>
      </c>
      <c r="B61" s="426" t="s">
        <v>205</v>
      </c>
      <c r="C61" s="1856" t="s">
        <v>119</v>
      </c>
      <c r="D61" s="1856" t="s">
        <v>200</v>
      </c>
      <c r="E61" s="1854" t="s">
        <v>201</v>
      </c>
      <c r="F61" s="427" t="s">
        <v>202</v>
      </c>
      <c r="G61" s="428">
        <v>41059</v>
      </c>
      <c r="H61" s="429">
        <v>418960760</v>
      </c>
      <c r="I61" s="1852">
        <v>41180</v>
      </c>
      <c r="J61" s="427" t="s">
        <v>245</v>
      </c>
      <c r="K61" s="474"/>
      <c r="L61" s="1852">
        <v>41180</v>
      </c>
      <c r="M61" s="430">
        <v>418423800</v>
      </c>
      <c r="N61" s="1852">
        <v>41183</v>
      </c>
      <c r="O61" s="1852">
        <v>41183</v>
      </c>
      <c r="P61" s="1854">
        <v>3</v>
      </c>
      <c r="Q61" s="1846">
        <f>M61+M62</f>
        <v>683834392</v>
      </c>
      <c r="R61" s="429"/>
      <c r="S61" s="1846"/>
      <c r="T61" s="1848"/>
      <c r="U61" s="426" t="s">
        <v>128</v>
      </c>
      <c r="V61" s="431"/>
      <c r="W61" s="432"/>
      <c r="X61" s="433"/>
      <c r="Y61" s="433"/>
      <c r="Z61" s="433"/>
      <c r="AA61" s="434"/>
      <c r="AB61" s="434"/>
      <c r="AC61" s="434"/>
      <c r="AD61" s="434"/>
      <c r="AE61" s="434"/>
      <c r="AF61" s="434"/>
      <c r="AG61" s="432"/>
      <c r="AH61" s="432"/>
      <c r="AI61" s="432"/>
      <c r="AJ61" s="432"/>
      <c r="AK61" s="432" t="s">
        <v>848</v>
      </c>
    </row>
    <row r="62" spans="1:37" ht="77.25" customHeight="1" x14ac:dyDescent="0.2">
      <c r="A62" s="1857"/>
      <c r="B62" s="435" t="s">
        <v>204</v>
      </c>
      <c r="C62" s="1857"/>
      <c r="D62" s="1857"/>
      <c r="E62" s="1855"/>
      <c r="F62" s="427" t="s">
        <v>203</v>
      </c>
      <c r="G62" s="428">
        <v>41101</v>
      </c>
      <c r="H62" s="429">
        <v>265506446</v>
      </c>
      <c r="I62" s="1853"/>
      <c r="J62" s="427" t="s">
        <v>246</v>
      </c>
      <c r="K62" s="427"/>
      <c r="L62" s="1853"/>
      <c r="M62" s="430">
        <v>265410592</v>
      </c>
      <c r="N62" s="1853"/>
      <c r="O62" s="1853"/>
      <c r="P62" s="1855"/>
      <c r="Q62" s="1847"/>
      <c r="R62" s="429"/>
      <c r="S62" s="1847"/>
      <c r="T62" s="1849"/>
      <c r="U62" s="436" t="s">
        <v>128</v>
      </c>
      <c r="V62" s="431"/>
      <c r="W62" s="432"/>
      <c r="X62" s="437"/>
      <c r="Y62" s="433"/>
      <c r="Z62" s="433"/>
      <c r="AA62" s="434"/>
      <c r="AB62" s="434"/>
      <c r="AC62" s="434"/>
      <c r="AD62" s="434"/>
      <c r="AE62" s="434"/>
      <c r="AF62" s="434"/>
      <c r="AG62" s="432"/>
      <c r="AH62" s="432"/>
      <c r="AI62" s="432"/>
      <c r="AJ62" s="432"/>
      <c r="AK62" s="432"/>
    </row>
    <row r="63" spans="1:37" ht="243.75" hidden="1" customHeight="1" x14ac:dyDescent="0.2">
      <c r="A63" s="251" t="s">
        <v>772</v>
      </c>
      <c r="B63" s="251" t="s">
        <v>231</v>
      </c>
      <c r="C63" s="367" t="s">
        <v>143</v>
      </c>
      <c r="D63" s="367" t="s">
        <v>232</v>
      </c>
      <c r="E63" s="364" t="s">
        <v>233</v>
      </c>
      <c r="F63" s="264" t="s">
        <v>234</v>
      </c>
      <c r="G63" s="368">
        <v>41001</v>
      </c>
      <c r="H63" s="373">
        <v>32463244</v>
      </c>
      <c r="I63" s="368">
        <v>41201</v>
      </c>
      <c r="J63" s="264" t="s">
        <v>235</v>
      </c>
      <c r="K63" s="264"/>
      <c r="L63" s="368">
        <v>41201</v>
      </c>
      <c r="M63" s="265">
        <v>32439244</v>
      </c>
      <c r="N63" s="368">
        <v>41205</v>
      </c>
      <c r="O63" s="368">
        <v>41205</v>
      </c>
      <c r="P63" s="364">
        <v>5</v>
      </c>
      <c r="Q63" s="373">
        <v>32439400</v>
      </c>
      <c r="R63" s="373"/>
      <c r="S63" s="373"/>
      <c r="T63" s="263"/>
      <c r="U63" s="251" t="s">
        <v>128</v>
      </c>
      <c r="V63" s="286"/>
      <c r="W63" s="263"/>
      <c r="X63" s="364"/>
      <c r="Y63" s="364"/>
      <c r="Z63" s="364"/>
      <c r="AA63" s="367"/>
      <c r="AB63" s="367"/>
      <c r="AC63" s="367"/>
      <c r="AD63" s="367"/>
      <c r="AE63" s="367"/>
      <c r="AF63" s="367"/>
      <c r="AG63" s="263"/>
      <c r="AH63" s="263"/>
      <c r="AI63" s="263"/>
      <c r="AJ63" s="263"/>
      <c r="AK63" s="263"/>
    </row>
    <row r="64" spans="1:37" ht="78.75" hidden="1" x14ac:dyDescent="0.2">
      <c r="A64" s="252" t="s">
        <v>773</v>
      </c>
      <c r="B64" s="252" t="s">
        <v>257</v>
      </c>
      <c r="C64" s="371" t="s">
        <v>256</v>
      </c>
      <c r="D64" s="371" t="s">
        <v>258</v>
      </c>
      <c r="E64" s="375" t="s">
        <v>259</v>
      </c>
      <c r="F64" s="264" t="s">
        <v>260</v>
      </c>
      <c r="G64" s="368">
        <v>41148</v>
      </c>
      <c r="H64" s="373">
        <v>552590013</v>
      </c>
      <c r="I64" s="374">
        <v>41213</v>
      </c>
      <c r="J64" s="264" t="s">
        <v>261</v>
      </c>
      <c r="K64" s="264"/>
      <c r="L64" s="368">
        <v>41213</v>
      </c>
      <c r="M64" s="265">
        <v>526270614</v>
      </c>
      <c r="N64" s="374">
        <v>41219</v>
      </c>
      <c r="O64" s="374">
        <v>41234</v>
      </c>
      <c r="P64" s="375">
        <v>3</v>
      </c>
      <c r="Q64" s="377">
        <v>526270614</v>
      </c>
      <c r="R64" s="373"/>
      <c r="S64" s="373"/>
      <c r="T64" s="263"/>
      <c r="U64" s="251" t="s">
        <v>133</v>
      </c>
      <c r="V64" s="251" t="s">
        <v>629</v>
      </c>
      <c r="W64" s="263"/>
      <c r="X64" s="364"/>
      <c r="Y64" s="364"/>
      <c r="Z64" s="364"/>
      <c r="AA64" s="367"/>
      <c r="AB64" s="367"/>
      <c r="AC64" s="367"/>
      <c r="AD64" s="367"/>
      <c r="AE64" s="367"/>
      <c r="AF64" s="367"/>
      <c r="AG64" s="263"/>
      <c r="AH64" s="263"/>
      <c r="AI64" s="263"/>
      <c r="AJ64" s="263"/>
    </row>
    <row r="65" spans="1:37" hidden="1" x14ac:dyDescent="0.2">
      <c r="A65" s="1561" t="s">
        <v>774</v>
      </c>
      <c r="B65" s="1559" t="s">
        <v>247</v>
      </c>
      <c r="C65" s="1561" t="s">
        <v>119</v>
      </c>
      <c r="D65" s="1561" t="s">
        <v>248</v>
      </c>
      <c r="E65" s="1571" t="s">
        <v>249</v>
      </c>
      <c r="F65" s="264" t="s">
        <v>250</v>
      </c>
      <c r="G65" s="368">
        <v>41131</v>
      </c>
      <c r="H65" s="373">
        <v>554208627</v>
      </c>
      <c r="I65" s="1563">
        <v>41213</v>
      </c>
      <c r="J65" s="264" t="s">
        <v>254</v>
      </c>
      <c r="K65" s="264"/>
      <c r="L65" s="368">
        <v>41213</v>
      </c>
      <c r="M65" s="265">
        <v>554208627</v>
      </c>
      <c r="N65" s="1563">
        <v>41220</v>
      </c>
      <c r="O65" s="1563">
        <v>41220</v>
      </c>
      <c r="P65" s="1571">
        <v>8</v>
      </c>
      <c r="Q65" s="1591">
        <v>1929669741</v>
      </c>
      <c r="R65" s="373"/>
      <c r="S65" s="373"/>
      <c r="T65" s="263"/>
      <c r="U65" s="263"/>
      <c r="V65" s="286"/>
      <c r="W65" s="263"/>
      <c r="X65" s="364"/>
      <c r="Y65" s="364"/>
      <c r="Z65" s="364"/>
      <c r="AA65" s="367"/>
      <c r="AB65" s="367"/>
      <c r="AC65" s="367"/>
      <c r="AD65" s="367"/>
      <c r="AE65" s="367"/>
      <c r="AF65" s="367"/>
      <c r="AG65" s="263"/>
      <c r="AH65" s="263"/>
      <c r="AI65" s="263"/>
      <c r="AJ65" s="263"/>
    </row>
    <row r="66" spans="1:37" hidden="1" x14ac:dyDescent="0.2">
      <c r="A66" s="1562"/>
      <c r="B66" s="1560"/>
      <c r="C66" s="1562"/>
      <c r="D66" s="1562"/>
      <c r="E66" s="1565"/>
      <c r="F66" s="264" t="s">
        <v>251</v>
      </c>
      <c r="G66" s="368">
        <v>41121</v>
      </c>
      <c r="H66" s="373">
        <v>1400000000</v>
      </c>
      <c r="I66" s="1570"/>
      <c r="J66" s="264" t="s">
        <v>255</v>
      </c>
      <c r="K66" s="264"/>
      <c r="L66" s="368">
        <v>41213</v>
      </c>
      <c r="M66" s="265">
        <v>1375461114</v>
      </c>
      <c r="N66" s="1570"/>
      <c r="O66" s="1565"/>
      <c r="P66" s="1565"/>
      <c r="Q66" s="1593"/>
      <c r="R66" s="373"/>
      <c r="S66" s="373"/>
      <c r="T66" s="263"/>
      <c r="U66" s="263"/>
      <c r="V66" s="263"/>
      <c r="W66" s="263"/>
      <c r="X66" s="364"/>
      <c r="Y66" s="364"/>
      <c r="Z66" s="364"/>
      <c r="AA66" s="367"/>
      <c r="AB66" s="367"/>
      <c r="AC66" s="367"/>
      <c r="AD66" s="367"/>
      <c r="AE66" s="367"/>
      <c r="AF66" s="367"/>
      <c r="AG66" s="263"/>
      <c r="AH66" s="263"/>
      <c r="AI66" s="263"/>
      <c r="AJ66" s="263"/>
    </row>
    <row r="67" spans="1:37" hidden="1" x14ac:dyDescent="0.2">
      <c r="A67" s="1561" t="s">
        <v>775</v>
      </c>
      <c r="B67" s="1559" t="s">
        <v>776</v>
      </c>
      <c r="C67" s="1561" t="s">
        <v>91</v>
      </c>
      <c r="D67" s="1561" t="s">
        <v>629</v>
      </c>
      <c r="E67" s="1571">
        <v>12975714</v>
      </c>
      <c r="F67" s="264" t="s">
        <v>630</v>
      </c>
      <c r="G67" s="368">
        <v>41131</v>
      </c>
      <c r="H67" s="373">
        <v>97710431</v>
      </c>
      <c r="I67" s="1563">
        <v>41233</v>
      </c>
      <c r="J67" s="264" t="s">
        <v>672</v>
      </c>
      <c r="K67" s="264"/>
      <c r="L67" s="368">
        <v>41233</v>
      </c>
      <c r="M67" s="265">
        <v>97710431</v>
      </c>
      <c r="N67" s="1563">
        <v>41234</v>
      </c>
      <c r="O67" s="1563">
        <v>41234</v>
      </c>
      <c r="P67" s="1571">
        <v>8</v>
      </c>
      <c r="Q67" s="373">
        <v>97710431</v>
      </c>
      <c r="R67" s="373"/>
      <c r="S67" s="373"/>
      <c r="T67" s="263"/>
      <c r="U67" s="278"/>
      <c r="V67" s="263"/>
      <c r="W67" s="263"/>
      <c r="X67" s="364"/>
      <c r="Y67" s="364"/>
      <c r="Z67" s="364"/>
      <c r="AA67" s="367"/>
      <c r="AB67" s="367"/>
      <c r="AC67" s="367"/>
      <c r="AD67" s="367"/>
      <c r="AE67" s="367"/>
      <c r="AF67" s="367"/>
      <c r="AG67" s="263"/>
      <c r="AH67" s="263"/>
      <c r="AI67" s="263"/>
      <c r="AJ67" s="263"/>
    </row>
    <row r="68" spans="1:37" hidden="1" x14ac:dyDescent="0.2">
      <c r="A68" s="1562"/>
      <c r="B68" s="1560"/>
      <c r="C68" s="1562"/>
      <c r="D68" s="1562"/>
      <c r="E68" s="1565"/>
      <c r="F68" s="264" t="s">
        <v>260</v>
      </c>
      <c r="G68" s="368">
        <v>41148</v>
      </c>
      <c r="H68" s="373">
        <v>25086587</v>
      </c>
      <c r="I68" s="1570"/>
      <c r="J68" s="264" t="s">
        <v>673</v>
      </c>
      <c r="K68" s="264"/>
      <c r="L68" s="368">
        <v>41233</v>
      </c>
      <c r="M68" s="265">
        <v>25086587</v>
      </c>
      <c r="N68" s="1570"/>
      <c r="O68" s="1565"/>
      <c r="P68" s="1565"/>
      <c r="Q68" s="373">
        <v>25086587</v>
      </c>
      <c r="R68" s="373"/>
      <c r="S68" s="373"/>
      <c r="T68" s="263"/>
      <c r="U68" s="278"/>
      <c r="V68" s="263"/>
      <c r="W68" s="263"/>
      <c r="X68" s="364"/>
      <c r="Y68" s="364"/>
      <c r="Z68" s="364"/>
      <c r="AA68" s="367"/>
      <c r="AB68" s="367"/>
      <c r="AC68" s="367"/>
      <c r="AD68" s="367"/>
      <c r="AE68" s="367"/>
      <c r="AF68" s="367"/>
      <c r="AG68" s="263"/>
      <c r="AH68" s="263"/>
      <c r="AI68" s="263"/>
      <c r="AJ68" s="263"/>
    </row>
    <row r="69" spans="1:37" ht="22.5" hidden="1" x14ac:dyDescent="0.2">
      <c r="A69" s="1561" t="s">
        <v>777</v>
      </c>
      <c r="B69" s="1559" t="s">
        <v>631</v>
      </c>
      <c r="C69" s="1561" t="s">
        <v>256</v>
      </c>
      <c r="D69" s="1561" t="s">
        <v>632</v>
      </c>
      <c r="E69" s="1571" t="s">
        <v>633</v>
      </c>
      <c r="F69" s="264" t="s">
        <v>634</v>
      </c>
      <c r="G69" s="368">
        <v>41073</v>
      </c>
      <c r="H69" s="373">
        <v>150000000</v>
      </c>
      <c r="I69" s="1563">
        <v>41233</v>
      </c>
      <c r="J69" s="264" t="s">
        <v>668</v>
      </c>
      <c r="K69" s="264"/>
      <c r="L69" s="368">
        <v>41233</v>
      </c>
      <c r="M69" s="265">
        <v>150000000</v>
      </c>
      <c r="N69" s="1563">
        <v>41235</v>
      </c>
      <c r="O69" s="1563">
        <v>41248</v>
      </c>
      <c r="P69" s="1571">
        <v>2</v>
      </c>
      <c r="Q69" s="373">
        <v>150000000</v>
      </c>
      <c r="R69" s="373"/>
      <c r="S69" s="373"/>
      <c r="T69" s="263"/>
      <c r="U69" s="286" t="s">
        <v>133</v>
      </c>
      <c r="V69" s="1840" t="s">
        <v>696</v>
      </c>
      <c r="W69" s="269">
        <f>Q69*30%</f>
        <v>45000000</v>
      </c>
      <c r="X69" s="1571" t="s">
        <v>844</v>
      </c>
      <c r="Y69" s="361"/>
      <c r="Z69" s="364"/>
      <c r="AA69" s="367"/>
      <c r="AB69" s="367"/>
      <c r="AC69" s="367"/>
      <c r="AD69" s="367"/>
      <c r="AE69" s="367"/>
      <c r="AF69" s="367"/>
      <c r="AG69" s="263"/>
      <c r="AH69" s="263"/>
      <c r="AI69" s="1842" t="s">
        <v>845</v>
      </c>
      <c r="AJ69" s="1843"/>
    </row>
    <row r="70" spans="1:37" ht="33.75" hidden="1" x14ac:dyDescent="0.2">
      <c r="A70" s="1562"/>
      <c r="B70" s="1560"/>
      <c r="C70" s="1562"/>
      <c r="D70" s="1562"/>
      <c r="E70" s="1565"/>
      <c r="F70" s="264" t="s">
        <v>635</v>
      </c>
      <c r="G70" s="368">
        <v>41156</v>
      </c>
      <c r="H70" s="373">
        <v>78569779</v>
      </c>
      <c r="I70" s="1570"/>
      <c r="J70" s="264" t="s">
        <v>669</v>
      </c>
      <c r="K70" s="264"/>
      <c r="L70" s="368">
        <v>41233</v>
      </c>
      <c r="M70" s="265">
        <v>78143700</v>
      </c>
      <c r="N70" s="1570"/>
      <c r="O70" s="1565"/>
      <c r="P70" s="1565"/>
      <c r="Q70" s="373">
        <v>78143700</v>
      </c>
      <c r="R70" s="373"/>
      <c r="S70" s="373"/>
      <c r="T70" s="263"/>
      <c r="U70" s="286" t="s">
        <v>240</v>
      </c>
      <c r="V70" s="1841"/>
      <c r="W70" s="269">
        <f>Q70*30%</f>
        <v>23443110</v>
      </c>
      <c r="X70" s="1565"/>
      <c r="Y70" s="361"/>
      <c r="Z70" s="364"/>
      <c r="AA70" s="367"/>
      <c r="AB70" s="367"/>
      <c r="AC70" s="367"/>
      <c r="AD70" s="367"/>
      <c r="AE70" s="367"/>
      <c r="AF70" s="367"/>
      <c r="AG70" s="263"/>
      <c r="AH70" s="263"/>
      <c r="AI70" s="1844"/>
      <c r="AJ70" s="1845"/>
    </row>
    <row r="71" spans="1:37" ht="39.75" customHeight="1" x14ac:dyDescent="0.2">
      <c r="A71" s="1850" t="s">
        <v>778</v>
      </c>
      <c r="B71" s="1850" t="s">
        <v>651</v>
      </c>
      <c r="C71" s="1838" t="s">
        <v>646</v>
      </c>
      <c r="D71" s="1838" t="s">
        <v>647</v>
      </c>
      <c r="E71" s="1837" t="s">
        <v>648</v>
      </c>
      <c r="F71" s="438" t="s">
        <v>649</v>
      </c>
      <c r="G71" s="439">
        <v>41113</v>
      </c>
      <c r="H71" s="440">
        <v>332500000</v>
      </c>
      <c r="I71" s="1834">
        <v>41240</v>
      </c>
      <c r="J71" s="438" t="s">
        <v>670</v>
      </c>
      <c r="K71" s="475"/>
      <c r="L71" s="1834">
        <v>41240</v>
      </c>
      <c r="M71" s="441">
        <v>332500000</v>
      </c>
      <c r="N71" s="1834">
        <v>41243</v>
      </c>
      <c r="O71" s="1834">
        <v>41243</v>
      </c>
      <c r="P71" s="1837">
        <v>2</v>
      </c>
      <c r="Q71" s="440">
        <v>332500000</v>
      </c>
      <c r="R71" s="440"/>
      <c r="S71" s="440"/>
      <c r="T71" s="442"/>
      <c r="U71" s="443" t="s">
        <v>133</v>
      </c>
      <c r="V71" s="1838" t="s">
        <v>724</v>
      </c>
      <c r="W71" s="442">
        <v>0</v>
      </c>
      <c r="X71" s="444">
        <v>0</v>
      </c>
      <c r="Y71" s="444">
        <v>0</v>
      </c>
      <c r="Z71" s="445">
        <v>99750000</v>
      </c>
      <c r="AA71" s="446">
        <v>41267</v>
      </c>
      <c r="AB71" s="447" t="s">
        <v>800</v>
      </c>
      <c r="AC71" s="448"/>
      <c r="AD71" s="448"/>
      <c r="AE71" s="448"/>
      <c r="AF71" s="448"/>
      <c r="AG71" s="442"/>
      <c r="AH71" s="442"/>
      <c r="AI71" s="442"/>
      <c r="AJ71" s="442"/>
      <c r="AK71" s="449"/>
    </row>
    <row r="72" spans="1:37" ht="47.25" customHeight="1" x14ac:dyDescent="0.2">
      <c r="A72" s="1851"/>
      <c r="B72" s="1851"/>
      <c r="C72" s="1839"/>
      <c r="D72" s="1839"/>
      <c r="E72" s="1836"/>
      <c r="F72" s="438" t="s">
        <v>650</v>
      </c>
      <c r="G72" s="439">
        <v>41113</v>
      </c>
      <c r="H72" s="440">
        <v>57613000</v>
      </c>
      <c r="I72" s="1835"/>
      <c r="J72" s="438" t="s">
        <v>671</v>
      </c>
      <c r="K72" s="438"/>
      <c r="L72" s="1835"/>
      <c r="M72" s="441">
        <v>57612999</v>
      </c>
      <c r="N72" s="1835"/>
      <c r="O72" s="1836"/>
      <c r="P72" s="1836"/>
      <c r="Q72" s="440">
        <v>57612999</v>
      </c>
      <c r="R72" s="440"/>
      <c r="S72" s="440"/>
      <c r="T72" s="442"/>
      <c r="U72" s="442"/>
      <c r="V72" s="1839"/>
      <c r="W72" s="442">
        <v>0</v>
      </c>
      <c r="X72" s="444">
        <v>0</v>
      </c>
      <c r="Y72" s="444">
        <v>0</v>
      </c>
      <c r="Z72" s="445">
        <v>17283899.699999999</v>
      </c>
      <c r="AA72" s="446">
        <v>41267</v>
      </c>
      <c r="AB72" s="447" t="s">
        <v>801</v>
      </c>
      <c r="AC72" s="448"/>
      <c r="AD72" s="448"/>
      <c r="AE72" s="448"/>
      <c r="AF72" s="448"/>
      <c r="AG72" s="442"/>
      <c r="AH72" s="442"/>
      <c r="AI72" s="442"/>
      <c r="AJ72" s="442"/>
      <c r="AK72" s="449"/>
    </row>
    <row r="73" spans="1:37" ht="45" x14ac:dyDescent="0.2">
      <c r="A73" s="450" t="s">
        <v>779</v>
      </c>
      <c r="B73" s="451" t="s">
        <v>678</v>
      </c>
      <c r="C73" s="450" t="s">
        <v>256</v>
      </c>
      <c r="D73" s="451" t="s">
        <v>679</v>
      </c>
      <c r="E73" s="452">
        <v>18195186</v>
      </c>
      <c r="F73" s="453" t="s">
        <v>681</v>
      </c>
      <c r="G73" s="454">
        <v>41127</v>
      </c>
      <c r="H73" s="455">
        <v>349914273</v>
      </c>
      <c r="I73" s="454">
        <v>41253</v>
      </c>
      <c r="J73" s="456" t="s">
        <v>721</v>
      </c>
      <c r="K73" s="456"/>
      <c r="L73" s="457">
        <v>41253</v>
      </c>
      <c r="M73" s="455">
        <v>349228865</v>
      </c>
      <c r="N73" s="457">
        <v>41256</v>
      </c>
      <c r="O73" s="454">
        <v>41256</v>
      </c>
      <c r="P73" s="458">
        <v>3</v>
      </c>
      <c r="Q73" s="459">
        <v>349228865</v>
      </c>
      <c r="R73" s="460"/>
      <c r="S73" s="458"/>
      <c r="T73" s="458"/>
      <c r="U73" s="461" t="s">
        <v>128</v>
      </c>
      <c r="V73" s="461" t="s">
        <v>723</v>
      </c>
      <c r="W73" s="458"/>
      <c r="X73" s="458"/>
      <c r="Y73" s="462"/>
      <c r="Z73" s="463"/>
      <c r="AA73" s="462"/>
      <c r="AB73" s="462"/>
      <c r="AC73" s="462"/>
      <c r="AD73" s="462"/>
      <c r="AE73" s="462"/>
      <c r="AF73" s="462"/>
      <c r="AG73" s="462"/>
      <c r="AH73" s="462"/>
      <c r="AI73" s="462"/>
      <c r="AJ73" s="462"/>
    </row>
    <row r="74" spans="1:37" ht="78.75" hidden="1" x14ac:dyDescent="0.2">
      <c r="A74" s="251" t="s">
        <v>780</v>
      </c>
      <c r="B74" s="251" t="s">
        <v>687</v>
      </c>
      <c r="C74" s="251" t="s">
        <v>61</v>
      </c>
      <c r="D74" s="251" t="s">
        <v>688</v>
      </c>
      <c r="E74" s="268">
        <v>8431244</v>
      </c>
      <c r="F74" s="257" t="s">
        <v>689</v>
      </c>
      <c r="G74" s="381">
        <v>41190</v>
      </c>
      <c r="H74" s="269">
        <v>90944181</v>
      </c>
      <c r="I74" s="381">
        <v>41260</v>
      </c>
      <c r="J74" s="257" t="s">
        <v>714</v>
      </c>
      <c r="K74" s="257"/>
      <c r="L74" s="267">
        <v>41260</v>
      </c>
      <c r="M74" s="258">
        <v>23991520</v>
      </c>
      <c r="N74" s="381">
        <v>41262</v>
      </c>
      <c r="O74" s="381">
        <v>41262</v>
      </c>
      <c r="P74" s="382">
        <v>2</v>
      </c>
      <c r="Q74" s="258">
        <v>23991520</v>
      </c>
      <c r="R74" s="312">
        <f>R73/2</f>
        <v>0</v>
      </c>
      <c r="S74" s="263"/>
      <c r="T74" s="263"/>
      <c r="U74" s="251" t="s">
        <v>690</v>
      </c>
      <c r="V74" s="251" t="s">
        <v>695</v>
      </c>
      <c r="W74" s="290">
        <f>Q74/2</f>
        <v>11995760</v>
      </c>
      <c r="X74" s="267">
        <v>41274</v>
      </c>
      <c r="Y74" s="314"/>
      <c r="Z74" s="263"/>
      <c r="AA74" s="263"/>
      <c r="AB74" s="263"/>
      <c r="AC74" s="263"/>
      <c r="AD74" s="263"/>
      <c r="AE74" s="263"/>
      <c r="AF74" s="263"/>
      <c r="AG74" s="263"/>
      <c r="AH74" s="263"/>
      <c r="AI74" s="263"/>
      <c r="AJ74" s="263"/>
    </row>
    <row r="75" spans="1:37" ht="90" hidden="1" x14ac:dyDescent="0.2">
      <c r="A75" s="251" t="s">
        <v>781</v>
      </c>
      <c r="B75" s="251" t="s">
        <v>691</v>
      </c>
      <c r="C75" s="251" t="s">
        <v>61</v>
      </c>
      <c r="D75" s="251" t="s">
        <v>692</v>
      </c>
      <c r="E75" s="268" t="s">
        <v>693</v>
      </c>
      <c r="F75" s="257" t="s">
        <v>689</v>
      </c>
      <c r="G75" s="381">
        <v>41190</v>
      </c>
      <c r="H75" s="269">
        <v>90944181</v>
      </c>
      <c r="I75" s="267">
        <v>41260</v>
      </c>
      <c r="J75" s="257" t="s">
        <v>713</v>
      </c>
      <c r="K75" s="257"/>
      <c r="L75" s="267">
        <v>41260</v>
      </c>
      <c r="M75" s="269">
        <v>90894422.329999998</v>
      </c>
      <c r="N75" s="267">
        <v>41262</v>
      </c>
      <c r="O75" s="267">
        <v>41262</v>
      </c>
      <c r="P75" s="382">
        <v>2</v>
      </c>
      <c r="Q75" s="269">
        <v>90894422.329999998</v>
      </c>
      <c r="R75" s="263"/>
      <c r="S75" s="263"/>
      <c r="T75" s="263"/>
      <c r="U75" s="251" t="s">
        <v>128</v>
      </c>
      <c r="V75" s="251" t="s">
        <v>694</v>
      </c>
      <c r="W75" s="290">
        <f>Q75/2</f>
        <v>45447211.164999999</v>
      </c>
      <c r="X75" s="267">
        <v>41270</v>
      </c>
      <c r="Y75" s="257" t="s">
        <v>804</v>
      </c>
      <c r="Z75" s="312">
        <f>Z74-Z73</f>
        <v>0</v>
      </c>
      <c r="AA75" s="263"/>
      <c r="AB75" s="263"/>
      <c r="AC75" s="263"/>
      <c r="AD75" s="263"/>
      <c r="AE75" s="263"/>
      <c r="AF75" s="263"/>
      <c r="AG75" s="263"/>
      <c r="AH75" s="263"/>
      <c r="AI75" s="263"/>
      <c r="AJ75" s="263"/>
    </row>
    <row r="76" spans="1:37" ht="45" x14ac:dyDescent="0.2">
      <c r="A76" s="464" t="s">
        <v>782</v>
      </c>
      <c r="B76" s="465" t="s">
        <v>704</v>
      </c>
      <c r="C76" s="464" t="s">
        <v>61</v>
      </c>
      <c r="D76" s="464" t="s">
        <v>705</v>
      </c>
      <c r="E76" s="466" t="s">
        <v>706</v>
      </c>
      <c r="F76" s="467" t="s">
        <v>712</v>
      </c>
      <c r="G76" s="468">
        <v>41219</v>
      </c>
      <c r="H76" s="469">
        <v>38095238</v>
      </c>
      <c r="I76" s="470">
        <v>41263</v>
      </c>
      <c r="J76" s="467" t="s">
        <v>731</v>
      </c>
      <c r="K76" s="467"/>
      <c r="L76" s="470">
        <v>41263</v>
      </c>
      <c r="M76" s="469">
        <v>38094202</v>
      </c>
      <c r="N76" s="470">
        <v>41264</v>
      </c>
      <c r="O76" s="470">
        <v>41267</v>
      </c>
      <c r="P76" s="471">
        <v>2</v>
      </c>
      <c r="Q76" s="469">
        <v>38094202</v>
      </c>
      <c r="R76" s="466"/>
      <c r="S76" s="466"/>
      <c r="T76" s="466"/>
      <c r="U76" s="464" t="s">
        <v>128</v>
      </c>
      <c r="V76" s="464" t="s">
        <v>722</v>
      </c>
      <c r="W76" s="466"/>
      <c r="X76" s="466"/>
      <c r="Y76" s="466"/>
      <c r="Z76" s="466"/>
      <c r="AA76" s="466"/>
      <c r="AB76" s="466"/>
      <c r="AC76" s="466"/>
      <c r="AD76" s="466"/>
      <c r="AE76" s="466"/>
      <c r="AF76" s="466"/>
      <c r="AG76" s="472"/>
      <c r="AH76" s="472"/>
      <c r="AI76" s="472"/>
      <c r="AJ76" s="472"/>
      <c r="AK76" s="473" t="s">
        <v>851</v>
      </c>
    </row>
    <row r="77" spans="1:37" s="301" customFormat="1" ht="45" hidden="1" x14ac:dyDescent="0.25">
      <c r="A77" s="272" t="s">
        <v>783</v>
      </c>
      <c r="B77" s="272" t="s">
        <v>725</v>
      </c>
      <c r="C77" s="272" t="s">
        <v>61</v>
      </c>
      <c r="D77" s="272" t="s">
        <v>726</v>
      </c>
      <c r="E77" s="269" t="s">
        <v>727</v>
      </c>
      <c r="F77" s="297" t="s">
        <v>729</v>
      </c>
      <c r="G77" s="298">
        <v>41219</v>
      </c>
      <c r="H77" s="258">
        <v>20000000</v>
      </c>
      <c r="I77" s="299">
        <v>41267</v>
      </c>
      <c r="J77" s="297" t="s">
        <v>728</v>
      </c>
      <c r="K77" s="297"/>
      <c r="L77" s="299">
        <v>41267</v>
      </c>
      <c r="M77" s="269">
        <v>19585467</v>
      </c>
      <c r="N77" s="299">
        <v>41267</v>
      </c>
      <c r="O77" s="299">
        <v>41267</v>
      </c>
      <c r="P77" s="300">
        <v>2</v>
      </c>
      <c r="Q77" s="269">
        <v>19585467</v>
      </c>
      <c r="R77" s="269"/>
      <c r="S77" s="269"/>
      <c r="T77" s="269"/>
      <c r="U77" s="269"/>
      <c r="V77" s="272" t="s">
        <v>38</v>
      </c>
      <c r="W77" s="269">
        <f>Q77/2</f>
        <v>9792733.5</v>
      </c>
      <c r="X77" s="299">
        <v>41274</v>
      </c>
      <c r="Y77" s="292"/>
      <c r="Z77" s="269"/>
      <c r="AA77" s="269"/>
      <c r="AB77" s="269"/>
      <c r="AC77" s="269"/>
      <c r="AD77" s="269"/>
      <c r="AE77" s="269"/>
      <c r="AF77" s="269"/>
      <c r="AG77" s="269"/>
      <c r="AH77" s="269"/>
      <c r="AI77" s="269"/>
      <c r="AJ77" s="269"/>
    </row>
    <row r="78" spans="1:37" s="302" customFormat="1" ht="90" hidden="1" x14ac:dyDescent="0.2">
      <c r="A78" s="272" t="s">
        <v>784</v>
      </c>
      <c r="B78" s="272" t="s">
        <v>732</v>
      </c>
      <c r="C78" s="272" t="s">
        <v>256</v>
      </c>
      <c r="D78" s="272" t="s">
        <v>734</v>
      </c>
      <c r="E78" s="269" t="s">
        <v>735</v>
      </c>
      <c r="F78" s="297" t="s">
        <v>193</v>
      </c>
      <c r="G78" s="298">
        <v>41190</v>
      </c>
      <c r="H78" s="269">
        <v>285707110</v>
      </c>
      <c r="I78" s="299">
        <v>41253</v>
      </c>
      <c r="J78" s="297" t="s">
        <v>736</v>
      </c>
      <c r="K78" s="297"/>
      <c r="L78" s="299">
        <v>41253</v>
      </c>
      <c r="M78" s="269">
        <v>284757876</v>
      </c>
      <c r="N78" s="298">
        <v>41274</v>
      </c>
      <c r="O78" s="298">
        <v>41274</v>
      </c>
      <c r="P78" s="300">
        <v>3</v>
      </c>
      <c r="Q78" s="269">
        <v>284757876</v>
      </c>
      <c r="R78" s="270"/>
      <c r="S78" s="270"/>
      <c r="T78" s="270"/>
      <c r="U78" s="272" t="s">
        <v>133</v>
      </c>
      <c r="V78" s="272" t="s">
        <v>733</v>
      </c>
      <c r="W78" s="270"/>
      <c r="X78" s="270"/>
      <c r="Y78" s="270"/>
      <c r="Z78" s="270"/>
      <c r="AA78" s="270"/>
      <c r="AB78" s="270"/>
      <c r="AC78" s="270"/>
      <c r="AD78" s="270"/>
      <c r="AE78" s="270"/>
      <c r="AF78" s="270"/>
      <c r="AG78" s="270"/>
      <c r="AH78" s="270"/>
      <c r="AI78" s="270"/>
      <c r="AJ78" s="270"/>
    </row>
    <row r="79" spans="1:37" s="302" customFormat="1" x14ac:dyDescent="0.2">
      <c r="F79" s="301"/>
      <c r="G79" s="303"/>
      <c r="H79" s="301"/>
      <c r="I79" s="301"/>
      <c r="J79" s="301"/>
      <c r="K79" s="301"/>
      <c r="L79" s="301"/>
      <c r="M79" s="301"/>
    </row>
    <row r="80" spans="1:37" s="302" customFormat="1" x14ac:dyDescent="0.2">
      <c r="F80" s="301"/>
      <c r="G80" s="303"/>
      <c r="H80" s="301"/>
      <c r="I80" s="301"/>
      <c r="J80" s="301"/>
      <c r="K80" s="301"/>
      <c r="L80" s="301"/>
      <c r="M80" s="301"/>
    </row>
    <row r="81" spans="6:17" s="302" customFormat="1" x14ac:dyDescent="0.2">
      <c r="F81" s="301"/>
      <c r="G81" s="303"/>
      <c r="H81" s="301"/>
      <c r="I81" s="301"/>
      <c r="J81" s="301"/>
      <c r="K81" s="301"/>
      <c r="L81" s="301"/>
      <c r="M81" s="301"/>
    </row>
    <row r="82" spans="6:17" s="302" customFormat="1" x14ac:dyDescent="0.2">
      <c r="F82" s="301"/>
      <c r="G82" s="303"/>
      <c r="H82" s="301"/>
      <c r="I82" s="301"/>
      <c r="J82" s="301"/>
      <c r="K82" s="301"/>
      <c r="L82" s="301"/>
      <c r="M82" s="301"/>
    </row>
    <row r="83" spans="6:17" s="302" customFormat="1" x14ac:dyDescent="0.2">
      <c r="F83" s="301"/>
      <c r="G83" s="303"/>
      <c r="H83" s="301"/>
      <c r="I83" s="301"/>
      <c r="J83" s="301"/>
      <c r="K83" s="301"/>
      <c r="L83" s="301"/>
      <c r="M83" s="301"/>
    </row>
    <row r="84" spans="6:17" s="302" customFormat="1" x14ac:dyDescent="0.2">
      <c r="F84" s="301"/>
      <c r="G84" s="303"/>
      <c r="H84" s="301"/>
      <c r="I84" s="301"/>
      <c r="J84" s="301"/>
      <c r="K84" s="301"/>
      <c r="L84" s="301"/>
      <c r="M84" s="301"/>
    </row>
    <row r="85" spans="6:17" s="302" customFormat="1" x14ac:dyDescent="0.2">
      <c r="F85" s="301"/>
      <c r="G85" s="303"/>
      <c r="H85" s="301"/>
      <c r="I85" s="304"/>
      <c r="J85" s="301"/>
      <c r="K85" s="301"/>
      <c r="L85" s="301"/>
      <c r="M85" s="301"/>
    </row>
    <row r="86" spans="6:17" s="302" customFormat="1" x14ac:dyDescent="0.2">
      <c r="F86" s="301"/>
      <c r="G86" s="303"/>
      <c r="H86" s="301"/>
      <c r="I86" s="304"/>
      <c r="J86" s="301"/>
      <c r="K86" s="301"/>
      <c r="L86" s="301"/>
      <c r="M86" s="301"/>
    </row>
    <row r="87" spans="6:17" s="302" customFormat="1" x14ac:dyDescent="0.2">
      <c r="F87" s="301"/>
      <c r="G87" s="303"/>
      <c r="H87" s="305"/>
      <c r="I87" s="301"/>
      <c r="J87" s="301"/>
      <c r="K87" s="301"/>
      <c r="L87" s="301"/>
      <c r="M87" s="301"/>
      <c r="O87" s="306"/>
    </row>
    <row r="88" spans="6:17" s="302" customFormat="1" x14ac:dyDescent="0.2">
      <c r="F88" s="301"/>
      <c r="G88" s="303"/>
      <c r="H88" s="301"/>
      <c r="I88" s="304"/>
      <c r="J88" s="301"/>
      <c r="K88" s="301"/>
      <c r="L88" s="301"/>
      <c r="M88" s="301"/>
      <c r="O88" s="306"/>
    </row>
    <row r="89" spans="6:17" s="302" customFormat="1" x14ac:dyDescent="0.2">
      <c r="F89" s="301"/>
      <c r="G89" s="303"/>
      <c r="H89" s="301"/>
      <c r="I89" s="304"/>
      <c r="J89" s="301"/>
      <c r="K89" s="301"/>
      <c r="L89" s="301"/>
      <c r="M89" s="301"/>
      <c r="O89" s="306"/>
    </row>
    <row r="90" spans="6:17" s="302" customFormat="1" x14ac:dyDescent="0.2">
      <c r="F90" s="301"/>
      <c r="G90" s="303"/>
      <c r="H90" s="301"/>
      <c r="I90" s="304"/>
      <c r="J90" s="301"/>
      <c r="K90" s="301"/>
      <c r="L90" s="301"/>
      <c r="M90" s="301"/>
      <c r="O90" s="306"/>
      <c r="Q90" s="302">
        <f>Q71+Q72</f>
        <v>390112999</v>
      </c>
    </row>
    <row r="91" spans="6:17" s="302" customFormat="1" x14ac:dyDescent="0.2">
      <c r="F91" s="301"/>
      <c r="G91" s="303"/>
      <c r="H91" s="301"/>
      <c r="I91" s="304"/>
      <c r="J91" s="301"/>
      <c r="K91" s="301"/>
      <c r="L91" s="301"/>
      <c r="M91" s="301"/>
      <c r="O91" s="306"/>
    </row>
    <row r="92" spans="6:17" s="302" customFormat="1" x14ac:dyDescent="0.2">
      <c r="F92" s="301"/>
      <c r="G92" s="303"/>
      <c r="H92" s="301"/>
      <c r="I92" s="304"/>
      <c r="J92" s="301"/>
      <c r="K92" s="301"/>
      <c r="L92" s="301"/>
      <c r="M92" s="301"/>
    </row>
    <row r="93" spans="6:17" s="302" customFormat="1" x14ac:dyDescent="0.2">
      <c r="G93" s="303"/>
      <c r="O93" s="306"/>
      <c r="Q93" s="302">
        <f>Q90*5%</f>
        <v>19505649.949999999</v>
      </c>
    </row>
    <row r="94" spans="6:17" s="302" customFormat="1" x14ac:dyDescent="0.2">
      <c r="G94" s="303"/>
      <c r="Q94" s="302">
        <v>38397252.600000001</v>
      </c>
    </row>
    <row r="95" spans="6:17" s="302" customFormat="1" x14ac:dyDescent="0.2">
      <c r="G95" s="303"/>
      <c r="Q95" s="302">
        <f>SUM(Q93:Q94)</f>
        <v>57902902.549999997</v>
      </c>
    </row>
    <row r="96" spans="6:17" s="302" customFormat="1" x14ac:dyDescent="0.2">
      <c r="G96" s="303"/>
    </row>
    <row r="97" spans="7:18" s="302" customFormat="1" x14ac:dyDescent="0.2">
      <c r="G97" s="303"/>
    </row>
    <row r="98" spans="7:18" s="302" customFormat="1" x14ac:dyDescent="0.2">
      <c r="G98" s="303"/>
    </row>
    <row r="99" spans="7:18" s="302" customFormat="1" x14ac:dyDescent="0.2">
      <c r="G99" s="303"/>
    </row>
    <row r="100" spans="7:18" s="302" customFormat="1" x14ac:dyDescent="0.2">
      <c r="G100" s="303"/>
    </row>
    <row r="101" spans="7:18" s="302" customFormat="1" x14ac:dyDescent="0.2">
      <c r="G101" s="303"/>
    </row>
    <row r="102" spans="7:18" s="302" customFormat="1" x14ac:dyDescent="0.2">
      <c r="G102" s="303"/>
    </row>
    <row r="103" spans="7:18" s="302" customFormat="1" x14ac:dyDescent="0.2">
      <c r="G103" s="307"/>
    </row>
    <row r="104" spans="7:18" s="302" customFormat="1" x14ac:dyDescent="0.2">
      <c r="G104" s="303"/>
      <c r="M104" s="308"/>
    </row>
    <row r="105" spans="7:18" s="302" customFormat="1" x14ac:dyDescent="0.2">
      <c r="G105" s="303"/>
    </row>
    <row r="106" spans="7:18" s="302" customFormat="1" x14ac:dyDescent="0.2">
      <c r="G106" s="303"/>
      <c r="O106" s="309"/>
    </row>
    <row r="107" spans="7:18" s="302" customFormat="1" x14ac:dyDescent="0.2">
      <c r="G107" s="303"/>
    </row>
    <row r="108" spans="7:18" s="302" customFormat="1" x14ac:dyDescent="0.2">
      <c r="G108" s="307"/>
    </row>
    <row r="109" spans="7:18" s="302" customFormat="1" x14ac:dyDescent="0.2">
      <c r="G109" s="303"/>
      <c r="R109" s="310"/>
    </row>
    <row r="110" spans="7:18" s="302" customFormat="1" x14ac:dyDescent="0.2">
      <c r="G110" s="303"/>
    </row>
    <row r="111" spans="7:18" s="302" customFormat="1" x14ac:dyDescent="0.2">
      <c r="G111" s="303"/>
    </row>
    <row r="112" spans="7:18" s="302" customFormat="1" x14ac:dyDescent="0.2">
      <c r="G112" s="303"/>
    </row>
    <row r="113" spans="7:7" s="302" customFormat="1" x14ac:dyDescent="0.2">
      <c r="G113" s="303"/>
    </row>
    <row r="114" spans="7:7" s="302" customFormat="1" x14ac:dyDescent="0.2">
      <c r="G114" s="303"/>
    </row>
    <row r="115" spans="7:7" s="302" customFormat="1" x14ac:dyDescent="0.2">
      <c r="G115" s="303"/>
    </row>
    <row r="116" spans="7:7" s="302" customFormat="1" x14ac:dyDescent="0.2">
      <c r="G116" s="303"/>
    </row>
    <row r="117" spans="7:7" s="302" customFormat="1" x14ac:dyDescent="0.2">
      <c r="G117" s="303"/>
    </row>
    <row r="118" spans="7:7" s="302" customFormat="1" x14ac:dyDescent="0.2">
      <c r="G118" s="303"/>
    </row>
    <row r="119" spans="7:7" s="302" customFormat="1" x14ac:dyDescent="0.2">
      <c r="G119" s="303"/>
    </row>
    <row r="120" spans="7:7" s="302" customFormat="1" x14ac:dyDescent="0.2">
      <c r="G120" s="303"/>
    </row>
    <row r="121" spans="7:7" s="302" customFormat="1" x14ac:dyDescent="0.2">
      <c r="G121" s="303"/>
    </row>
    <row r="122" spans="7:7" s="302" customFormat="1" x14ac:dyDescent="0.2">
      <c r="G122" s="303"/>
    </row>
    <row r="123" spans="7:7" s="302" customFormat="1" x14ac:dyDescent="0.2">
      <c r="G123" s="303"/>
    </row>
    <row r="124" spans="7:7" s="302" customFormat="1" x14ac:dyDescent="0.2">
      <c r="G124" s="303"/>
    </row>
    <row r="125" spans="7:7" s="302" customFormat="1" x14ac:dyDescent="0.2">
      <c r="G125" s="303">
        <v>106656990</v>
      </c>
    </row>
    <row r="126" spans="7:7" s="302" customFormat="1" x14ac:dyDescent="0.2">
      <c r="G126" s="303">
        <v>140600000</v>
      </c>
    </row>
    <row r="127" spans="7:7" s="302" customFormat="1" x14ac:dyDescent="0.2">
      <c r="G127" s="303">
        <v>612750000</v>
      </c>
    </row>
    <row r="128" spans="7:7" s="302" customFormat="1" x14ac:dyDescent="0.2">
      <c r="G128" s="303">
        <f>SUM(G125:G127)</f>
        <v>860006990</v>
      </c>
    </row>
    <row r="129" spans="7:7" s="302" customFormat="1" x14ac:dyDescent="0.2">
      <c r="G129" s="303"/>
    </row>
    <row r="130" spans="7:7" s="302" customFormat="1" x14ac:dyDescent="0.2">
      <c r="G130" s="303"/>
    </row>
    <row r="131" spans="7:7" s="302" customFormat="1" x14ac:dyDescent="0.2">
      <c r="G131" s="303"/>
    </row>
    <row r="132" spans="7:7" s="302" customFormat="1" x14ac:dyDescent="0.2">
      <c r="G132" s="303"/>
    </row>
    <row r="133" spans="7:7" s="302" customFormat="1" x14ac:dyDescent="0.2">
      <c r="G133" s="303"/>
    </row>
    <row r="134" spans="7:7" s="302" customFormat="1" x14ac:dyDescent="0.2">
      <c r="G134" s="303"/>
    </row>
    <row r="135" spans="7:7" s="302" customFormat="1" x14ac:dyDescent="0.2">
      <c r="G135" s="303"/>
    </row>
    <row r="136" spans="7:7" s="302" customFormat="1" x14ac:dyDescent="0.2">
      <c r="G136" s="303"/>
    </row>
    <row r="137" spans="7:7" s="302" customFormat="1" x14ac:dyDescent="0.2">
      <c r="G137" s="303"/>
    </row>
    <row r="138" spans="7:7" s="302" customFormat="1" x14ac:dyDescent="0.2">
      <c r="G138" s="303"/>
    </row>
    <row r="139" spans="7:7" s="302" customFormat="1" x14ac:dyDescent="0.2">
      <c r="G139" s="303"/>
    </row>
    <row r="140" spans="7:7" s="302" customFormat="1" x14ac:dyDescent="0.2">
      <c r="G140" s="303"/>
    </row>
    <row r="141" spans="7:7" s="302" customFormat="1" x14ac:dyDescent="0.2">
      <c r="G141" s="303"/>
    </row>
    <row r="142" spans="7:7" s="302" customFormat="1" x14ac:dyDescent="0.2">
      <c r="G142" s="303"/>
    </row>
    <row r="143" spans="7:7" s="302" customFormat="1" x14ac:dyDescent="0.2">
      <c r="G143" s="303"/>
    </row>
    <row r="144" spans="7:7" s="302" customFormat="1" x14ac:dyDescent="0.2">
      <c r="G144" s="303"/>
    </row>
    <row r="145" spans="7:7" s="302" customFormat="1" x14ac:dyDescent="0.2">
      <c r="G145" s="303"/>
    </row>
    <row r="146" spans="7:7" s="302" customFormat="1" x14ac:dyDescent="0.2">
      <c r="G146" s="303"/>
    </row>
    <row r="147" spans="7:7" s="302" customFormat="1" x14ac:dyDescent="0.2">
      <c r="G147" s="303"/>
    </row>
    <row r="148" spans="7:7" s="302" customFormat="1" x14ac:dyDescent="0.2">
      <c r="G148" s="303"/>
    </row>
    <row r="149" spans="7:7" s="302" customFormat="1" x14ac:dyDescent="0.2">
      <c r="G149" s="303"/>
    </row>
    <row r="150" spans="7:7" s="302" customFormat="1" x14ac:dyDescent="0.2">
      <c r="G150" s="303"/>
    </row>
    <row r="151" spans="7:7" s="302" customFormat="1" x14ac:dyDescent="0.2">
      <c r="G151" s="303"/>
    </row>
    <row r="152" spans="7:7" s="302" customFormat="1" x14ac:dyDescent="0.2">
      <c r="G152" s="303"/>
    </row>
    <row r="153" spans="7:7" s="302" customFormat="1" x14ac:dyDescent="0.2">
      <c r="G153" s="303"/>
    </row>
    <row r="154" spans="7:7" s="302" customFormat="1" x14ac:dyDescent="0.2">
      <c r="G154" s="303"/>
    </row>
    <row r="155" spans="7:7" s="302" customFormat="1" x14ac:dyDescent="0.2">
      <c r="G155" s="303"/>
    </row>
    <row r="156" spans="7:7" s="302" customFormat="1" x14ac:dyDescent="0.2">
      <c r="G156" s="303"/>
    </row>
    <row r="157" spans="7:7" s="302" customFormat="1" x14ac:dyDescent="0.2">
      <c r="G157" s="303"/>
    </row>
    <row r="158" spans="7:7" s="302" customFormat="1" x14ac:dyDescent="0.2">
      <c r="G158" s="303"/>
    </row>
    <row r="159" spans="7:7" s="302" customFormat="1" x14ac:dyDescent="0.2">
      <c r="G159" s="303"/>
    </row>
    <row r="160" spans="7:7" s="302" customFormat="1" x14ac:dyDescent="0.2">
      <c r="G160" s="303"/>
    </row>
    <row r="161" spans="7:7" s="302" customFormat="1" x14ac:dyDescent="0.2">
      <c r="G161" s="303"/>
    </row>
    <row r="162" spans="7:7" s="302" customFormat="1" x14ac:dyDescent="0.2">
      <c r="G162" s="303"/>
    </row>
    <row r="163" spans="7:7" s="302" customFormat="1" x14ac:dyDescent="0.2">
      <c r="G163" s="303"/>
    </row>
    <row r="164" spans="7:7" s="302" customFormat="1" x14ac:dyDescent="0.2">
      <c r="G164" s="303"/>
    </row>
    <row r="165" spans="7:7" s="302" customFormat="1" x14ac:dyDescent="0.2">
      <c r="G165" s="303"/>
    </row>
    <row r="166" spans="7:7" s="302" customFormat="1" x14ac:dyDescent="0.2">
      <c r="G166" s="303"/>
    </row>
    <row r="167" spans="7:7" s="302" customFormat="1" x14ac:dyDescent="0.2">
      <c r="G167" s="303"/>
    </row>
    <row r="168" spans="7:7" s="302" customFormat="1" x14ac:dyDescent="0.2">
      <c r="G168" s="303"/>
    </row>
    <row r="169" spans="7:7" s="302" customFormat="1" x14ac:dyDescent="0.2">
      <c r="G169" s="303"/>
    </row>
    <row r="170" spans="7:7" s="302" customFormat="1" x14ac:dyDescent="0.2">
      <c r="G170" s="303"/>
    </row>
    <row r="171" spans="7:7" s="302" customFormat="1" x14ac:dyDescent="0.2">
      <c r="G171" s="303"/>
    </row>
    <row r="172" spans="7:7" s="302" customFormat="1" x14ac:dyDescent="0.2">
      <c r="G172" s="303"/>
    </row>
    <row r="173" spans="7:7" s="302" customFormat="1" x14ac:dyDescent="0.2">
      <c r="G173" s="303"/>
    </row>
    <row r="174" spans="7:7" s="302" customFormat="1" x14ac:dyDescent="0.2">
      <c r="G174" s="303"/>
    </row>
    <row r="175" spans="7:7" s="302" customFormat="1" x14ac:dyDescent="0.2">
      <c r="G175" s="303"/>
    </row>
    <row r="176" spans="7:7" s="302" customFormat="1" x14ac:dyDescent="0.2">
      <c r="G176" s="303"/>
    </row>
    <row r="177" spans="7:7" s="302" customFormat="1" x14ac:dyDescent="0.2">
      <c r="G177" s="303"/>
    </row>
    <row r="178" spans="7:7" s="302" customFormat="1" x14ac:dyDescent="0.2">
      <c r="G178" s="303"/>
    </row>
    <row r="179" spans="7:7" s="302" customFormat="1" x14ac:dyDescent="0.2">
      <c r="G179" s="303"/>
    </row>
    <row r="180" spans="7:7" s="302" customFormat="1" x14ac:dyDescent="0.2">
      <c r="G180" s="303"/>
    </row>
    <row r="181" spans="7:7" s="302" customFormat="1" x14ac:dyDescent="0.2">
      <c r="G181" s="303"/>
    </row>
    <row r="182" spans="7:7" s="302" customFormat="1" x14ac:dyDescent="0.2">
      <c r="G182" s="303"/>
    </row>
    <row r="183" spans="7:7" s="302" customFormat="1" x14ac:dyDescent="0.2">
      <c r="G183" s="303"/>
    </row>
    <row r="184" spans="7:7" s="302" customFormat="1" x14ac:dyDescent="0.2">
      <c r="G184" s="303"/>
    </row>
    <row r="185" spans="7:7" s="302" customFormat="1" x14ac:dyDescent="0.2">
      <c r="G185" s="303"/>
    </row>
    <row r="186" spans="7:7" s="302" customFormat="1" x14ac:dyDescent="0.2">
      <c r="G186" s="303"/>
    </row>
    <row r="187" spans="7:7" s="302" customFormat="1" x14ac:dyDescent="0.2">
      <c r="G187" s="303"/>
    </row>
    <row r="188" spans="7:7" s="302" customFormat="1" x14ac:dyDescent="0.2">
      <c r="G188" s="303"/>
    </row>
    <row r="189" spans="7:7" s="302" customFormat="1" x14ac:dyDescent="0.2">
      <c r="G189" s="303"/>
    </row>
  </sheetData>
  <mergeCells count="190">
    <mergeCell ref="A1:N1"/>
    <mergeCell ref="O1:AJ1"/>
    <mergeCell ref="A2:N2"/>
    <mergeCell ref="O2:AJ2"/>
    <mergeCell ref="D3:E3"/>
    <mergeCell ref="F3:H3"/>
    <mergeCell ref="I3:I4"/>
    <mergeCell ref="J3:M3"/>
    <mergeCell ref="N3:N4"/>
    <mergeCell ref="O3:O4"/>
    <mergeCell ref="A16:A18"/>
    <mergeCell ref="B16:B18"/>
    <mergeCell ref="C16:C18"/>
    <mergeCell ref="D16:D18"/>
    <mergeCell ref="E16:E18"/>
    <mergeCell ref="I16:I18"/>
    <mergeCell ref="AI3:AJ3"/>
    <mergeCell ref="A13:A14"/>
    <mergeCell ref="C13:C14"/>
    <mergeCell ref="D13:D14"/>
    <mergeCell ref="E13:E15"/>
    <mergeCell ref="I13:I14"/>
    <mergeCell ref="N13:N14"/>
    <mergeCell ref="O13:O14"/>
    <mergeCell ref="P13:P14"/>
    <mergeCell ref="Q13:Q14"/>
    <mergeCell ref="P3:P4"/>
    <mergeCell ref="Q3:Q4"/>
    <mergeCell ref="R3:R4"/>
    <mergeCell ref="S3:S4"/>
    <mergeCell ref="T3:T4"/>
    <mergeCell ref="W3:AH3"/>
    <mergeCell ref="L16:L18"/>
    <mergeCell ref="N16:N18"/>
    <mergeCell ref="O16:O18"/>
    <mergeCell ref="P16:P18"/>
    <mergeCell ref="Q16:Q18"/>
    <mergeCell ref="V16:V18"/>
    <mergeCell ref="R13:R14"/>
    <mergeCell ref="S13:S14"/>
    <mergeCell ref="T13:T14"/>
    <mergeCell ref="V13:V14"/>
    <mergeCell ref="L19:L20"/>
    <mergeCell ref="N19:N20"/>
    <mergeCell ref="O19:O20"/>
    <mergeCell ref="P19:P20"/>
    <mergeCell ref="Q19:Q20"/>
    <mergeCell ref="V19:V20"/>
    <mergeCell ref="A19:A20"/>
    <mergeCell ref="B19:B20"/>
    <mergeCell ref="C19:C20"/>
    <mergeCell ref="D19:D20"/>
    <mergeCell ref="E19:E20"/>
    <mergeCell ref="I19:I20"/>
    <mergeCell ref="P25:P26"/>
    <mergeCell ref="Q25:Q26"/>
    <mergeCell ref="S25:S26"/>
    <mergeCell ref="T25:T26"/>
    <mergeCell ref="V25:V26"/>
    <mergeCell ref="X25:X26"/>
    <mergeCell ref="AI24:AJ24"/>
    <mergeCell ref="A25:A26"/>
    <mergeCell ref="B25:B26"/>
    <mergeCell ref="C25:C26"/>
    <mergeCell ref="D25:D26"/>
    <mergeCell ref="E25:E26"/>
    <mergeCell ref="I25:I26"/>
    <mergeCell ref="L25:L26"/>
    <mergeCell ref="N25:N26"/>
    <mergeCell ref="O25:O26"/>
    <mergeCell ref="T28:T30"/>
    <mergeCell ref="AF28:AF30"/>
    <mergeCell ref="AI28:AI30"/>
    <mergeCell ref="A28:A29"/>
    <mergeCell ref="B28:B29"/>
    <mergeCell ref="C28:C29"/>
    <mergeCell ref="D28:D29"/>
    <mergeCell ref="E28:E29"/>
    <mergeCell ref="I28:I29"/>
    <mergeCell ref="D31:D32"/>
    <mergeCell ref="E31:E32"/>
    <mergeCell ref="I36:I37"/>
    <mergeCell ref="N36:N37"/>
    <mergeCell ref="O36:O37"/>
    <mergeCell ref="P36:P37"/>
    <mergeCell ref="P28:P29"/>
    <mergeCell ref="Q28:Q29"/>
    <mergeCell ref="S28:S30"/>
    <mergeCell ref="Q36:Q37"/>
    <mergeCell ref="V36:V37"/>
    <mergeCell ref="A38:A40"/>
    <mergeCell ref="B38:B40"/>
    <mergeCell ref="C38:C40"/>
    <mergeCell ref="D38:D40"/>
    <mergeCell ref="E38:E40"/>
    <mergeCell ref="I38:I40"/>
    <mergeCell ref="N38:N40"/>
    <mergeCell ref="O38:O40"/>
    <mergeCell ref="P38:P40"/>
    <mergeCell ref="Q38:Q40"/>
    <mergeCell ref="V38:V40"/>
    <mergeCell ref="I41:I42"/>
    <mergeCell ref="N41:N42"/>
    <mergeCell ref="O41:O42"/>
    <mergeCell ref="P41:P42"/>
    <mergeCell ref="Q41:Q42"/>
    <mergeCell ref="V41:V42"/>
    <mergeCell ref="X41:X42"/>
    <mergeCell ref="Y41:Y42"/>
    <mergeCell ref="I43:I44"/>
    <mergeCell ref="N43:N44"/>
    <mergeCell ref="O43:O44"/>
    <mergeCell ref="P43:P44"/>
    <mergeCell ref="Q43:Q44"/>
    <mergeCell ref="V43:V44"/>
    <mergeCell ref="Y43:Y44"/>
    <mergeCell ref="V47:V59"/>
    <mergeCell ref="U52:U53"/>
    <mergeCell ref="N56:N59"/>
    <mergeCell ref="P56:P59"/>
    <mergeCell ref="Q56:Q59"/>
    <mergeCell ref="A47:A55"/>
    <mergeCell ref="B47:B49"/>
    <mergeCell ref="C47:C60"/>
    <mergeCell ref="D47:D60"/>
    <mergeCell ref="E47:E60"/>
    <mergeCell ref="I47:I55"/>
    <mergeCell ref="B52:B53"/>
    <mergeCell ref="A56:A59"/>
    <mergeCell ref="I56:I59"/>
    <mergeCell ref="A65:A66"/>
    <mergeCell ref="B65:B66"/>
    <mergeCell ref="C65:C66"/>
    <mergeCell ref="D65:D66"/>
    <mergeCell ref="E65:E66"/>
    <mergeCell ref="I65:I66"/>
    <mergeCell ref="N61:N62"/>
    <mergeCell ref="O61:O62"/>
    <mergeCell ref="P61:P62"/>
    <mergeCell ref="A61:A62"/>
    <mergeCell ref="C61:C62"/>
    <mergeCell ref="D61:D62"/>
    <mergeCell ref="E61:E62"/>
    <mergeCell ref="I61:I62"/>
    <mergeCell ref="L61:L62"/>
    <mergeCell ref="A71:A72"/>
    <mergeCell ref="B71:B72"/>
    <mergeCell ref="C71:C72"/>
    <mergeCell ref="D71:D72"/>
    <mergeCell ref="E71:E72"/>
    <mergeCell ref="N67:N68"/>
    <mergeCell ref="O67:O68"/>
    <mergeCell ref="P67:P68"/>
    <mergeCell ref="A69:A70"/>
    <mergeCell ref="B69:B70"/>
    <mergeCell ref="C69:C70"/>
    <mergeCell ref="D69:D70"/>
    <mergeCell ref="E69:E70"/>
    <mergeCell ref="I69:I70"/>
    <mergeCell ref="N69:N70"/>
    <mergeCell ref="A67:A68"/>
    <mergeCell ref="B67:B68"/>
    <mergeCell ref="C67:C68"/>
    <mergeCell ref="D67:D68"/>
    <mergeCell ref="E67:E68"/>
    <mergeCell ref="I67:I68"/>
    <mergeCell ref="AK36:AK37"/>
    <mergeCell ref="I71:I72"/>
    <mergeCell ref="L71:L72"/>
    <mergeCell ref="N71:N72"/>
    <mergeCell ref="O71:O72"/>
    <mergeCell ref="P71:P72"/>
    <mergeCell ref="V71:V72"/>
    <mergeCell ref="O69:O70"/>
    <mergeCell ref="P69:P70"/>
    <mergeCell ref="V69:V70"/>
    <mergeCell ref="X69:X70"/>
    <mergeCell ref="AI69:AJ70"/>
    <mergeCell ref="N65:N66"/>
    <mergeCell ref="O65:O66"/>
    <mergeCell ref="P65:P66"/>
    <mergeCell ref="Q65:Q66"/>
    <mergeCell ref="Q61:Q62"/>
    <mergeCell ref="S61:S62"/>
    <mergeCell ref="T61:T62"/>
    <mergeCell ref="L47:L55"/>
    <mergeCell ref="N47:N55"/>
    <mergeCell ref="O47:O59"/>
    <mergeCell ref="P47:P55"/>
    <mergeCell ref="Q47:Q55"/>
  </mergeCell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3:F21"/>
  <sheetViews>
    <sheetView topLeftCell="A10" workbookViewId="0">
      <selection activeCell="H19" sqref="H19"/>
    </sheetView>
  </sheetViews>
  <sheetFormatPr baseColWidth="10" defaultRowHeight="11.25" x14ac:dyDescent="0.2"/>
  <cols>
    <col min="1" max="2" width="11.42578125" style="581"/>
    <col min="3" max="3" width="25" style="581" customWidth="1"/>
    <col min="4" max="16384" width="11.42578125" style="581"/>
  </cols>
  <sheetData>
    <row r="3" spans="1:6" x14ac:dyDescent="0.2">
      <c r="A3" s="1571" t="s">
        <v>2</v>
      </c>
      <c r="B3" s="1561" t="s">
        <v>882</v>
      </c>
      <c r="C3" s="1571" t="s">
        <v>3</v>
      </c>
      <c r="D3" s="1561" t="s">
        <v>4</v>
      </c>
      <c r="E3" s="1636" t="s">
        <v>5</v>
      </c>
      <c r="F3" s="1636"/>
    </row>
    <row r="4" spans="1:6" x14ac:dyDescent="0.2">
      <c r="A4" s="1565"/>
      <c r="B4" s="1562"/>
      <c r="C4" s="1565"/>
      <c r="D4" s="1562"/>
      <c r="E4" s="572" t="s">
        <v>18</v>
      </c>
      <c r="F4" s="572" t="s">
        <v>19</v>
      </c>
    </row>
    <row r="5" spans="1:6" ht="56.25" x14ac:dyDescent="0.2">
      <c r="A5" s="573" t="s">
        <v>858</v>
      </c>
      <c r="B5" s="573"/>
      <c r="C5" s="251" t="s">
        <v>859</v>
      </c>
      <c r="D5" s="571" t="s">
        <v>34</v>
      </c>
      <c r="E5" s="571" t="s">
        <v>860</v>
      </c>
      <c r="F5" s="576">
        <v>18145287</v>
      </c>
    </row>
    <row r="6" spans="1:6" ht="6" customHeight="1" x14ac:dyDescent="0.2">
      <c r="A6" s="580"/>
      <c r="B6" s="488"/>
      <c r="C6" s="415"/>
      <c r="D6" s="489"/>
      <c r="E6" s="489"/>
      <c r="F6" s="579"/>
    </row>
    <row r="7" spans="1:6" ht="45" x14ac:dyDescent="0.2">
      <c r="A7" s="1561" t="s">
        <v>868</v>
      </c>
      <c r="B7" s="573" t="s">
        <v>896</v>
      </c>
      <c r="C7" s="251" t="s">
        <v>894</v>
      </c>
      <c r="D7" s="1561" t="s">
        <v>34</v>
      </c>
      <c r="E7" s="1561" t="s">
        <v>869</v>
      </c>
      <c r="F7" s="1571" t="s">
        <v>693</v>
      </c>
    </row>
    <row r="8" spans="1:6" ht="45" x14ac:dyDescent="0.2">
      <c r="A8" s="1562"/>
      <c r="B8" s="573" t="s">
        <v>897</v>
      </c>
      <c r="C8" s="251" t="s">
        <v>895</v>
      </c>
      <c r="D8" s="1562"/>
      <c r="E8" s="1562"/>
      <c r="F8" s="1565"/>
    </row>
    <row r="9" spans="1:6" ht="5.25" customHeight="1" x14ac:dyDescent="0.2">
      <c r="A9" s="387"/>
      <c r="B9" s="482"/>
      <c r="C9" s="283"/>
      <c r="D9" s="387"/>
      <c r="E9" s="387"/>
      <c r="F9" s="361"/>
    </row>
    <row r="10" spans="1:6" ht="78.75" x14ac:dyDescent="0.2">
      <c r="A10" s="573" t="s">
        <v>873</v>
      </c>
      <c r="B10" s="573" t="s">
        <v>900</v>
      </c>
      <c r="C10" s="251" t="s">
        <v>874</v>
      </c>
      <c r="D10" s="571" t="s">
        <v>34</v>
      </c>
      <c r="E10" s="571" t="s">
        <v>111</v>
      </c>
      <c r="F10" s="574" t="s">
        <v>683</v>
      </c>
    </row>
    <row r="11" spans="1:6" ht="3" customHeight="1" x14ac:dyDescent="0.2">
      <c r="A11" s="502"/>
      <c r="B11" s="502"/>
      <c r="C11" s="464"/>
      <c r="D11" s="503"/>
      <c r="E11" s="503"/>
      <c r="F11" s="504"/>
    </row>
    <row r="12" spans="1:6" ht="67.5" x14ac:dyDescent="0.2">
      <c r="A12" s="573" t="s">
        <v>862</v>
      </c>
      <c r="B12" s="573" t="s">
        <v>884</v>
      </c>
      <c r="C12" s="251" t="s">
        <v>863</v>
      </c>
      <c r="D12" s="571" t="s">
        <v>34</v>
      </c>
      <c r="E12" s="571" t="s">
        <v>864</v>
      </c>
      <c r="F12" s="574" t="s">
        <v>865</v>
      </c>
    </row>
    <row r="13" spans="1:6" ht="4.5" customHeight="1" x14ac:dyDescent="0.2">
      <c r="A13" s="514"/>
      <c r="B13" s="514"/>
      <c r="C13" s="515"/>
      <c r="D13" s="514"/>
      <c r="E13" s="514"/>
      <c r="F13" s="516"/>
    </row>
    <row r="14" spans="1:6" ht="67.5" x14ac:dyDescent="0.2">
      <c r="A14" s="571" t="s">
        <v>878</v>
      </c>
      <c r="B14" s="571" t="s">
        <v>883</v>
      </c>
      <c r="C14" s="575" t="s">
        <v>879</v>
      </c>
      <c r="D14" s="571" t="s">
        <v>34</v>
      </c>
      <c r="E14" s="571" t="s">
        <v>864</v>
      </c>
      <c r="F14" s="574" t="s">
        <v>675</v>
      </c>
    </row>
    <row r="15" spans="1:6" ht="3.75" customHeight="1" x14ac:dyDescent="0.2">
      <c r="A15" s="577"/>
      <c r="B15" s="577"/>
      <c r="C15" s="532"/>
      <c r="D15" s="577"/>
      <c r="E15" s="577"/>
      <c r="F15" s="578"/>
    </row>
    <row r="16" spans="1:6" ht="67.5" x14ac:dyDescent="0.2">
      <c r="A16" s="251" t="s">
        <v>885</v>
      </c>
      <c r="B16" s="251" t="s">
        <v>886</v>
      </c>
      <c r="C16" s="256" t="s">
        <v>887</v>
      </c>
      <c r="D16" s="571" t="s">
        <v>34</v>
      </c>
      <c r="E16" s="571" t="s">
        <v>864</v>
      </c>
      <c r="F16" s="574" t="s">
        <v>675</v>
      </c>
    </row>
    <row r="17" spans="1:6" x14ac:dyDescent="0.2">
      <c r="A17" s="541"/>
      <c r="B17" s="541"/>
      <c r="C17" s="542"/>
      <c r="D17" s="543"/>
      <c r="E17" s="543"/>
      <c r="F17" s="544"/>
    </row>
    <row r="18" spans="1:6" x14ac:dyDescent="0.2">
      <c r="A18" s="1561" t="s">
        <v>889</v>
      </c>
      <c r="B18" s="1561" t="s">
        <v>890</v>
      </c>
      <c r="C18" s="1559" t="s">
        <v>891</v>
      </c>
      <c r="D18" s="1561" t="s">
        <v>34</v>
      </c>
      <c r="E18" s="1561" t="s">
        <v>864</v>
      </c>
      <c r="F18" s="1571" t="s">
        <v>675</v>
      </c>
    </row>
    <row r="19" spans="1:6" ht="39" customHeight="1" x14ac:dyDescent="0.2">
      <c r="A19" s="1582"/>
      <c r="B19" s="1582"/>
      <c r="C19" s="1583"/>
      <c r="D19" s="1582"/>
      <c r="E19" s="1582"/>
      <c r="F19" s="1564"/>
    </row>
    <row r="20" spans="1:6" ht="4.5" customHeight="1" x14ac:dyDescent="0.2">
      <c r="A20" s="482"/>
      <c r="B20" s="482"/>
      <c r="C20" s="563"/>
      <c r="D20" s="482"/>
      <c r="E20" s="482"/>
      <c r="F20" s="564"/>
    </row>
    <row r="21" spans="1:6" ht="78.75" x14ac:dyDescent="0.2">
      <c r="A21" s="573" t="s">
        <v>912</v>
      </c>
      <c r="B21" s="573" t="s">
        <v>913</v>
      </c>
      <c r="C21" s="256" t="s">
        <v>914</v>
      </c>
      <c r="D21" s="573" t="s">
        <v>915</v>
      </c>
      <c r="E21" s="573" t="s">
        <v>916</v>
      </c>
      <c r="F21" s="576" t="s">
        <v>675</v>
      </c>
    </row>
  </sheetData>
  <mergeCells count="15">
    <mergeCell ref="F18:F19"/>
    <mergeCell ref="A3:A4"/>
    <mergeCell ref="B3:B4"/>
    <mergeCell ref="C3:C4"/>
    <mergeCell ref="D3:D4"/>
    <mergeCell ref="E3:F3"/>
    <mergeCell ref="A7:A8"/>
    <mergeCell ref="D7:D8"/>
    <mergeCell ref="E7:E8"/>
    <mergeCell ref="F7:F8"/>
    <mergeCell ref="A18:A19"/>
    <mergeCell ref="B18:B19"/>
    <mergeCell ref="C18:C19"/>
    <mergeCell ref="D18:D19"/>
    <mergeCell ref="E18:E19"/>
  </mergeCell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7030A0"/>
  </sheetPr>
  <dimension ref="A1:AR71"/>
  <sheetViews>
    <sheetView workbookViewId="0">
      <selection activeCell="R13" sqref="R13"/>
    </sheetView>
  </sheetViews>
  <sheetFormatPr baseColWidth="10" defaultRowHeight="11.25" x14ac:dyDescent="0.2"/>
  <cols>
    <col min="1" max="1" width="13.5703125" style="852" customWidth="1"/>
    <col min="2" max="2" width="15.42578125" style="253" hidden="1" customWidth="1"/>
    <col min="3" max="3" width="61.7109375" style="253" customWidth="1"/>
    <col min="4" max="5" width="0" style="253" hidden="1" customWidth="1"/>
    <col min="6" max="6" width="12.85546875" style="253" hidden="1" customWidth="1"/>
    <col min="7" max="7" width="15.7109375" style="253" hidden="1" customWidth="1"/>
    <col min="8" max="8" width="12" style="253" hidden="1" customWidth="1"/>
    <col min="9" max="9" width="15.28515625" style="311" hidden="1" customWidth="1"/>
    <col min="10" max="10" width="17.85546875" style="253" hidden="1" customWidth="1"/>
    <col min="11" max="11" width="13" style="253" customWidth="1"/>
    <col min="12" max="12" width="10.28515625" style="253" hidden="1" customWidth="1"/>
    <col min="13" max="13" width="0" style="253" hidden="1" customWidth="1"/>
    <col min="14" max="14" width="15.85546875" style="253" hidden="1" customWidth="1"/>
    <col min="15" max="15" width="12" style="253" hidden="1" customWidth="1"/>
    <col min="16" max="16" width="15.7109375" style="253" hidden="1" customWidth="1"/>
    <col min="17" max="17" width="0" style="253" hidden="1" customWidth="1"/>
    <col min="18" max="18" width="15.7109375" style="253" bestFit="1" customWidth="1"/>
    <col min="19" max="20" width="15.7109375" style="253" hidden="1" customWidth="1"/>
    <col min="21" max="21" width="18" style="253" hidden="1" customWidth="1"/>
    <col min="22" max="22" width="13.140625" style="253" hidden="1" customWidth="1"/>
    <col min="23" max="25" width="0" style="253" hidden="1" customWidth="1"/>
    <col min="26" max="26" width="14.5703125" style="253" hidden="1" customWidth="1"/>
    <col min="27" max="27" width="12" style="253" hidden="1" customWidth="1"/>
    <col min="28" max="28" width="0" style="253" hidden="1" customWidth="1"/>
    <col min="29" max="29" width="16.85546875" style="253" hidden="1" customWidth="1"/>
    <col min="30" max="31" width="0" style="253" hidden="1" customWidth="1"/>
    <col min="32" max="32" width="16.42578125" style="253" hidden="1" customWidth="1"/>
    <col min="33" max="33" width="9.5703125" style="253" hidden="1" customWidth="1"/>
    <col min="34" max="34" width="8.85546875" style="253" hidden="1" customWidth="1"/>
    <col min="35" max="35" width="13.85546875" style="253" hidden="1" customWidth="1"/>
    <col min="36" max="36" width="12.7109375" style="253" hidden="1" customWidth="1"/>
    <col min="37" max="37" width="10.28515625" style="253" hidden="1" customWidth="1"/>
    <col min="38" max="38" width="7.85546875" style="253" hidden="1" customWidth="1"/>
    <col min="39" max="39" width="5.85546875" style="253" hidden="1" customWidth="1"/>
    <col min="40" max="40" width="0" style="253" hidden="1" customWidth="1"/>
    <col min="41" max="41" width="15.140625" style="311" customWidth="1"/>
    <col min="42" max="43" width="11.42578125" style="253"/>
    <col min="44" max="44" width="12" style="253" bestFit="1" customWidth="1"/>
    <col min="45" max="16384" width="11.42578125" style="253"/>
  </cols>
  <sheetData>
    <row r="1" spans="1:44" x14ac:dyDescent="0.2">
      <c r="A1" s="1636" t="s">
        <v>0</v>
      </c>
      <c r="B1" s="1636"/>
      <c r="C1" s="1636"/>
      <c r="D1" s="1636"/>
      <c r="E1" s="1636"/>
      <c r="F1" s="1636"/>
      <c r="G1" s="1636"/>
      <c r="H1" s="1636"/>
      <c r="I1" s="1636"/>
      <c r="J1" s="1636"/>
      <c r="K1" s="1636"/>
      <c r="L1" s="1636"/>
      <c r="M1" s="1636"/>
      <c r="N1" s="1636"/>
      <c r="O1" s="1636"/>
      <c r="P1" s="1636"/>
      <c r="Q1" s="1636"/>
      <c r="R1" s="1636"/>
      <c r="S1" s="1636"/>
      <c r="T1" s="1636"/>
      <c r="U1" s="1636"/>
      <c r="V1" s="1636"/>
      <c r="W1" s="1636"/>
      <c r="X1" s="1636"/>
      <c r="Y1" s="1636"/>
      <c r="Z1" s="1636"/>
      <c r="AA1" s="1636"/>
      <c r="AB1" s="1636"/>
      <c r="AC1" s="1636"/>
      <c r="AD1" s="1636"/>
      <c r="AE1" s="1636"/>
      <c r="AF1" s="1636"/>
      <c r="AG1" s="1636"/>
      <c r="AH1" s="1636"/>
      <c r="AI1" s="1636"/>
      <c r="AJ1" s="1636"/>
      <c r="AK1" s="1636"/>
      <c r="AL1" s="1636"/>
      <c r="AM1" s="1636"/>
      <c r="AN1" s="1636"/>
      <c r="AO1" s="1636"/>
    </row>
    <row r="2" spans="1:44" x14ac:dyDescent="0.2">
      <c r="A2" s="1636" t="s">
        <v>1081</v>
      </c>
      <c r="B2" s="1636"/>
      <c r="C2" s="1636"/>
      <c r="D2" s="1636"/>
      <c r="E2" s="1636"/>
      <c r="F2" s="1636"/>
      <c r="G2" s="1636"/>
      <c r="H2" s="1636"/>
      <c r="I2" s="1636"/>
      <c r="J2" s="1636"/>
      <c r="K2" s="1636"/>
      <c r="L2" s="1636"/>
      <c r="M2" s="1636"/>
      <c r="N2" s="1636"/>
      <c r="O2" s="1636"/>
      <c r="P2" s="1636"/>
      <c r="Q2" s="1636"/>
      <c r="R2" s="1636"/>
      <c r="S2" s="1636"/>
      <c r="T2" s="1636"/>
      <c r="U2" s="1636"/>
      <c r="V2" s="1636"/>
      <c r="W2" s="1636"/>
      <c r="X2" s="1636"/>
      <c r="Y2" s="1636"/>
      <c r="Z2" s="1636"/>
      <c r="AA2" s="1636"/>
      <c r="AB2" s="1636"/>
      <c r="AC2" s="1636"/>
      <c r="AD2" s="1636"/>
      <c r="AE2" s="1636"/>
      <c r="AF2" s="1636"/>
      <c r="AG2" s="1636"/>
      <c r="AH2" s="1636"/>
      <c r="AI2" s="1636"/>
      <c r="AJ2" s="1636"/>
      <c r="AK2" s="1636"/>
      <c r="AL2" s="1636"/>
      <c r="AM2" s="1636"/>
      <c r="AN2" s="1636"/>
      <c r="AO2" s="1636"/>
    </row>
    <row r="3" spans="1:44" ht="9" customHeight="1" x14ac:dyDescent="0.2">
      <c r="A3" s="1571" t="s">
        <v>2</v>
      </c>
      <c r="B3" s="1637" t="s">
        <v>882</v>
      </c>
      <c r="C3" s="1899" t="s">
        <v>3</v>
      </c>
      <c r="D3" s="1637" t="s">
        <v>4</v>
      </c>
      <c r="E3" s="1636" t="s">
        <v>5</v>
      </c>
      <c r="F3" s="1636"/>
      <c r="G3" s="1899" t="s">
        <v>55</v>
      </c>
      <c r="H3" s="1899"/>
      <c r="I3" s="1899"/>
      <c r="J3" s="1899"/>
      <c r="K3" s="1637" t="s">
        <v>7</v>
      </c>
      <c r="L3" s="1899" t="s">
        <v>8</v>
      </c>
      <c r="M3" s="1899"/>
      <c r="N3" s="1899"/>
      <c r="O3" s="1637" t="s">
        <v>9</v>
      </c>
      <c r="P3" s="1637" t="s">
        <v>10</v>
      </c>
      <c r="Q3" s="1637" t="s">
        <v>11</v>
      </c>
      <c r="R3" s="1637" t="s">
        <v>1071</v>
      </c>
      <c r="S3" s="1641" t="s">
        <v>855</v>
      </c>
      <c r="T3" s="1641" t="s">
        <v>854</v>
      </c>
      <c r="U3" s="1637" t="s">
        <v>30</v>
      </c>
      <c r="V3" s="1637" t="s">
        <v>13</v>
      </c>
      <c r="W3" s="1637" t="s">
        <v>14</v>
      </c>
      <c r="X3" s="801" t="s">
        <v>15</v>
      </c>
      <c r="Y3" s="799" t="s">
        <v>88</v>
      </c>
      <c r="Z3" s="1899" t="s">
        <v>16</v>
      </c>
      <c r="AA3" s="1899"/>
      <c r="AB3" s="1899"/>
      <c r="AC3" s="1899"/>
      <c r="AD3" s="1899"/>
      <c r="AE3" s="1899"/>
      <c r="AF3" s="1899"/>
      <c r="AG3" s="1899"/>
      <c r="AH3" s="1899"/>
      <c r="AI3" s="1899"/>
      <c r="AJ3" s="1899"/>
      <c r="AK3" s="1899"/>
      <c r="AL3" s="1899" t="s">
        <v>17</v>
      </c>
      <c r="AM3" s="1899"/>
      <c r="AN3" s="263"/>
      <c r="AO3" s="1571" t="s">
        <v>1072</v>
      </c>
    </row>
    <row r="4" spans="1:44" ht="6.75" customHeight="1" x14ac:dyDescent="0.2">
      <c r="A4" s="1565"/>
      <c r="B4" s="1637"/>
      <c r="C4" s="1899"/>
      <c r="D4" s="1637"/>
      <c r="E4" s="798" t="s">
        <v>18</v>
      </c>
      <c r="F4" s="798" t="s">
        <v>19</v>
      </c>
      <c r="G4" s="798" t="s">
        <v>853</v>
      </c>
      <c r="H4" s="798" t="s">
        <v>20</v>
      </c>
      <c r="I4" s="801" t="s">
        <v>21</v>
      </c>
      <c r="J4" s="798" t="s">
        <v>22</v>
      </c>
      <c r="K4" s="1637"/>
      <c r="L4" s="798" t="s">
        <v>23</v>
      </c>
      <c r="M4" s="798" t="s">
        <v>21</v>
      </c>
      <c r="N4" s="798" t="s">
        <v>24</v>
      </c>
      <c r="O4" s="1637"/>
      <c r="P4" s="1637"/>
      <c r="Q4" s="1637"/>
      <c r="R4" s="1637"/>
      <c r="S4" s="1641"/>
      <c r="T4" s="1641"/>
      <c r="U4" s="1637"/>
      <c r="V4" s="1637"/>
      <c r="W4" s="1637"/>
      <c r="X4" s="798"/>
      <c r="Y4" s="798"/>
      <c r="Z4" s="798" t="s">
        <v>27</v>
      </c>
      <c r="AA4" s="798" t="s">
        <v>21</v>
      </c>
      <c r="AB4" s="254" t="s">
        <v>32</v>
      </c>
      <c r="AC4" s="798" t="s">
        <v>28</v>
      </c>
      <c r="AD4" s="798" t="s">
        <v>21</v>
      </c>
      <c r="AE4" s="254" t="s">
        <v>32</v>
      </c>
      <c r="AF4" s="798" t="s">
        <v>28</v>
      </c>
      <c r="AG4" s="798" t="s">
        <v>21</v>
      </c>
      <c r="AH4" s="254" t="s">
        <v>32</v>
      </c>
      <c r="AI4" s="798" t="s">
        <v>29</v>
      </c>
      <c r="AJ4" s="798" t="s">
        <v>21</v>
      </c>
      <c r="AK4" s="254" t="s">
        <v>32</v>
      </c>
      <c r="AL4" s="562" t="s">
        <v>215</v>
      </c>
      <c r="AM4" s="798"/>
      <c r="AN4" s="263" t="s">
        <v>847</v>
      </c>
      <c r="AO4" s="1565"/>
    </row>
    <row r="5" spans="1:44" ht="63.75" hidden="1" customHeight="1" x14ac:dyDescent="0.2">
      <c r="A5" s="256" t="s">
        <v>858</v>
      </c>
      <c r="B5" s="799"/>
      <c r="C5" s="1901" t="s">
        <v>859</v>
      </c>
      <c r="D5" s="1637" t="s">
        <v>34</v>
      </c>
      <c r="E5" s="1901" t="s">
        <v>860</v>
      </c>
      <c r="F5" s="1899">
        <v>18145287</v>
      </c>
      <c r="G5" s="257" t="s">
        <v>909</v>
      </c>
      <c r="H5" s="257" t="s">
        <v>861</v>
      </c>
      <c r="I5" s="800">
        <v>41304</v>
      </c>
      <c r="J5" s="802">
        <v>16500000</v>
      </c>
      <c r="K5" s="800">
        <v>41373</v>
      </c>
      <c r="L5" s="260" t="s">
        <v>910</v>
      </c>
      <c r="M5" s="800">
        <v>41373</v>
      </c>
      <c r="N5" s="265">
        <v>16500000</v>
      </c>
      <c r="O5" s="259">
        <v>41374</v>
      </c>
      <c r="P5" s="800">
        <v>41374</v>
      </c>
      <c r="Q5" s="799">
        <v>30</v>
      </c>
      <c r="R5" s="802">
        <v>16500000</v>
      </c>
      <c r="S5" s="561"/>
      <c r="T5" s="561"/>
      <c r="U5" s="802"/>
      <c r="V5" s="298"/>
      <c r="W5" s="267"/>
      <c r="X5" s="268" t="s">
        <v>45</v>
      </c>
      <c r="Y5" s="251" t="s">
        <v>38</v>
      </c>
      <c r="Z5" s="269">
        <v>8250000</v>
      </c>
      <c r="AA5" s="800">
        <v>41394</v>
      </c>
      <c r="AB5" s="257" t="s">
        <v>911</v>
      </c>
      <c r="AC5" s="801"/>
      <c r="AD5" s="799"/>
      <c r="AE5" s="799"/>
      <c r="AF5" s="799"/>
      <c r="AG5" s="799"/>
      <c r="AH5" s="799"/>
      <c r="AI5" s="261"/>
      <c r="AJ5" s="800"/>
      <c r="AK5" s="257"/>
      <c r="AL5" s="263"/>
      <c r="AM5" s="263"/>
      <c r="AN5" s="263"/>
      <c r="AO5" s="801"/>
    </row>
    <row r="6" spans="1:44" ht="78" hidden="1" customHeight="1" x14ac:dyDescent="0.2">
      <c r="A6" s="256" t="s">
        <v>943</v>
      </c>
      <c r="B6" s="799"/>
      <c r="C6" s="1901"/>
      <c r="D6" s="1637"/>
      <c r="E6" s="1901"/>
      <c r="F6" s="1899"/>
      <c r="G6" s="257" t="s">
        <v>909</v>
      </c>
      <c r="H6" s="257" t="s">
        <v>944</v>
      </c>
      <c r="I6" s="800">
        <v>41453</v>
      </c>
      <c r="J6" s="802">
        <v>8000000</v>
      </c>
      <c r="K6" s="800">
        <v>41453</v>
      </c>
      <c r="L6" s="260" t="s">
        <v>945</v>
      </c>
      <c r="M6" s="800">
        <v>41453</v>
      </c>
      <c r="N6" s="265">
        <v>8000000</v>
      </c>
      <c r="O6" s="803"/>
      <c r="P6" s="800"/>
      <c r="Q6" s="799">
        <v>20</v>
      </c>
      <c r="R6" s="802">
        <v>8000000</v>
      </c>
      <c r="S6" s="561"/>
      <c r="T6" s="561"/>
      <c r="U6" s="802"/>
      <c r="V6" s="298"/>
      <c r="W6" s="267"/>
      <c r="X6" s="268" t="s">
        <v>45</v>
      </c>
      <c r="Y6" s="251" t="s">
        <v>38</v>
      </c>
      <c r="Z6" s="269"/>
      <c r="AA6" s="800"/>
      <c r="AB6" s="257"/>
      <c r="AC6" s="801"/>
      <c r="AD6" s="799"/>
      <c r="AE6" s="799"/>
      <c r="AF6" s="799"/>
      <c r="AG6" s="799"/>
      <c r="AH6" s="799"/>
      <c r="AI6" s="261"/>
      <c r="AJ6" s="800"/>
      <c r="AK6" s="257"/>
      <c r="AL6" s="263"/>
      <c r="AM6" s="263"/>
      <c r="AN6" s="263"/>
      <c r="AO6" s="801"/>
    </row>
    <row r="7" spans="1:44" ht="5.25" hidden="1" customHeight="1" x14ac:dyDescent="0.2">
      <c r="A7" s="840"/>
      <c r="B7" s="488"/>
      <c r="C7" s="415"/>
      <c r="D7" s="488"/>
      <c r="E7" s="488"/>
      <c r="F7" s="674"/>
      <c r="G7" s="674"/>
      <c r="H7" s="501"/>
      <c r="I7" s="500"/>
      <c r="J7" s="673"/>
      <c r="K7" s="500"/>
      <c r="L7" s="804"/>
      <c r="M7" s="500"/>
      <c r="N7" s="421"/>
      <c r="O7" s="805"/>
      <c r="P7" s="500"/>
      <c r="Q7" s="488"/>
      <c r="R7" s="673"/>
      <c r="S7" s="806"/>
      <c r="T7" s="806"/>
      <c r="U7" s="673"/>
      <c r="V7" s="675"/>
      <c r="W7" s="497"/>
      <c r="X7" s="807"/>
      <c r="Y7" s="415"/>
      <c r="Z7" s="423"/>
      <c r="AA7" s="500"/>
      <c r="AB7" s="501"/>
      <c r="AC7" s="674"/>
      <c r="AD7" s="488"/>
      <c r="AE7" s="488"/>
      <c r="AF7" s="488"/>
      <c r="AG7" s="488"/>
      <c r="AH7" s="488"/>
      <c r="AI7" s="676"/>
      <c r="AJ7" s="500"/>
      <c r="AK7" s="501"/>
      <c r="AL7" s="422"/>
      <c r="AM7" s="422"/>
      <c r="AN7" s="263"/>
      <c r="AO7" s="801"/>
    </row>
    <row r="8" spans="1:44" ht="25.5" customHeight="1" x14ac:dyDescent="0.2">
      <c r="A8" s="1901" t="s">
        <v>1082</v>
      </c>
      <c r="B8" s="799" t="s">
        <v>896</v>
      </c>
      <c r="C8" s="251" t="s">
        <v>894</v>
      </c>
      <c r="D8" s="1637" t="s">
        <v>34</v>
      </c>
      <c r="E8" s="1637" t="s">
        <v>869</v>
      </c>
      <c r="F8" s="1899" t="s">
        <v>693</v>
      </c>
      <c r="G8" s="257" t="s">
        <v>899</v>
      </c>
      <c r="H8" s="1902" t="s">
        <v>870</v>
      </c>
      <c r="I8" s="1898">
        <v>41365</v>
      </c>
      <c r="J8" s="802">
        <v>11681707</v>
      </c>
      <c r="K8" s="1898">
        <v>41380</v>
      </c>
      <c r="L8" s="1903" t="s">
        <v>871</v>
      </c>
      <c r="M8" s="1898">
        <v>41380</v>
      </c>
      <c r="N8" s="265">
        <v>11681707</v>
      </c>
      <c r="O8" s="1904">
        <v>41382</v>
      </c>
      <c r="P8" s="1898">
        <v>41382</v>
      </c>
      <c r="Q8" s="1637">
        <v>30</v>
      </c>
      <c r="R8" s="265">
        <v>11681707</v>
      </c>
      <c r="S8" s="561"/>
      <c r="T8" s="561"/>
      <c r="U8" s="802"/>
      <c r="V8" s="1905">
        <v>41412</v>
      </c>
      <c r="W8" s="1898">
        <v>41451</v>
      </c>
      <c r="X8" s="1899" t="s">
        <v>872</v>
      </c>
      <c r="Y8" s="1637" t="s">
        <v>275</v>
      </c>
      <c r="Z8" s="269">
        <f>N8/2</f>
        <v>5840853.5</v>
      </c>
      <c r="AA8" s="1898">
        <v>41394</v>
      </c>
      <c r="AB8" s="1902" t="s">
        <v>929</v>
      </c>
      <c r="AC8" s="801"/>
      <c r="AD8" s="799"/>
      <c r="AE8" s="799"/>
      <c r="AF8" s="799"/>
      <c r="AG8" s="799"/>
      <c r="AH8" s="799"/>
      <c r="AI8" s="261">
        <v>5840853.5</v>
      </c>
      <c r="AJ8" s="1906"/>
      <c r="AK8" s="1907"/>
      <c r="AL8" s="1636"/>
      <c r="AM8" s="263"/>
      <c r="AN8" s="263"/>
      <c r="AO8" s="801" t="s">
        <v>1074</v>
      </c>
    </row>
    <row r="9" spans="1:44" ht="24.75" customHeight="1" x14ac:dyDescent="0.2">
      <c r="A9" s="1901"/>
      <c r="B9" s="799" t="s">
        <v>897</v>
      </c>
      <c r="C9" s="251" t="s">
        <v>895</v>
      </c>
      <c r="D9" s="1637"/>
      <c r="E9" s="1637"/>
      <c r="F9" s="1899"/>
      <c r="G9" s="257" t="s">
        <v>898</v>
      </c>
      <c r="H9" s="1902"/>
      <c r="I9" s="1898"/>
      <c r="J9" s="802">
        <v>2582972</v>
      </c>
      <c r="K9" s="1898"/>
      <c r="L9" s="1903"/>
      <c r="M9" s="1898"/>
      <c r="N9" s="265">
        <v>2564733</v>
      </c>
      <c r="O9" s="1904"/>
      <c r="P9" s="1898"/>
      <c r="Q9" s="1637"/>
      <c r="R9" s="265">
        <v>2564733</v>
      </c>
      <c r="S9" s="561"/>
      <c r="T9" s="561"/>
      <c r="U9" s="802"/>
      <c r="V9" s="1905"/>
      <c r="W9" s="1898"/>
      <c r="X9" s="1899"/>
      <c r="Y9" s="1637"/>
      <c r="Z9" s="269">
        <f>N9/2</f>
        <v>1282366.5</v>
      </c>
      <c r="AA9" s="1898"/>
      <c r="AB9" s="1902"/>
      <c r="AC9" s="801"/>
      <c r="AD9" s="799"/>
      <c r="AE9" s="799"/>
      <c r="AF9" s="799"/>
      <c r="AG9" s="799"/>
      <c r="AH9" s="799"/>
      <c r="AI9" s="261">
        <v>1282366.5</v>
      </c>
      <c r="AJ9" s="1906"/>
      <c r="AK9" s="1907"/>
      <c r="AL9" s="1636"/>
      <c r="AM9" s="263"/>
      <c r="AN9" s="263"/>
      <c r="AO9" s="801" t="s">
        <v>1073</v>
      </c>
    </row>
    <row r="10" spans="1:44" ht="7.5" hidden="1" customHeight="1" x14ac:dyDescent="0.2">
      <c r="A10" s="563"/>
      <c r="B10" s="482"/>
      <c r="C10" s="283"/>
      <c r="D10" s="482"/>
      <c r="E10" s="482"/>
      <c r="F10" s="564"/>
      <c r="G10" s="479"/>
      <c r="H10" s="479"/>
      <c r="I10" s="478"/>
      <c r="J10" s="566"/>
      <c r="K10" s="478"/>
      <c r="L10" s="808"/>
      <c r="M10" s="478"/>
      <c r="N10" s="389"/>
      <c r="O10" s="809"/>
      <c r="P10" s="478"/>
      <c r="Q10" s="482"/>
      <c r="R10" s="566"/>
      <c r="S10" s="567"/>
      <c r="T10" s="567"/>
      <c r="U10" s="566"/>
      <c r="V10" s="568"/>
      <c r="W10" s="486"/>
      <c r="X10" s="564"/>
      <c r="Y10" s="283"/>
      <c r="Z10" s="292"/>
      <c r="AA10" s="478"/>
      <c r="AB10" s="479"/>
      <c r="AC10" s="564"/>
      <c r="AD10" s="482"/>
      <c r="AE10" s="482"/>
      <c r="AF10" s="482"/>
      <c r="AG10" s="482"/>
      <c r="AH10" s="482"/>
      <c r="AI10" s="569"/>
      <c r="AJ10" s="478"/>
      <c r="AK10" s="479"/>
      <c r="AL10" s="278"/>
      <c r="AM10" s="278"/>
      <c r="AN10" s="263"/>
      <c r="AO10" s="801"/>
    </row>
    <row r="11" spans="1:44" ht="44.25" customHeight="1" x14ac:dyDescent="0.2">
      <c r="A11" s="256" t="s">
        <v>1083</v>
      </c>
      <c r="B11" s="799" t="s">
        <v>900</v>
      </c>
      <c r="C11" s="251" t="s">
        <v>874</v>
      </c>
      <c r="D11" s="799" t="s">
        <v>34</v>
      </c>
      <c r="E11" s="799" t="s">
        <v>111</v>
      </c>
      <c r="F11" s="801" t="s">
        <v>683</v>
      </c>
      <c r="G11" s="257" t="s">
        <v>898</v>
      </c>
      <c r="H11" s="257" t="s">
        <v>875</v>
      </c>
      <c r="I11" s="800">
        <v>41365</v>
      </c>
      <c r="J11" s="802">
        <v>16500000</v>
      </c>
      <c r="K11" s="800">
        <v>41380</v>
      </c>
      <c r="L11" s="260" t="s">
        <v>876</v>
      </c>
      <c r="M11" s="800">
        <v>41380</v>
      </c>
      <c r="N11" s="265">
        <v>16500000</v>
      </c>
      <c r="O11" s="810">
        <v>41381</v>
      </c>
      <c r="P11" s="800">
        <v>41382</v>
      </c>
      <c r="Q11" s="799">
        <v>30</v>
      </c>
      <c r="R11" s="802">
        <v>16500000</v>
      </c>
      <c r="S11" s="561"/>
      <c r="T11" s="561"/>
      <c r="U11" s="802"/>
      <c r="V11" s="298"/>
      <c r="W11" s="267"/>
      <c r="X11" s="268" t="s">
        <v>71</v>
      </c>
      <c r="Y11" s="251" t="s">
        <v>275</v>
      </c>
      <c r="Z11" s="269"/>
      <c r="AA11" s="800"/>
      <c r="AB11" s="257"/>
      <c r="AC11" s="801"/>
      <c r="AD11" s="799"/>
      <c r="AE11" s="799"/>
      <c r="AF11" s="799"/>
      <c r="AG11" s="799"/>
      <c r="AH11" s="799"/>
      <c r="AI11" s="261"/>
      <c r="AJ11" s="800"/>
      <c r="AK11" s="257"/>
      <c r="AL11" s="263"/>
      <c r="AM11" s="263"/>
      <c r="AN11" s="263"/>
      <c r="AO11" s="853" t="s">
        <v>1075</v>
      </c>
    </row>
    <row r="12" spans="1:44" ht="4.5" hidden="1" customHeight="1" x14ac:dyDescent="0.2">
      <c r="A12" s="842"/>
      <c r="B12" s="502"/>
      <c r="C12" s="464"/>
      <c r="D12" s="502"/>
      <c r="E12" s="502"/>
      <c r="F12" s="471"/>
      <c r="G12" s="471"/>
      <c r="H12" s="467"/>
      <c r="I12" s="468"/>
      <c r="J12" s="667"/>
      <c r="K12" s="468"/>
      <c r="L12" s="508"/>
      <c r="M12" s="468"/>
      <c r="N12" s="509"/>
      <c r="O12" s="811"/>
      <c r="P12" s="468"/>
      <c r="Q12" s="502"/>
      <c r="R12" s="667"/>
      <c r="S12" s="812"/>
      <c r="T12" s="812"/>
      <c r="U12" s="667"/>
      <c r="V12" s="668"/>
      <c r="W12" s="470"/>
      <c r="X12" s="466"/>
      <c r="Y12" s="464"/>
      <c r="Z12" s="469"/>
      <c r="AA12" s="468"/>
      <c r="AB12" s="467"/>
      <c r="AC12" s="471"/>
      <c r="AD12" s="502"/>
      <c r="AE12" s="502"/>
      <c r="AF12" s="502"/>
      <c r="AG12" s="502"/>
      <c r="AH12" s="502"/>
      <c r="AI12" s="669"/>
      <c r="AJ12" s="468"/>
      <c r="AK12" s="467"/>
      <c r="AL12" s="472"/>
      <c r="AM12" s="472"/>
      <c r="AN12" s="263"/>
      <c r="AO12" s="801"/>
    </row>
    <row r="13" spans="1:44" ht="39" customHeight="1" x14ac:dyDescent="0.2">
      <c r="A13" s="256" t="s">
        <v>1084</v>
      </c>
      <c r="B13" s="799" t="s">
        <v>884</v>
      </c>
      <c r="C13" s="251" t="s">
        <v>863</v>
      </c>
      <c r="D13" s="799" t="s">
        <v>34</v>
      </c>
      <c r="E13" s="799" t="s">
        <v>864</v>
      </c>
      <c r="F13" s="801" t="s">
        <v>865</v>
      </c>
      <c r="G13" s="801"/>
      <c r="H13" s="257" t="s">
        <v>866</v>
      </c>
      <c r="I13" s="800">
        <v>41365</v>
      </c>
      <c r="J13" s="802">
        <v>11282313</v>
      </c>
      <c r="K13" s="800">
        <v>41380</v>
      </c>
      <c r="L13" s="260" t="s">
        <v>867</v>
      </c>
      <c r="M13" s="800">
        <v>41380</v>
      </c>
      <c r="N13" s="265">
        <v>11268400</v>
      </c>
      <c r="O13" s="800">
        <v>41381</v>
      </c>
      <c r="P13" s="800">
        <v>41388</v>
      </c>
      <c r="Q13" s="801">
        <v>30</v>
      </c>
      <c r="R13" s="802">
        <v>11268400</v>
      </c>
      <c r="S13" s="561"/>
      <c r="T13" s="561"/>
      <c r="U13" s="802"/>
      <c r="V13" s="267">
        <v>41400</v>
      </c>
      <c r="W13" s="267">
        <v>41411</v>
      </c>
      <c r="X13" s="268" t="s">
        <v>71</v>
      </c>
      <c r="Y13" s="251" t="s">
        <v>275</v>
      </c>
      <c r="Z13" s="269">
        <v>0</v>
      </c>
      <c r="AA13" s="801">
        <v>0</v>
      </c>
      <c r="AB13" s="801">
        <v>0</v>
      </c>
      <c r="AC13" s="801">
        <v>0</v>
      </c>
      <c r="AD13" s="799">
        <v>0</v>
      </c>
      <c r="AE13" s="799">
        <v>0</v>
      </c>
      <c r="AF13" s="799">
        <v>0</v>
      </c>
      <c r="AG13" s="799">
        <v>0</v>
      </c>
      <c r="AH13" s="799">
        <v>0</v>
      </c>
      <c r="AI13" s="261">
        <v>11262907.5</v>
      </c>
      <c r="AJ13" s="478"/>
      <c r="AK13" s="479"/>
      <c r="AL13" s="268">
        <v>5492.5</v>
      </c>
      <c r="AM13" s="268"/>
      <c r="AN13" s="268"/>
      <c r="AO13" s="801" t="s">
        <v>1074</v>
      </c>
    </row>
    <row r="14" spans="1:44" ht="5.25" hidden="1" customHeight="1" x14ac:dyDescent="0.2">
      <c r="A14" s="843"/>
      <c r="B14" s="693"/>
      <c r="C14" s="526"/>
      <c r="D14" s="693"/>
      <c r="E14" s="693"/>
      <c r="F14" s="691"/>
      <c r="G14" s="691"/>
      <c r="H14" s="690"/>
      <c r="I14" s="529"/>
      <c r="J14" s="689"/>
      <c r="K14" s="529"/>
      <c r="L14" s="813"/>
      <c r="M14" s="529"/>
      <c r="N14" s="521"/>
      <c r="O14" s="529"/>
      <c r="P14" s="529"/>
      <c r="Q14" s="691"/>
      <c r="R14" s="689"/>
      <c r="S14" s="814"/>
      <c r="T14" s="814"/>
      <c r="U14" s="689"/>
      <c r="V14" s="524"/>
      <c r="W14" s="524"/>
      <c r="X14" s="525"/>
      <c r="Y14" s="526" t="s">
        <v>275</v>
      </c>
      <c r="Z14" s="527"/>
      <c r="AA14" s="691"/>
      <c r="AB14" s="691"/>
      <c r="AC14" s="691"/>
      <c r="AD14" s="693"/>
      <c r="AE14" s="693"/>
      <c r="AF14" s="693"/>
      <c r="AG14" s="693"/>
      <c r="AH14" s="693"/>
      <c r="AI14" s="694"/>
      <c r="AJ14" s="529"/>
      <c r="AK14" s="690"/>
      <c r="AL14" s="525"/>
      <c r="AM14" s="525"/>
      <c r="AN14" s="268"/>
      <c r="AO14" s="801"/>
    </row>
    <row r="15" spans="1:44" ht="32.25" customHeight="1" x14ac:dyDescent="0.2">
      <c r="A15" s="256" t="s">
        <v>1085</v>
      </c>
      <c r="B15" s="799" t="s">
        <v>883</v>
      </c>
      <c r="C15" s="256" t="s">
        <v>879</v>
      </c>
      <c r="D15" s="799" t="s">
        <v>34</v>
      </c>
      <c r="E15" s="799" t="s">
        <v>864</v>
      </c>
      <c r="F15" s="801" t="s">
        <v>675</v>
      </c>
      <c r="G15" s="257" t="s">
        <v>904</v>
      </c>
      <c r="H15" s="257" t="s">
        <v>880</v>
      </c>
      <c r="I15" s="800">
        <v>41365</v>
      </c>
      <c r="J15" s="802">
        <v>16422344</v>
      </c>
      <c r="K15" s="800">
        <v>41402</v>
      </c>
      <c r="L15" s="257" t="s">
        <v>903</v>
      </c>
      <c r="M15" s="800">
        <v>41402</v>
      </c>
      <c r="N15" s="265">
        <v>16420027</v>
      </c>
      <c r="O15" s="800">
        <v>41403</v>
      </c>
      <c r="P15" s="800">
        <v>41403</v>
      </c>
      <c r="Q15" s="801">
        <v>30</v>
      </c>
      <c r="R15" s="802">
        <v>16420027</v>
      </c>
      <c r="S15" s="561"/>
      <c r="T15" s="561"/>
      <c r="U15" s="802"/>
      <c r="V15" s="298"/>
      <c r="W15" s="267"/>
      <c r="X15" s="251" t="s">
        <v>881</v>
      </c>
      <c r="Y15" s="251" t="s">
        <v>275</v>
      </c>
      <c r="Z15" s="269">
        <v>8210013.5</v>
      </c>
      <c r="AA15" s="800">
        <v>41421</v>
      </c>
      <c r="AB15" s="257" t="s">
        <v>877</v>
      </c>
      <c r="AC15" s="801"/>
      <c r="AD15" s="799"/>
      <c r="AE15" s="799"/>
      <c r="AF15" s="799"/>
      <c r="AG15" s="799"/>
      <c r="AH15" s="799"/>
      <c r="AI15" s="261"/>
      <c r="AJ15" s="800"/>
      <c r="AK15" s="257"/>
      <c r="AL15" s="272"/>
      <c r="AM15" s="272"/>
      <c r="AN15" s="263"/>
      <c r="AO15" s="801" t="s">
        <v>1076</v>
      </c>
      <c r="AR15" s="302"/>
    </row>
    <row r="16" spans="1:44" ht="3.75" hidden="1" customHeight="1" x14ac:dyDescent="0.2">
      <c r="A16" s="815"/>
      <c r="B16" s="683"/>
      <c r="C16" s="815"/>
      <c r="D16" s="683"/>
      <c r="E16" s="683"/>
      <c r="F16" s="681"/>
      <c r="G16" s="681"/>
      <c r="H16" s="407"/>
      <c r="I16" s="408"/>
      <c r="J16" s="680"/>
      <c r="K16" s="408"/>
      <c r="L16" s="407"/>
      <c r="M16" s="408"/>
      <c r="N16" s="409"/>
      <c r="O16" s="408"/>
      <c r="P16" s="408"/>
      <c r="Q16" s="681"/>
      <c r="R16" s="680"/>
      <c r="S16" s="816"/>
      <c r="T16" s="816"/>
      <c r="U16" s="680"/>
      <c r="V16" s="682"/>
      <c r="W16" s="535"/>
      <c r="X16" s="411"/>
      <c r="Y16" s="411"/>
      <c r="Z16" s="536"/>
      <c r="AA16" s="408"/>
      <c r="AB16" s="407"/>
      <c r="AC16" s="681"/>
      <c r="AD16" s="683"/>
      <c r="AE16" s="683"/>
      <c r="AF16" s="683"/>
      <c r="AG16" s="683"/>
      <c r="AH16" s="683"/>
      <c r="AI16" s="684"/>
      <c r="AJ16" s="408"/>
      <c r="AK16" s="407"/>
      <c r="AL16" s="539"/>
      <c r="AM16" s="539"/>
      <c r="AN16" s="263"/>
      <c r="AO16" s="801"/>
    </row>
    <row r="17" spans="1:41" ht="45" x14ac:dyDescent="0.2">
      <c r="A17" s="256" t="s">
        <v>885</v>
      </c>
      <c r="B17" s="251" t="s">
        <v>886</v>
      </c>
      <c r="C17" s="256" t="s">
        <v>887</v>
      </c>
      <c r="D17" s="799" t="s">
        <v>34</v>
      </c>
      <c r="E17" s="799" t="s">
        <v>864</v>
      </c>
      <c r="F17" s="801" t="s">
        <v>675</v>
      </c>
      <c r="G17" s="257" t="s">
        <v>905</v>
      </c>
      <c r="H17" s="257" t="s">
        <v>888</v>
      </c>
      <c r="I17" s="800">
        <v>41365</v>
      </c>
      <c r="J17" s="802">
        <v>14146373</v>
      </c>
      <c r="K17" s="800">
        <v>41402</v>
      </c>
      <c r="L17" s="257" t="s">
        <v>902</v>
      </c>
      <c r="M17" s="800">
        <v>41402</v>
      </c>
      <c r="N17" s="265">
        <v>14146101</v>
      </c>
      <c r="O17" s="800">
        <v>41403</v>
      </c>
      <c r="P17" s="800">
        <v>41403</v>
      </c>
      <c r="Q17" s="801">
        <v>30</v>
      </c>
      <c r="R17" s="802">
        <v>14146101</v>
      </c>
      <c r="S17" s="628"/>
      <c r="T17" s="628"/>
      <c r="U17" s="802"/>
      <c r="V17" s="802"/>
      <c r="W17" s="263"/>
      <c r="X17" s="251" t="s">
        <v>128</v>
      </c>
      <c r="Y17" s="251" t="s">
        <v>275</v>
      </c>
      <c r="Z17" s="269">
        <v>7073050.5</v>
      </c>
      <c r="AA17" s="800">
        <v>41421</v>
      </c>
      <c r="AB17" s="257" t="s">
        <v>936</v>
      </c>
      <c r="AC17" s="801"/>
      <c r="AD17" s="799"/>
      <c r="AE17" s="799"/>
      <c r="AF17" s="799"/>
      <c r="AG17" s="799"/>
      <c r="AH17" s="799"/>
      <c r="AI17" s="799"/>
      <c r="AJ17" s="263"/>
      <c r="AK17" s="263"/>
      <c r="AL17" s="263"/>
      <c r="AM17" s="263"/>
      <c r="AN17" s="263"/>
      <c r="AO17" s="801" t="s">
        <v>1076</v>
      </c>
    </row>
    <row r="18" spans="1:41" hidden="1" x14ac:dyDescent="0.2">
      <c r="A18" s="817"/>
      <c r="B18" s="553"/>
      <c r="C18" s="817"/>
      <c r="D18" s="818"/>
      <c r="E18" s="818"/>
      <c r="F18" s="819"/>
      <c r="G18" s="819"/>
      <c r="H18" s="820"/>
      <c r="I18" s="821"/>
      <c r="J18" s="822"/>
      <c r="K18" s="821"/>
      <c r="L18" s="820"/>
      <c r="M18" s="821"/>
      <c r="N18" s="549"/>
      <c r="O18" s="821"/>
      <c r="P18" s="821"/>
      <c r="Q18" s="819"/>
      <c r="R18" s="822"/>
      <c r="S18" s="823"/>
      <c r="T18" s="823"/>
      <c r="U18" s="822"/>
      <c r="V18" s="822"/>
      <c r="W18" s="552"/>
      <c r="X18" s="553"/>
      <c r="Y18" s="553"/>
      <c r="Z18" s="554"/>
      <c r="AA18" s="821"/>
      <c r="AB18" s="820"/>
      <c r="AC18" s="819"/>
      <c r="AD18" s="818"/>
      <c r="AE18" s="818"/>
      <c r="AF18" s="818"/>
      <c r="AG18" s="818"/>
      <c r="AH18" s="818"/>
      <c r="AI18" s="818"/>
      <c r="AJ18" s="552"/>
      <c r="AK18" s="552"/>
      <c r="AL18" s="552"/>
      <c r="AM18" s="552"/>
      <c r="AN18" s="263"/>
      <c r="AO18" s="801"/>
    </row>
    <row r="19" spans="1:41" ht="33.75" customHeight="1" x14ac:dyDescent="0.2">
      <c r="A19" s="795" t="s">
        <v>889</v>
      </c>
      <c r="B19" s="793" t="s">
        <v>890</v>
      </c>
      <c r="C19" s="795" t="s">
        <v>891</v>
      </c>
      <c r="D19" s="793" t="s">
        <v>34</v>
      </c>
      <c r="E19" s="793" t="s">
        <v>864</v>
      </c>
      <c r="F19" s="797" t="s">
        <v>675</v>
      </c>
      <c r="G19" s="481" t="s">
        <v>892</v>
      </c>
      <c r="H19" s="796" t="s">
        <v>857</v>
      </c>
      <c r="I19" s="792">
        <v>41365</v>
      </c>
      <c r="J19" s="802">
        <v>9911759</v>
      </c>
      <c r="K19" s="792">
        <v>41402</v>
      </c>
      <c r="L19" s="796" t="s">
        <v>906</v>
      </c>
      <c r="M19" s="792">
        <v>41402</v>
      </c>
      <c r="N19" s="265">
        <v>9911759</v>
      </c>
      <c r="O19" s="792">
        <v>41403</v>
      </c>
      <c r="P19" s="792">
        <v>41403</v>
      </c>
      <c r="Q19" s="797">
        <v>30</v>
      </c>
      <c r="R19" s="794">
        <v>13976859</v>
      </c>
      <c r="S19" s="628"/>
      <c r="T19" s="628"/>
      <c r="U19" s="802"/>
      <c r="V19" s="802"/>
      <c r="W19" s="263"/>
      <c r="X19" s="251" t="s">
        <v>907</v>
      </c>
      <c r="Y19" s="793" t="s">
        <v>38</v>
      </c>
      <c r="Z19" s="269">
        <v>4955880</v>
      </c>
      <c r="AA19" s="792">
        <v>41422</v>
      </c>
      <c r="AB19" s="479"/>
      <c r="AC19" s="801"/>
      <c r="AD19" s="799"/>
      <c r="AE19" s="799"/>
      <c r="AF19" s="799"/>
      <c r="AG19" s="799"/>
      <c r="AH19" s="799"/>
      <c r="AI19" s="799"/>
      <c r="AJ19" s="263"/>
      <c r="AK19" s="263"/>
      <c r="AL19" s="263"/>
      <c r="AM19" s="263"/>
      <c r="AN19" s="263"/>
      <c r="AO19" s="801" t="s">
        <v>1077</v>
      </c>
    </row>
    <row r="20" spans="1:41" hidden="1" x14ac:dyDescent="0.2">
      <c r="A20" s="563"/>
      <c r="B20" s="482"/>
      <c r="C20" s="563"/>
      <c r="D20" s="482"/>
      <c r="E20" s="482"/>
      <c r="F20" s="564"/>
      <c r="G20" s="565"/>
      <c r="H20" s="479"/>
      <c r="I20" s="478"/>
      <c r="J20" s="566"/>
      <c r="K20" s="478"/>
      <c r="L20" s="479"/>
      <c r="M20" s="478"/>
      <c r="N20" s="389"/>
      <c r="O20" s="478"/>
      <c r="P20" s="478"/>
      <c r="Q20" s="564"/>
      <c r="R20" s="566"/>
      <c r="S20" s="567"/>
      <c r="T20" s="567"/>
      <c r="U20" s="566"/>
      <c r="V20" s="568"/>
      <c r="W20" s="486"/>
      <c r="X20" s="283"/>
      <c r="Y20" s="482"/>
      <c r="Z20" s="292"/>
      <c r="AA20" s="478"/>
      <c r="AB20" s="479"/>
      <c r="AC20" s="564"/>
      <c r="AD20" s="482"/>
      <c r="AE20" s="482"/>
      <c r="AF20" s="482"/>
      <c r="AG20" s="482"/>
      <c r="AH20" s="482"/>
      <c r="AI20" s="569"/>
      <c r="AJ20" s="478"/>
      <c r="AK20" s="479"/>
      <c r="AL20" s="314"/>
      <c r="AM20" s="278"/>
      <c r="AN20" s="263"/>
      <c r="AO20" s="801"/>
    </row>
    <row r="21" spans="1:41" ht="42.75" customHeight="1" x14ac:dyDescent="0.2">
      <c r="A21" s="256" t="s">
        <v>912</v>
      </c>
      <c r="B21" s="799" t="s">
        <v>913</v>
      </c>
      <c r="C21" s="256" t="s">
        <v>914</v>
      </c>
      <c r="D21" s="799" t="s">
        <v>915</v>
      </c>
      <c r="E21" s="799" t="s">
        <v>916</v>
      </c>
      <c r="F21" s="801" t="s">
        <v>675</v>
      </c>
      <c r="G21" s="481" t="s">
        <v>904</v>
      </c>
      <c r="H21" s="257" t="s">
        <v>917</v>
      </c>
      <c r="I21" s="800">
        <v>41394</v>
      </c>
      <c r="J21" s="802">
        <v>31335498.550000001</v>
      </c>
      <c r="K21" s="800">
        <v>41437</v>
      </c>
      <c r="L21" s="257" t="s">
        <v>918</v>
      </c>
      <c r="M21" s="800">
        <v>41437</v>
      </c>
      <c r="N21" s="265">
        <v>16450538</v>
      </c>
      <c r="O21" s="800">
        <v>41438</v>
      </c>
      <c r="P21" s="800">
        <v>41443</v>
      </c>
      <c r="Q21" s="801">
        <v>60</v>
      </c>
      <c r="R21" s="802">
        <v>16450538</v>
      </c>
      <c r="S21" s="561"/>
      <c r="T21" s="561"/>
      <c r="U21" s="802"/>
      <c r="V21" s="298"/>
      <c r="W21" s="267"/>
      <c r="X21" s="251" t="s">
        <v>919</v>
      </c>
      <c r="Y21" s="799" t="s">
        <v>275</v>
      </c>
      <c r="Z21" s="269">
        <v>8225269</v>
      </c>
      <c r="AA21" s="800">
        <v>41444</v>
      </c>
      <c r="AB21" s="257" t="s">
        <v>920</v>
      </c>
      <c r="AC21" s="801"/>
      <c r="AD21" s="799"/>
      <c r="AE21" s="799"/>
      <c r="AF21" s="799"/>
      <c r="AG21" s="799"/>
      <c r="AH21" s="799"/>
      <c r="AI21" s="261"/>
      <c r="AJ21" s="800"/>
      <c r="AK21" s="257"/>
      <c r="AL21" s="268"/>
      <c r="AM21" s="263"/>
      <c r="AN21" s="263"/>
      <c r="AO21" s="801" t="s">
        <v>1078</v>
      </c>
    </row>
    <row r="22" spans="1:41" hidden="1" x14ac:dyDescent="0.2">
      <c r="A22" s="593"/>
      <c r="B22" s="592"/>
      <c r="C22" s="593"/>
      <c r="D22" s="592"/>
      <c r="E22" s="592"/>
      <c r="F22" s="594"/>
      <c r="G22" s="595"/>
      <c r="H22" s="596"/>
      <c r="I22" s="597"/>
      <c r="J22" s="598"/>
      <c r="K22" s="597"/>
      <c r="L22" s="596"/>
      <c r="M22" s="597"/>
      <c r="N22" s="599"/>
      <c r="O22" s="597"/>
      <c r="P22" s="597"/>
      <c r="Q22" s="594"/>
      <c r="R22" s="598"/>
      <c r="S22" s="600"/>
      <c r="T22" s="600"/>
      <c r="U22" s="598"/>
      <c r="V22" s="601"/>
      <c r="W22" s="602"/>
      <c r="X22" s="603"/>
      <c r="Y22" s="592"/>
      <c r="Z22" s="604"/>
      <c r="AA22" s="597"/>
      <c r="AB22" s="596"/>
      <c r="AC22" s="594"/>
      <c r="AD22" s="592"/>
      <c r="AE22" s="592"/>
      <c r="AF22" s="592"/>
      <c r="AG22" s="592"/>
      <c r="AH22" s="592"/>
      <c r="AI22" s="605"/>
      <c r="AJ22" s="597"/>
      <c r="AK22" s="596"/>
      <c r="AL22" s="606"/>
      <c r="AM22" s="607"/>
      <c r="AN22" s="263"/>
      <c r="AO22" s="801"/>
    </row>
    <row r="23" spans="1:41" ht="33" customHeight="1" x14ac:dyDescent="0.2">
      <c r="A23" s="256" t="s">
        <v>922</v>
      </c>
      <c r="B23" s="799" t="s">
        <v>923</v>
      </c>
      <c r="C23" s="256" t="s">
        <v>924</v>
      </c>
      <c r="D23" s="799" t="s">
        <v>915</v>
      </c>
      <c r="E23" s="799" t="s">
        <v>925</v>
      </c>
      <c r="F23" s="801" t="s">
        <v>926</v>
      </c>
      <c r="G23" s="481" t="s">
        <v>928</v>
      </c>
      <c r="H23" s="257" t="s">
        <v>927</v>
      </c>
      <c r="I23" s="800">
        <v>41365</v>
      </c>
      <c r="J23" s="802">
        <v>14000000</v>
      </c>
      <c r="K23" s="800">
        <v>41437</v>
      </c>
      <c r="L23" s="257" t="s">
        <v>98</v>
      </c>
      <c r="M23" s="800">
        <v>41437</v>
      </c>
      <c r="N23" s="265">
        <v>13978380</v>
      </c>
      <c r="O23" s="800">
        <v>41443</v>
      </c>
      <c r="P23" s="800">
        <v>41443</v>
      </c>
      <c r="Q23" s="801">
        <v>60</v>
      </c>
      <c r="R23" s="802">
        <v>13978380</v>
      </c>
      <c r="S23" s="561"/>
      <c r="T23" s="561"/>
      <c r="U23" s="802"/>
      <c r="V23" s="298"/>
      <c r="W23" s="267"/>
      <c r="X23" s="251" t="s">
        <v>935</v>
      </c>
      <c r="Y23" s="799" t="s">
        <v>275</v>
      </c>
      <c r="Z23" s="269"/>
      <c r="AA23" s="800"/>
      <c r="AB23" s="257"/>
      <c r="AC23" s="801"/>
      <c r="AD23" s="799"/>
      <c r="AE23" s="799"/>
      <c r="AF23" s="799"/>
      <c r="AG23" s="799"/>
      <c r="AH23" s="799"/>
      <c r="AI23" s="261"/>
      <c r="AJ23" s="800"/>
      <c r="AK23" s="257"/>
      <c r="AL23" s="268"/>
      <c r="AM23" s="263"/>
      <c r="AN23" s="263"/>
      <c r="AO23" s="801" t="s">
        <v>1076</v>
      </c>
    </row>
    <row r="24" spans="1:41" hidden="1" x14ac:dyDescent="0.2">
      <c r="A24" s="825"/>
      <c r="B24" s="824"/>
      <c r="C24" s="825"/>
      <c r="D24" s="824"/>
      <c r="E24" s="824"/>
      <c r="F24" s="826"/>
      <c r="G24" s="827"/>
      <c r="H24" s="828"/>
      <c r="I24" s="829"/>
      <c r="J24" s="830"/>
      <c r="K24" s="829"/>
      <c r="L24" s="828"/>
      <c r="M24" s="829"/>
      <c r="N24" s="831"/>
      <c r="O24" s="829"/>
      <c r="P24" s="829"/>
      <c r="Q24" s="826"/>
      <c r="R24" s="830"/>
      <c r="S24" s="832"/>
      <c r="T24" s="832"/>
      <c r="U24" s="830"/>
      <c r="V24" s="833"/>
      <c r="W24" s="834"/>
      <c r="X24" s="835"/>
      <c r="Y24" s="824"/>
      <c r="Z24" s="836"/>
      <c r="AA24" s="829"/>
      <c r="AB24" s="828"/>
      <c r="AC24" s="826"/>
      <c r="AD24" s="824"/>
      <c r="AE24" s="824"/>
      <c r="AF24" s="824"/>
      <c r="AG24" s="824"/>
      <c r="AH24" s="824"/>
      <c r="AI24" s="837"/>
      <c r="AJ24" s="829"/>
      <c r="AK24" s="828"/>
      <c r="AL24" s="838"/>
      <c r="AM24" s="839"/>
      <c r="AN24" s="263"/>
      <c r="AO24" s="801"/>
    </row>
    <row r="25" spans="1:41" ht="37.5" customHeight="1" x14ac:dyDescent="0.2">
      <c r="A25" s="256" t="s">
        <v>938</v>
      </c>
      <c r="B25" s="799" t="s">
        <v>939</v>
      </c>
      <c r="C25" s="256" t="s">
        <v>940</v>
      </c>
      <c r="D25" s="799" t="s">
        <v>915</v>
      </c>
      <c r="E25" s="799" t="s">
        <v>941</v>
      </c>
      <c r="F25" s="801" t="s">
        <v>942</v>
      </c>
      <c r="G25" s="481" t="s">
        <v>946</v>
      </c>
      <c r="H25" s="257" t="s">
        <v>947</v>
      </c>
      <c r="I25" s="800">
        <v>41423</v>
      </c>
      <c r="J25" s="802">
        <v>15590034</v>
      </c>
      <c r="K25" s="800">
        <v>41450</v>
      </c>
      <c r="L25" s="257" t="s">
        <v>948</v>
      </c>
      <c r="M25" s="800">
        <v>41450</v>
      </c>
      <c r="N25" s="265">
        <v>15090183</v>
      </c>
      <c r="O25" s="800">
        <v>41451</v>
      </c>
      <c r="P25" s="800">
        <v>41461</v>
      </c>
      <c r="Q25" s="801">
        <v>30</v>
      </c>
      <c r="R25" s="802">
        <v>15090183</v>
      </c>
      <c r="S25" s="561"/>
      <c r="T25" s="561"/>
      <c r="U25" s="802"/>
      <c r="V25" s="298"/>
      <c r="W25" s="267"/>
      <c r="X25" s="251" t="s">
        <v>949</v>
      </c>
      <c r="Y25" s="799" t="s">
        <v>275</v>
      </c>
      <c r="Z25" s="269">
        <f>R25/2</f>
        <v>7545091.5</v>
      </c>
      <c r="AA25" s="478"/>
      <c r="AB25" s="479"/>
      <c r="AC25" s="801"/>
      <c r="AD25" s="799"/>
      <c r="AE25" s="799"/>
      <c r="AF25" s="799"/>
      <c r="AG25" s="799"/>
      <c r="AH25" s="799"/>
      <c r="AI25" s="261"/>
      <c r="AJ25" s="800"/>
      <c r="AK25" s="257"/>
      <c r="AL25" s="268"/>
      <c r="AM25" s="263"/>
      <c r="AN25" s="263"/>
      <c r="AO25" s="801" t="s">
        <v>1076</v>
      </c>
    </row>
    <row r="26" spans="1:41" hidden="1" x14ac:dyDescent="0.2">
      <c r="A26" s="840"/>
      <c r="B26" s="488"/>
      <c r="C26" s="840"/>
      <c r="D26" s="488"/>
      <c r="E26" s="488"/>
      <c r="F26" s="674"/>
      <c r="G26" s="841"/>
      <c r="H26" s="501"/>
      <c r="I26" s="500"/>
      <c r="J26" s="673"/>
      <c r="K26" s="500"/>
      <c r="L26" s="501"/>
      <c r="M26" s="500"/>
      <c r="N26" s="421"/>
      <c r="O26" s="500"/>
      <c r="P26" s="500"/>
      <c r="Q26" s="674"/>
      <c r="R26" s="673"/>
      <c r="S26" s="806"/>
      <c r="T26" s="806"/>
      <c r="U26" s="673"/>
      <c r="V26" s="675"/>
      <c r="W26" s="497"/>
      <c r="X26" s="415"/>
      <c r="Y26" s="488"/>
      <c r="Z26" s="423"/>
      <c r="AA26" s="500"/>
      <c r="AB26" s="501"/>
      <c r="AC26" s="674"/>
      <c r="AD26" s="488"/>
      <c r="AE26" s="488"/>
      <c r="AF26" s="488"/>
      <c r="AG26" s="488"/>
      <c r="AH26" s="488"/>
      <c r="AI26" s="676"/>
      <c r="AJ26" s="500"/>
      <c r="AK26" s="501"/>
      <c r="AL26" s="807"/>
      <c r="AM26" s="422"/>
      <c r="AN26" s="263"/>
      <c r="AO26" s="801"/>
    </row>
    <row r="27" spans="1:41" ht="45" x14ac:dyDescent="0.2">
      <c r="A27" s="256" t="s">
        <v>937</v>
      </c>
      <c r="B27" s="251" t="s">
        <v>930</v>
      </c>
      <c r="C27" s="251" t="s">
        <v>931</v>
      </c>
      <c r="D27" s="251" t="s">
        <v>915</v>
      </c>
      <c r="E27" s="251" t="s">
        <v>278</v>
      </c>
      <c r="F27" s="626">
        <v>7729273</v>
      </c>
      <c r="G27" s="627" t="s">
        <v>932</v>
      </c>
      <c r="H27" s="279" t="s">
        <v>933</v>
      </c>
      <c r="I27" s="800">
        <v>41394</v>
      </c>
      <c r="J27" s="802">
        <v>16383552</v>
      </c>
      <c r="K27" s="800">
        <v>41451</v>
      </c>
      <c r="L27" s="257" t="s">
        <v>934</v>
      </c>
      <c r="M27" s="800">
        <v>41451</v>
      </c>
      <c r="N27" s="265">
        <v>16373717</v>
      </c>
      <c r="O27" s="800">
        <v>41456</v>
      </c>
      <c r="P27" s="800">
        <v>41457</v>
      </c>
      <c r="Q27" s="801">
        <v>60</v>
      </c>
      <c r="R27" s="802">
        <v>16373717</v>
      </c>
      <c r="S27" s="802"/>
      <c r="T27" s="802"/>
      <c r="U27" s="802"/>
      <c r="V27" s="298"/>
      <c r="W27" s="267"/>
      <c r="X27" s="251" t="s">
        <v>921</v>
      </c>
      <c r="Y27" s="251" t="s">
        <v>275</v>
      </c>
      <c r="Z27" s="269"/>
      <c r="AA27" s="800"/>
      <c r="AB27" s="257"/>
      <c r="AC27" s="801"/>
      <c r="AD27" s="799"/>
      <c r="AE27" s="799"/>
      <c r="AF27" s="799"/>
      <c r="AG27" s="799"/>
      <c r="AH27" s="799"/>
      <c r="AI27" s="261"/>
      <c r="AJ27" s="278"/>
      <c r="AK27" s="278"/>
      <c r="AL27" s="263"/>
      <c r="AM27" s="263"/>
      <c r="AN27" s="263"/>
      <c r="AO27" s="801" t="s">
        <v>1079</v>
      </c>
    </row>
    <row r="28" spans="1:41" hidden="1" x14ac:dyDescent="0.2">
      <c r="A28" s="844"/>
      <c r="B28" s="394"/>
      <c r="C28" s="394"/>
      <c r="D28" s="394"/>
      <c r="E28" s="394"/>
      <c r="F28" s="629"/>
      <c r="G28" s="630"/>
      <c r="H28" s="631"/>
      <c r="I28" s="632"/>
      <c r="J28" s="633"/>
      <c r="K28" s="632"/>
      <c r="L28" s="634"/>
      <c r="M28" s="632"/>
      <c r="N28" s="400"/>
      <c r="O28" s="632"/>
      <c r="P28" s="632"/>
      <c r="Q28" s="635"/>
      <c r="R28" s="633"/>
      <c r="S28" s="633"/>
      <c r="T28" s="633"/>
      <c r="U28" s="633"/>
      <c r="V28" s="636"/>
      <c r="W28" s="637"/>
      <c r="X28" s="394"/>
      <c r="Y28" s="394"/>
      <c r="Z28" s="638"/>
      <c r="AA28" s="632"/>
      <c r="AB28" s="634"/>
      <c r="AC28" s="635"/>
      <c r="AD28" s="639"/>
      <c r="AE28" s="639"/>
      <c r="AF28" s="639"/>
      <c r="AG28" s="639"/>
      <c r="AH28" s="639"/>
      <c r="AI28" s="640"/>
      <c r="AJ28" s="291"/>
      <c r="AK28" s="291"/>
      <c r="AL28" s="291"/>
      <c r="AM28" s="291"/>
      <c r="AN28" s="263"/>
      <c r="AO28" s="801"/>
    </row>
    <row r="29" spans="1:41" ht="45" x14ac:dyDescent="0.2">
      <c r="A29" s="256" t="s">
        <v>1012</v>
      </c>
      <c r="B29" s="251" t="s">
        <v>1013</v>
      </c>
      <c r="C29" s="251" t="s">
        <v>1014</v>
      </c>
      <c r="D29" s="251" t="s">
        <v>34</v>
      </c>
      <c r="E29" s="251" t="s">
        <v>1015</v>
      </c>
      <c r="F29" s="643">
        <v>19157596</v>
      </c>
      <c r="G29" s="644" t="s">
        <v>898</v>
      </c>
      <c r="H29" s="279" t="s">
        <v>1016</v>
      </c>
      <c r="I29" s="800">
        <v>41436</v>
      </c>
      <c r="J29" s="802">
        <v>16350000</v>
      </c>
      <c r="K29" s="800">
        <v>41470</v>
      </c>
      <c r="L29" s="479"/>
      <c r="M29" s="800">
        <v>41470</v>
      </c>
      <c r="N29" s="265">
        <v>16340130</v>
      </c>
      <c r="O29" s="800">
        <v>41472</v>
      </c>
      <c r="P29" s="800">
        <v>41477</v>
      </c>
      <c r="Q29" s="801">
        <v>60</v>
      </c>
      <c r="R29" s="802">
        <v>16340130</v>
      </c>
      <c r="S29" s="802"/>
      <c r="T29" s="802"/>
      <c r="U29" s="802"/>
      <c r="V29" s="298"/>
      <c r="W29" s="267"/>
      <c r="X29" s="251" t="s">
        <v>1017</v>
      </c>
      <c r="Y29" s="251" t="s">
        <v>680</v>
      </c>
      <c r="Z29" s="269"/>
      <c r="AA29" s="800"/>
      <c r="AB29" s="257"/>
      <c r="AC29" s="801"/>
      <c r="AD29" s="799"/>
      <c r="AE29" s="799"/>
      <c r="AF29" s="799"/>
      <c r="AG29" s="799"/>
      <c r="AH29" s="799"/>
      <c r="AI29" s="261"/>
      <c r="AJ29" s="263"/>
      <c r="AK29" s="263"/>
      <c r="AL29" s="263"/>
      <c r="AM29" s="263"/>
      <c r="AN29" s="263"/>
      <c r="AO29" s="801" t="s">
        <v>1074</v>
      </c>
    </row>
    <row r="30" spans="1:41" hidden="1" x14ac:dyDescent="0.2">
      <c r="A30" s="563"/>
      <c r="B30" s="283"/>
      <c r="C30" s="283"/>
      <c r="D30" s="283"/>
      <c r="E30" s="283"/>
      <c r="F30" s="645"/>
      <c r="G30" s="646"/>
      <c r="H30" s="647"/>
      <c r="I30" s="478"/>
      <c r="J30" s="566"/>
      <c r="K30" s="478"/>
      <c r="L30" s="479"/>
      <c r="M30" s="478"/>
      <c r="N30" s="389"/>
      <c r="O30" s="478"/>
      <c r="P30" s="478"/>
      <c r="Q30" s="564"/>
      <c r="R30" s="566"/>
      <c r="S30" s="566"/>
      <c r="T30" s="566"/>
      <c r="U30" s="566"/>
      <c r="V30" s="568"/>
      <c r="W30" s="486"/>
      <c r="X30" s="283"/>
      <c r="Y30" s="283"/>
      <c r="Z30" s="292"/>
      <c r="AA30" s="478"/>
      <c r="AB30" s="479"/>
      <c r="AC30" s="564"/>
      <c r="AD30" s="482"/>
      <c r="AE30" s="482"/>
      <c r="AF30" s="482"/>
      <c r="AG30" s="482"/>
      <c r="AH30" s="482"/>
      <c r="AI30" s="569"/>
      <c r="AJ30" s="278"/>
      <c r="AK30" s="278"/>
      <c r="AL30" s="278"/>
      <c r="AM30" s="278"/>
      <c r="AN30" s="263"/>
      <c r="AO30" s="801"/>
    </row>
    <row r="31" spans="1:41" ht="39.75" customHeight="1" x14ac:dyDescent="0.2">
      <c r="A31" s="256" t="s">
        <v>1063</v>
      </c>
      <c r="B31" s="251" t="s">
        <v>1064</v>
      </c>
      <c r="C31" s="251" t="s">
        <v>963</v>
      </c>
      <c r="D31" s="251" t="s">
        <v>961</v>
      </c>
      <c r="E31" s="251" t="s">
        <v>964</v>
      </c>
      <c r="F31" s="648" t="s">
        <v>675</v>
      </c>
      <c r="G31" s="644" t="s">
        <v>965</v>
      </c>
      <c r="H31" s="279" t="s">
        <v>966</v>
      </c>
      <c r="I31" s="800">
        <v>41344</v>
      </c>
      <c r="J31" s="802">
        <v>63928758</v>
      </c>
      <c r="K31" s="800">
        <v>41470</v>
      </c>
      <c r="L31" s="479"/>
      <c r="M31" s="800">
        <v>41470</v>
      </c>
      <c r="N31" s="265">
        <v>60881781</v>
      </c>
      <c r="O31" s="800">
        <v>41472</v>
      </c>
      <c r="P31" s="800">
        <v>41473</v>
      </c>
      <c r="Q31" s="801">
        <v>90</v>
      </c>
      <c r="R31" s="802">
        <v>60881781</v>
      </c>
      <c r="S31" s="802"/>
      <c r="T31" s="802"/>
      <c r="U31" s="802"/>
      <c r="V31" s="298"/>
      <c r="W31" s="267"/>
      <c r="X31" s="251" t="s">
        <v>967</v>
      </c>
      <c r="Y31" s="251"/>
      <c r="Z31" s="269"/>
      <c r="AA31" s="800"/>
      <c r="AB31" s="257"/>
      <c r="AC31" s="801"/>
      <c r="AD31" s="799"/>
      <c r="AE31" s="799"/>
      <c r="AF31" s="799"/>
      <c r="AG31" s="799"/>
      <c r="AH31" s="799"/>
      <c r="AI31" s="261"/>
      <c r="AJ31" s="263"/>
      <c r="AK31" s="263"/>
      <c r="AL31" s="263"/>
      <c r="AM31" s="263"/>
      <c r="AN31" s="263"/>
      <c r="AO31" s="801" t="s">
        <v>1074</v>
      </c>
    </row>
    <row r="32" spans="1:41" hidden="1" x14ac:dyDescent="0.2">
      <c r="A32" s="845"/>
      <c r="B32" s="776"/>
      <c r="C32" s="776"/>
      <c r="D32" s="776"/>
      <c r="E32" s="776"/>
      <c r="F32" s="777"/>
      <c r="G32" s="778"/>
      <c r="H32" s="779"/>
      <c r="I32" s="780"/>
      <c r="J32" s="781"/>
      <c r="K32" s="780"/>
      <c r="L32" s="782"/>
      <c r="M32" s="780"/>
      <c r="N32" s="783"/>
      <c r="O32" s="780"/>
      <c r="P32" s="780"/>
      <c r="Q32" s="784"/>
      <c r="R32" s="781"/>
      <c r="S32" s="781"/>
      <c r="T32" s="781"/>
      <c r="U32" s="781"/>
      <c r="V32" s="785"/>
      <c r="W32" s="786"/>
      <c r="X32" s="776"/>
      <c r="Y32" s="776"/>
      <c r="Z32" s="787"/>
      <c r="AA32" s="780"/>
      <c r="AB32" s="782"/>
      <c r="AC32" s="784"/>
      <c r="AD32" s="788"/>
      <c r="AE32" s="788"/>
      <c r="AF32" s="788"/>
      <c r="AG32" s="788"/>
      <c r="AH32" s="788"/>
      <c r="AI32" s="789"/>
      <c r="AJ32" s="790"/>
      <c r="AK32" s="790"/>
      <c r="AL32" s="790"/>
      <c r="AM32" s="790"/>
      <c r="AN32" s="263"/>
      <c r="AO32" s="801"/>
    </row>
    <row r="33" spans="1:41" ht="39.75" customHeight="1" x14ac:dyDescent="0.2">
      <c r="A33" s="256" t="s">
        <v>1043</v>
      </c>
      <c r="B33" s="251" t="s">
        <v>1044</v>
      </c>
      <c r="C33" s="251" t="s">
        <v>968</v>
      </c>
      <c r="D33" s="251" t="s">
        <v>961</v>
      </c>
      <c r="E33" s="251" t="s">
        <v>278</v>
      </c>
      <c r="F33" s="648">
        <v>7729273</v>
      </c>
      <c r="G33" s="644" t="s">
        <v>904</v>
      </c>
      <c r="H33" s="279" t="s">
        <v>969</v>
      </c>
      <c r="I33" s="800">
        <v>41345</v>
      </c>
      <c r="J33" s="802">
        <v>38336650</v>
      </c>
      <c r="K33" s="800">
        <v>41470</v>
      </c>
      <c r="L33" s="479"/>
      <c r="M33" s="800">
        <v>41470</v>
      </c>
      <c r="N33" s="265">
        <v>36510723</v>
      </c>
      <c r="O33" s="800">
        <v>41477</v>
      </c>
      <c r="P33" s="800">
        <v>41479</v>
      </c>
      <c r="Q33" s="801">
        <v>90</v>
      </c>
      <c r="R33" s="802">
        <v>36510723</v>
      </c>
      <c r="S33" s="802"/>
      <c r="T33" s="802"/>
      <c r="U33" s="802"/>
      <c r="V33" s="298"/>
      <c r="W33" s="267"/>
      <c r="X33" s="251" t="s">
        <v>970</v>
      </c>
      <c r="Y33" s="251"/>
      <c r="Z33" s="269"/>
      <c r="AA33" s="800"/>
      <c r="AB33" s="257"/>
      <c r="AC33" s="801"/>
      <c r="AD33" s="799"/>
      <c r="AE33" s="799"/>
      <c r="AF33" s="799"/>
      <c r="AG33" s="799"/>
      <c r="AH33" s="799"/>
      <c r="AI33" s="261"/>
      <c r="AJ33" s="263"/>
      <c r="AK33" s="263"/>
      <c r="AL33" s="263"/>
      <c r="AM33" s="263"/>
      <c r="AN33" s="263"/>
      <c r="AO33" s="801" t="s">
        <v>1074</v>
      </c>
    </row>
    <row r="34" spans="1:41" hidden="1" x14ac:dyDescent="0.2">
      <c r="A34" s="846"/>
      <c r="B34" s="711"/>
      <c r="C34" s="711"/>
      <c r="D34" s="711"/>
      <c r="E34" s="711"/>
      <c r="F34" s="775"/>
      <c r="G34" s="713"/>
      <c r="H34" s="714"/>
      <c r="I34" s="715"/>
      <c r="J34" s="716"/>
      <c r="K34" s="715"/>
      <c r="L34" s="717"/>
      <c r="M34" s="715"/>
      <c r="N34" s="718"/>
      <c r="O34" s="715"/>
      <c r="P34" s="715"/>
      <c r="Q34" s="719"/>
      <c r="R34" s="716"/>
      <c r="S34" s="716"/>
      <c r="T34" s="716"/>
      <c r="U34" s="716"/>
      <c r="V34" s="720"/>
      <c r="W34" s="721"/>
      <c r="X34" s="711"/>
      <c r="Y34" s="711"/>
      <c r="Z34" s="722"/>
      <c r="AA34" s="715"/>
      <c r="AB34" s="717"/>
      <c r="AC34" s="719"/>
      <c r="AD34" s="723"/>
      <c r="AE34" s="723"/>
      <c r="AF34" s="723"/>
      <c r="AG34" s="723"/>
      <c r="AH34" s="723"/>
      <c r="AI34" s="724"/>
      <c r="AJ34" s="725"/>
      <c r="AK34" s="725"/>
      <c r="AL34" s="725"/>
      <c r="AM34" s="725"/>
      <c r="AN34" s="263"/>
      <c r="AO34" s="801"/>
    </row>
    <row r="35" spans="1:41" ht="39" customHeight="1" x14ac:dyDescent="0.2">
      <c r="A35" s="256" t="s">
        <v>1046</v>
      </c>
      <c r="B35" s="251" t="s">
        <v>1045</v>
      </c>
      <c r="C35" s="251" t="s">
        <v>971</v>
      </c>
      <c r="D35" s="251" t="s">
        <v>961</v>
      </c>
      <c r="E35" s="251" t="s">
        <v>278</v>
      </c>
      <c r="F35" s="648">
        <v>7729273</v>
      </c>
      <c r="G35" s="644" t="s">
        <v>904</v>
      </c>
      <c r="H35" s="279" t="s">
        <v>972</v>
      </c>
      <c r="I35" s="800">
        <v>41365</v>
      </c>
      <c r="J35" s="802">
        <v>20982320</v>
      </c>
      <c r="K35" s="800">
        <v>41470</v>
      </c>
      <c r="L35" s="479"/>
      <c r="M35" s="800">
        <v>41470</v>
      </c>
      <c r="N35" s="265">
        <v>19976221</v>
      </c>
      <c r="O35" s="800">
        <v>41474</v>
      </c>
      <c r="P35" s="800">
        <v>41479</v>
      </c>
      <c r="Q35" s="801">
        <v>90</v>
      </c>
      <c r="R35" s="802">
        <v>19976221</v>
      </c>
      <c r="S35" s="802"/>
      <c r="T35" s="802"/>
      <c r="U35" s="802"/>
      <c r="V35" s="298"/>
      <c r="W35" s="267"/>
      <c r="X35" s="251" t="s">
        <v>970</v>
      </c>
      <c r="Y35" s="251"/>
      <c r="Z35" s="269"/>
      <c r="AA35" s="800"/>
      <c r="AB35" s="257"/>
      <c r="AC35" s="801"/>
      <c r="AD35" s="799"/>
      <c r="AE35" s="799"/>
      <c r="AF35" s="799"/>
      <c r="AG35" s="799"/>
      <c r="AH35" s="799"/>
      <c r="AI35" s="261"/>
      <c r="AJ35" s="263"/>
      <c r="AK35" s="263"/>
      <c r="AL35" s="263"/>
      <c r="AM35" s="263"/>
      <c r="AN35" s="263"/>
      <c r="AO35" s="801" t="s">
        <v>1080</v>
      </c>
    </row>
    <row r="36" spans="1:41" hidden="1" x14ac:dyDescent="0.2">
      <c r="A36" s="847"/>
      <c r="B36" s="741"/>
      <c r="C36" s="741"/>
      <c r="D36" s="741"/>
      <c r="E36" s="741"/>
      <c r="F36" s="771"/>
      <c r="G36" s="772"/>
      <c r="H36" s="773"/>
      <c r="I36" s="746"/>
      <c r="J36" s="749"/>
      <c r="K36" s="746"/>
      <c r="L36" s="747"/>
      <c r="M36" s="746"/>
      <c r="N36" s="774"/>
      <c r="O36" s="746"/>
      <c r="P36" s="746"/>
      <c r="Q36" s="751"/>
      <c r="R36" s="749"/>
      <c r="S36" s="749"/>
      <c r="T36" s="749"/>
      <c r="U36" s="749"/>
      <c r="V36" s="744"/>
      <c r="W36" s="750"/>
      <c r="X36" s="741"/>
      <c r="Y36" s="741"/>
      <c r="Z36" s="745"/>
      <c r="AA36" s="746"/>
      <c r="AB36" s="747"/>
      <c r="AC36" s="751"/>
      <c r="AD36" s="752"/>
      <c r="AE36" s="752"/>
      <c r="AF36" s="752"/>
      <c r="AG36" s="752"/>
      <c r="AH36" s="752"/>
      <c r="AI36" s="753"/>
      <c r="AJ36" s="754"/>
      <c r="AK36" s="754"/>
      <c r="AL36" s="754"/>
      <c r="AM36" s="754"/>
      <c r="AN36" s="263"/>
      <c r="AO36" s="801"/>
    </row>
    <row r="37" spans="1:41" ht="36.75" customHeight="1" x14ac:dyDescent="0.2">
      <c r="A37" s="256" t="s">
        <v>1040</v>
      </c>
      <c r="B37" s="251" t="s">
        <v>1041</v>
      </c>
      <c r="C37" s="251" t="s">
        <v>973</v>
      </c>
      <c r="D37" s="251" t="s">
        <v>961</v>
      </c>
      <c r="E37" s="251" t="s">
        <v>974</v>
      </c>
      <c r="F37" s="648" t="s">
        <v>975</v>
      </c>
      <c r="G37" s="644" t="s">
        <v>905</v>
      </c>
      <c r="H37" s="279" t="s">
        <v>1042</v>
      </c>
      <c r="I37" s="800">
        <v>41365</v>
      </c>
      <c r="J37" s="802">
        <v>25894010</v>
      </c>
      <c r="K37" s="800">
        <v>41470</v>
      </c>
      <c r="L37" s="479"/>
      <c r="M37" s="800">
        <v>41470</v>
      </c>
      <c r="N37" s="265">
        <v>51740012</v>
      </c>
      <c r="O37" s="800">
        <v>41474</v>
      </c>
      <c r="P37" s="800">
        <v>41474</v>
      </c>
      <c r="Q37" s="801">
        <v>90</v>
      </c>
      <c r="R37" s="802">
        <v>51740012</v>
      </c>
      <c r="S37" s="802"/>
      <c r="T37" s="802"/>
      <c r="U37" s="802"/>
      <c r="V37" s="298"/>
      <c r="W37" s="267"/>
      <c r="X37" s="251" t="s">
        <v>128</v>
      </c>
      <c r="Y37" s="251"/>
      <c r="Z37" s="269"/>
      <c r="AA37" s="800"/>
      <c r="AB37" s="257"/>
      <c r="AC37" s="801"/>
      <c r="AD37" s="799"/>
      <c r="AE37" s="799"/>
      <c r="AF37" s="799"/>
      <c r="AG37" s="799"/>
      <c r="AH37" s="799"/>
      <c r="AI37" s="261"/>
      <c r="AJ37" s="263"/>
      <c r="AK37" s="263"/>
      <c r="AL37" s="263"/>
      <c r="AM37" s="263"/>
      <c r="AN37" s="263"/>
      <c r="AO37" s="801" t="s">
        <v>1076</v>
      </c>
    </row>
    <row r="38" spans="1:41" hidden="1" x14ac:dyDescent="0.2">
      <c r="A38" s="815"/>
      <c r="B38" s="411"/>
      <c r="C38" s="411"/>
      <c r="D38" s="411"/>
      <c r="E38" s="411"/>
      <c r="F38" s="677"/>
      <c r="G38" s="678"/>
      <c r="H38" s="679"/>
      <c r="I38" s="408"/>
      <c r="J38" s="680"/>
      <c r="K38" s="408"/>
      <c r="L38" s="407"/>
      <c r="M38" s="408"/>
      <c r="N38" s="409"/>
      <c r="O38" s="408"/>
      <c r="P38" s="408"/>
      <c r="Q38" s="681"/>
      <c r="R38" s="680"/>
      <c r="S38" s="680"/>
      <c r="T38" s="680"/>
      <c r="U38" s="680"/>
      <c r="V38" s="682"/>
      <c r="W38" s="535"/>
      <c r="X38" s="411"/>
      <c r="Y38" s="411"/>
      <c r="Z38" s="536"/>
      <c r="AA38" s="408"/>
      <c r="AB38" s="407"/>
      <c r="AC38" s="681"/>
      <c r="AD38" s="683"/>
      <c r="AE38" s="683"/>
      <c r="AF38" s="683"/>
      <c r="AG38" s="683"/>
      <c r="AH38" s="683"/>
      <c r="AI38" s="684"/>
      <c r="AJ38" s="410"/>
      <c r="AK38" s="410"/>
      <c r="AL38" s="410"/>
      <c r="AM38" s="410"/>
      <c r="AN38" s="263"/>
      <c r="AO38" s="801"/>
    </row>
    <row r="39" spans="1:41" ht="39" customHeight="1" x14ac:dyDescent="0.2">
      <c r="A39" s="256" t="s">
        <v>1047</v>
      </c>
      <c r="B39" s="251" t="s">
        <v>1021</v>
      </c>
      <c r="C39" s="251" t="s">
        <v>976</v>
      </c>
      <c r="D39" s="251" t="s">
        <v>961</v>
      </c>
      <c r="E39" s="791" t="s">
        <v>1011</v>
      </c>
      <c r="F39" s="648" t="s">
        <v>977</v>
      </c>
      <c r="G39" s="644" t="s">
        <v>978</v>
      </c>
      <c r="H39" s="279" t="s">
        <v>979</v>
      </c>
      <c r="I39" s="800">
        <v>41344</v>
      </c>
      <c r="J39" s="802">
        <v>24898089</v>
      </c>
      <c r="K39" s="800">
        <v>41470</v>
      </c>
      <c r="L39" s="479"/>
      <c r="M39" s="800">
        <v>41470</v>
      </c>
      <c r="N39" s="265">
        <v>23711823</v>
      </c>
      <c r="O39" s="800">
        <v>41473</v>
      </c>
      <c r="P39" s="800">
        <v>41473</v>
      </c>
      <c r="Q39" s="801">
        <v>90</v>
      </c>
      <c r="R39" s="802">
        <v>23711823</v>
      </c>
      <c r="S39" s="802"/>
      <c r="T39" s="802"/>
      <c r="U39" s="802"/>
      <c r="V39" s="298"/>
      <c r="W39" s="267"/>
      <c r="X39" s="251" t="s">
        <v>1022</v>
      </c>
      <c r="Y39" s="251"/>
      <c r="Z39" s="269"/>
      <c r="AA39" s="800"/>
      <c r="AB39" s="257"/>
      <c r="AC39" s="801"/>
      <c r="AD39" s="799"/>
      <c r="AE39" s="799"/>
      <c r="AF39" s="799"/>
      <c r="AG39" s="799"/>
      <c r="AH39" s="799"/>
      <c r="AI39" s="261"/>
      <c r="AJ39" s="263"/>
      <c r="AK39" s="263"/>
      <c r="AL39" s="263"/>
      <c r="AM39" s="263"/>
      <c r="AN39" s="263"/>
      <c r="AO39" s="801" t="s">
        <v>1077</v>
      </c>
    </row>
    <row r="40" spans="1:41" hidden="1" x14ac:dyDescent="0.2">
      <c r="A40" s="842"/>
      <c r="B40" s="464"/>
      <c r="C40" s="464"/>
      <c r="D40" s="464"/>
      <c r="E40" s="464"/>
      <c r="F40" s="664"/>
      <c r="G40" s="665"/>
      <c r="H40" s="666"/>
      <c r="I40" s="468"/>
      <c r="J40" s="667"/>
      <c r="K40" s="468"/>
      <c r="L40" s="467"/>
      <c r="M40" s="468"/>
      <c r="N40" s="509"/>
      <c r="O40" s="468"/>
      <c r="P40" s="468"/>
      <c r="Q40" s="471"/>
      <c r="R40" s="667"/>
      <c r="S40" s="667"/>
      <c r="T40" s="667"/>
      <c r="U40" s="667"/>
      <c r="V40" s="668"/>
      <c r="W40" s="470"/>
      <c r="X40" s="464"/>
      <c r="Y40" s="464"/>
      <c r="Z40" s="469"/>
      <c r="AA40" s="468"/>
      <c r="AB40" s="467"/>
      <c r="AC40" s="471"/>
      <c r="AD40" s="502"/>
      <c r="AE40" s="502"/>
      <c r="AF40" s="502"/>
      <c r="AG40" s="502"/>
      <c r="AH40" s="502"/>
      <c r="AI40" s="669"/>
      <c r="AJ40" s="472"/>
      <c r="AK40" s="472"/>
      <c r="AL40" s="472"/>
      <c r="AM40" s="472"/>
      <c r="AN40" s="263"/>
      <c r="AO40" s="801"/>
    </row>
    <row r="41" spans="1:41" ht="39" customHeight="1" x14ac:dyDescent="0.2">
      <c r="A41" s="256" t="s">
        <v>1048</v>
      </c>
      <c r="B41" s="251" t="s">
        <v>1021</v>
      </c>
      <c r="C41" s="251" t="s">
        <v>981</v>
      </c>
      <c r="D41" s="251" t="s">
        <v>961</v>
      </c>
      <c r="E41" s="251" t="s">
        <v>982</v>
      </c>
      <c r="F41" s="648" t="s">
        <v>983</v>
      </c>
      <c r="G41" s="644" t="s">
        <v>984</v>
      </c>
      <c r="H41" s="279" t="s">
        <v>985</v>
      </c>
      <c r="I41" s="800">
        <v>41344</v>
      </c>
      <c r="J41" s="802">
        <v>53406331</v>
      </c>
      <c r="K41" s="800">
        <v>41470</v>
      </c>
      <c r="L41" s="479"/>
      <c r="M41" s="800">
        <v>41470</v>
      </c>
      <c r="N41" s="265">
        <v>50857138</v>
      </c>
      <c r="O41" s="800">
        <v>41477</v>
      </c>
      <c r="P41" s="800">
        <v>41479</v>
      </c>
      <c r="Q41" s="801">
        <v>90</v>
      </c>
      <c r="R41" s="802">
        <v>50857138</v>
      </c>
      <c r="S41" s="802"/>
      <c r="T41" s="802"/>
      <c r="U41" s="802"/>
      <c r="V41" s="298"/>
      <c r="W41" s="267"/>
      <c r="X41" s="251" t="s">
        <v>1022</v>
      </c>
      <c r="Y41" s="251"/>
      <c r="Z41" s="269"/>
      <c r="AA41" s="800"/>
      <c r="AB41" s="257"/>
      <c r="AC41" s="801"/>
      <c r="AD41" s="799"/>
      <c r="AE41" s="799"/>
      <c r="AF41" s="799"/>
      <c r="AG41" s="799"/>
      <c r="AH41" s="799"/>
      <c r="AI41" s="261"/>
      <c r="AJ41" s="263"/>
      <c r="AK41" s="263"/>
      <c r="AL41" s="263"/>
      <c r="AM41" s="263"/>
      <c r="AN41" s="263"/>
      <c r="AO41" s="801" t="s">
        <v>1078</v>
      </c>
    </row>
    <row r="42" spans="1:41" hidden="1" x14ac:dyDescent="0.2">
      <c r="A42" s="848"/>
      <c r="B42" s="649"/>
      <c r="C42" s="649"/>
      <c r="D42" s="649"/>
      <c r="E42" s="649"/>
      <c r="F42" s="650"/>
      <c r="G42" s="651"/>
      <c r="H42" s="652"/>
      <c r="I42" s="653"/>
      <c r="J42" s="654"/>
      <c r="K42" s="653"/>
      <c r="L42" s="655"/>
      <c r="M42" s="653"/>
      <c r="N42" s="656"/>
      <c r="O42" s="653"/>
      <c r="P42" s="653"/>
      <c r="Q42" s="657"/>
      <c r="R42" s="654"/>
      <c r="S42" s="654"/>
      <c r="T42" s="654"/>
      <c r="U42" s="654"/>
      <c r="V42" s="658"/>
      <c r="W42" s="659"/>
      <c r="X42" s="649"/>
      <c r="Y42" s="649"/>
      <c r="Z42" s="660"/>
      <c r="AA42" s="653"/>
      <c r="AB42" s="655"/>
      <c r="AC42" s="657"/>
      <c r="AD42" s="661"/>
      <c r="AE42" s="661"/>
      <c r="AF42" s="661"/>
      <c r="AG42" s="661"/>
      <c r="AH42" s="661"/>
      <c r="AI42" s="662"/>
      <c r="AJ42" s="663"/>
      <c r="AK42" s="663"/>
      <c r="AL42" s="663"/>
      <c r="AM42" s="663"/>
      <c r="AN42" s="263"/>
      <c r="AO42" s="801"/>
    </row>
    <row r="43" spans="1:41" ht="35.25" customHeight="1" x14ac:dyDescent="0.2">
      <c r="A43" s="256" t="s">
        <v>1049</v>
      </c>
      <c r="B43" s="251"/>
      <c r="C43" s="251" t="s">
        <v>986</v>
      </c>
      <c r="D43" s="251" t="s">
        <v>961</v>
      </c>
      <c r="E43" s="251" t="s">
        <v>200</v>
      </c>
      <c r="F43" s="648" t="s">
        <v>987</v>
      </c>
      <c r="G43" s="644" t="s">
        <v>988</v>
      </c>
      <c r="H43" s="279" t="s">
        <v>989</v>
      </c>
      <c r="I43" s="800">
        <v>41344</v>
      </c>
      <c r="J43" s="566"/>
      <c r="K43" s="800">
        <v>41470</v>
      </c>
      <c r="L43" s="479"/>
      <c r="M43" s="800">
        <v>41470</v>
      </c>
      <c r="N43" s="265">
        <v>78857312</v>
      </c>
      <c r="O43" s="800"/>
      <c r="P43" s="800"/>
      <c r="Q43" s="801">
        <v>90</v>
      </c>
      <c r="R43" s="802">
        <v>78857312</v>
      </c>
      <c r="S43" s="802"/>
      <c r="T43" s="802"/>
      <c r="U43" s="802"/>
      <c r="V43" s="298"/>
      <c r="W43" s="267"/>
      <c r="X43" s="251" t="s">
        <v>980</v>
      </c>
      <c r="Y43" s="251"/>
      <c r="Z43" s="269"/>
      <c r="AA43" s="800"/>
      <c r="AB43" s="257"/>
      <c r="AC43" s="801"/>
      <c r="AD43" s="799"/>
      <c r="AE43" s="799"/>
      <c r="AF43" s="799"/>
      <c r="AG43" s="799"/>
      <c r="AH43" s="799"/>
      <c r="AI43" s="261"/>
      <c r="AJ43" s="263"/>
      <c r="AK43" s="263"/>
      <c r="AL43" s="263"/>
      <c r="AM43" s="263"/>
      <c r="AN43" s="263"/>
      <c r="AO43" s="853" t="s">
        <v>1080</v>
      </c>
    </row>
    <row r="44" spans="1:41" hidden="1" x14ac:dyDescent="0.2">
      <c r="A44" s="840"/>
      <c r="B44" s="415"/>
      <c r="C44" s="415"/>
      <c r="D44" s="415"/>
      <c r="E44" s="415"/>
      <c r="F44" s="670"/>
      <c r="G44" s="671"/>
      <c r="H44" s="672"/>
      <c r="I44" s="500"/>
      <c r="J44" s="673"/>
      <c r="K44" s="500"/>
      <c r="L44" s="501"/>
      <c r="M44" s="500"/>
      <c r="N44" s="421"/>
      <c r="O44" s="500"/>
      <c r="P44" s="500"/>
      <c r="Q44" s="674"/>
      <c r="R44" s="673"/>
      <c r="S44" s="673"/>
      <c r="T44" s="673"/>
      <c r="U44" s="673"/>
      <c r="V44" s="675"/>
      <c r="W44" s="497"/>
      <c r="X44" s="415"/>
      <c r="Y44" s="415"/>
      <c r="Z44" s="423"/>
      <c r="AA44" s="500"/>
      <c r="AB44" s="501"/>
      <c r="AC44" s="674"/>
      <c r="AD44" s="488"/>
      <c r="AE44" s="488"/>
      <c r="AF44" s="488"/>
      <c r="AG44" s="488"/>
      <c r="AH44" s="488"/>
      <c r="AI44" s="676"/>
      <c r="AJ44" s="422"/>
      <c r="AK44" s="422"/>
      <c r="AL44" s="422"/>
      <c r="AM44" s="422"/>
      <c r="AN44" s="263"/>
      <c r="AO44" s="801"/>
    </row>
    <row r="45" spans="1:41" ht="34.5" customHeight="1" x14ac:dyDescent="0.2">
      <c r="A45" s="256" t="s">
        <v>1065</v>
      </c>
      <c r="B45" s="251" t="s">
        <v>1066</v>
      </c>
      <c r="C45" s="251" t="s">
        <v>960</v>
      </c>
      <c r="D45" s="251" t="s">
        <v>961</v>
      </c>
      <c r="E45" s="251" t="s">
        <v>962</v>
      </c>
      <c r="F45" s="648" t="s">
        <v>120</v>
      </c>
      <c r="G45" s="644" t="s">
        <v>1067</v>
      </c>
      <c r="H45" s="279" t="s">
        <v>1068</v>
      </c>
      <c r="I45" s="800">
        <v>41344</v>
      </c>
      <c r="J45" s="802">
        <v>101493742</v>
      </c>
      <c r="K45" s="800">
        <v>41470</v>
      </c>
      <c r="L45" s="479"/>
      <c r="M45" s="800">
        <v>41470</v>
      </c>
      <c r="N45" s="265">
        <v>96660707</v>
      </c>
      <c r="O45" s="800">
        <v>41473</v>
      </c>
      <c r="P45" s="800">
        <v>41484</v>
      </c>
      <c r="Q45" s="801">
        <v>90</v>
      </c>
      <c r="R45" s="802">
        <v>96573667</v>
      </c>
      <c r="S45" s="802"/>
      <c r="T45" s="802"/>
      <c r="U45" s="802"/>
      <c r="V45" s="298"/>
      <c r="W45" s="267"/>
      <c r="X45" s="251" t="s">
        <v>967</v>
      </c>
      <c r="Y45" s="251"/>
      <c r="Z45" s="269"/>
      <c r="AA45" s="800"/>
      <c r="AB45" s="257"/>
      <c r="AC45" s="801"/>
      <c r="AD45" s="799"/>
      <c r="AE45" s="799"/>
      <c r="AF45" s="799"/>
      <c r="AG45" s="799"/>
      <c r="AH45" s="799"/>
      <c r="AI45" s="261"/>
      <c r="AJ45" s="263"/>
      <c r="AK45" s="263"/>
      <c r="AL45" s="263"/>
      <c r="AM45" s="263"/>
      <c r="AN45" s="263"/>
      <c r="AO45" s="801" t="s">
        <v>1074</v>
      </c>
    </row>
    <row r="46" spans="1:41" hidden="1" x14ac:dyDescent="0.2">
      <c r="A46" s="815"/>
      <c r="B46" s="411"/>
      <c r="C46" s="411"/>
      <c r="D46" s="411"/>
      <c r="E46" s="411"/>
      <c r="F46" s="685"/>
      <c r="G46" s="678"/>
      <c r="H46" s="679"/>
      <c r="I46" s="408"/>
      <c r="J46" s="680"/>
      <c r="K46" s="408"/>
      <c r="L46" s="407"/>
      <c r="M46" s="408"/>
      <c r="N46" s="409"/>
      <c r="O46" s="408"/>
      <c r="P46" s="408"/>
      <c r="Q46" s="681"/>
      <c r="R46" s="680"/>
      <c r="S46" s="680"/>
      <c r="T46" s="680"/>
      <c r="U46" s="680"/>
      <c r="V46" s="682"/>
      <c r="W46" s="535"/>
      <c r="X46" s="411"/>
      <c r="Y46" s="411"/>
      <c r="Z46" s="536"/>
      <c r="AA46" s="408"/>
      <c r="AB46" s="407"/>
      <c r="AC46" s="681"/>
      <c r="AD46" s="683"/>
      <c r="AE46" s="683"/>
      <c r="AF46" s="683"/>
      <c r="AG46" s="683"/>
      <c r="AH46" s="683"/>
      <c r="AI46" s="684"/>
      <c r="AJ46" s="410"/>
      <c r="AK46" s="410"/>
      <c r="AL46" s="410"/>
      <c r="AM46" s="410"/>
      <c r="AN46" s="263"/>
      <c r="AO46" s="801"/>
    </row>
    <row r="47" spans="1:41" ht="39" customHeight="1" x14ac:dyDescent="0.2">
      <c r="A47" s="256" t="s">
        <v>1050</v>
      </c>
      <c r="B47" s="251" t="s">
        <v>1051</v>
      </c>
      <c r="C47" s="251" t="s">
        <v>990</v>
      </c>
      <c r="D47" s="251" t="s">
        <v>991</v>
      </c>
      <c r="E47" s="251" t="s">
        <v>278</v>
      </c>
      <c r="F47" s="643">
        <v>7729273</v>
      </c>
      <c r="G47" s="644" t="s">
        <v>992</v>
      </c>
      <c r="H47" s="279" t="s">
        <v>993</v>
      </c>
      <c r="I47" s="800">
        <v>41344</v>
      </c>
      <c r="J47" s="802">
        <v>33149912</v>
      </c>
      <c r="K47" s="800">
        <v>41470</v>
      </c>
      <c r="L47" s="479"/>
      <c r="M47" s="800">
        <v>41470</v>
      </c>
      <c r="N47" s="265">
        <v>31569468</v>
      </c>
      <c r="O47" s="800">
        <v>41477</v>
      </c>
      <c r="P47" s="800">
        <v>41479</v>
      </c>
      <c r="Q47" s="801">
        <v>90</v>
      </c>
      <c r="R47" s="802">
        <v>31569468</v>
      </c>
      <c r="S47" s="802"/>
      <c r="T47" s="802"/>
      <c r="U47" s="802"/>
      <c r="V47" s="298"/>
      <c r="W47" s="267"/>
      <c r="X47" s="251" t="s">
        <v>967</v>
      </c>
      <c r="Y47" s="251"/>
      <c r="Z47" s="269"/>
      <c r="AA47" s="800"/>
      <c r="AB47" s="257"/>
      <c r="AC47" s="801"/>
      <c r="AD47" s="799"/>
      <c r="AE47" s="799"/>
      <c r="AF47" s="799"/>
      <c r="AG47" s="799"/>
      <c r="AH47" s="799"/>
      <c r="AI47" s="261"/>
      <c r="AJ47" s="263"/>
      <c r="AK47" s="263"/>
      <c r="AL47" s="263"/>
      <c r="AM47" s="263"/>
      <c r="AN47" s="263"/>
      <c r="AO47" s="801" t="s">
        <v>1076</v>
      </c>
    </row>
    <row r="48" spans="1:41" hidden="1" x14ac:dyDescent="0.2">
      <c r="A48" s="844"/>
      <c r="B48" s="394"/>
      <c r="C48" s="394"/>
      <c r="D48" s="394"/>
      <c r="E48" s="394"/>
      <c r="F48" s="629"/>
      <c r="G48" s="630"/>
      <c r="H48" s="631"/>
      <c r="I48" s="632"/>
      <c r="J48" s="633"/>
      <c r="K48" s="632"/>
      <c r="L48" s="634"/>
      <c r="M48" s="632"/>
      <c r="N48" s="400"/>
      <c r="O48" s="632"/>
      <c r="P48" s="632"/>
      <c r="Q48" s="635"/>
      <c r="R48" s="633"/>
      <c r="S48" s="633"/>
      <c r="T48" s="633"/>
      <c r="U48" s="633"/>
      <c r="V48" s="636"/>
      <c r="W48" s="637"/>
      <c r="X48" s="394"/>
      <c r="Y48" s="394"/>
      <c r="Z48" s="638"/>
      <c r="AA48" s="632"/>
      <c r="AB48" s="634"/>
      <c r="AC48" s="635"/>
      <c r="AD48" s="639"/>
      <c r="AE48" s="639"/>
      <c r="AF48" s="639"/>
      <c r="AG48" s="639"/>
      <c r="AH48" s="639"/>
      <c r="AI48" s="640"/>
      <c r="AJ48" s="291"/>
      <c r="AK48" s="291"/>
      <c r="AL48" s="291"/>
      <c r="AM48" s="291"/>
      <c r="AN48" s="263"/>
      <c r="AO48" s="801"/>
    </row>
    <row r="49" spans="1:41" ht="27" customHeight="1" x14ac:dyDescent="0.2">
      <c r="A49" s="1901" t="s">
        <v>1052</v>
      </c>
      <c r="B49" s="251" t="s">
        <v>1027</v>
      </c>
      <c r="C49" s="251" t="s">
        <v>1024</v>
      </c>
      <c r="D49" s="1637" t="s">
        <v>961</v>
      </c>
      <c r="E49" s="1637" t="s">
        <v>994</v>
      </c>
      <c r="F49" s="1908">
        <v>4612909</v>
      </c>
      <c r="G49" s="644" t="s">
        <v>995</v>
      </c>
      <c r="H49" s="1909" t="s">
        <v>996</v>
      </c>
      <c r="I49" s="1898">
        <v>41344</v>
      </c>
      <c r="J49" s="802">
        <v>48888198</v>
      </c>
      <c r="K49" s="1898">
        <v>41470</v>
      </c>
      <c r="L49" s="479"/>
      <c r="M49" s="1898">
        <v>41470</v>
      </c>
      <c r="N49" s="265">
        <v>45805524.340000004</v>
      </c>
      <c r="O49" s="1898">
        <v>41474</v>
      </c>
      <c r="P49" s="1898">
        <v>41480</v>
      </c>
      <c r="Q49" s="1899">
        <v>90</v>
      </c>
      <c r="R49" s="265">
        <v>48888198</v>
      </c>
      <c r="S49" s="802"/>
      <c r="T49" s="802"/>
      <c r="U49" s="802"/>
      <c r="V49" s="298"/>
      <c r="W49" s="267"/>
      <c r="X49" s="1637" t="s">
        <v>1029</v>
      </c>
      <c r="Y49" s="251"/>
      <c r="Z49" s="269"/>
      <c r="AA49" s="800"/>
      <c r="AB49" s="257"/>
      <c r="AC49" s="801"/>
      <c r="AD49" s="799"/>
      <c r="AE49" s="799"/>
      <c r="AF49" s="799"/>
      <c r="AG49" s="799"/>
      <c r="AH49" s="799"/>
      <c r="AI49" s="261"/>
      <c r="AJ49" s="263"/>
      <c r="AK49" s="263"/>
      <c r="AL49" s="263"/>
      <c r="AM49" s="263"/>
      <c r="AN49" s="1899">
        <v>3125737797</v>
      </c>
      <c r="AO49" s="1571" t="s">
        <v>1078</v>
      </c>
    </row>
    <row r="50" spans="1:41" ht="31.5" customHeight="1" x14ac:dyDescent="0.2">
      <c r="A50" s="1901"/>
      <c r="B50" s="251" t="s">
        <v>1026</v>
      </c>
      <c r="C50" s="251" t="s">
        <v>1025</v>
      </c>
      <c r="D50" s="1637"/>
      <c r="E50" s="1637"/>
      <c r="F50" s="1908"/>
      <c r="G50" s="644" t="s">
        <v>1028</v>
      </c>
      <c r="H50" s="1909"/>
      <c r="I50" s="1898"/>
      <c r="J50" s="802">
        <v>70423857</v>
      </c>
      <c r="K50" s="1898"/>
      <c r="L50" s="479"/>
      <c r="M50" s="1898"/>
      <c r="N50" s="265">
        <v>67810626</v>
      </c>
      <c r="O50" s="1898"/>
      <c r="P50" s="1898"/>
      <c r="Q50" s="1899"/>
      <c r="R50" s="265">
        <v>70423857</v>
      </c>
      <c r="S50" s="802"/>
      <c r="T50" s="802"/>
      <c r="U50" s="802"/>
      <c r="V50" s="298"/>
      <c r="W50" s="267"/>
      <c r="X50" s="1637"/>
      <c r="Y50" s="251"/>
      <c r="Z50" s="269"/>
      <c r="AA50" s="800"/>
      <c r="AB50" s="257"/>
      <c r="AC50" s="801"/>
      <c r="AD50" s="799"/>
      <c r="AE50" s="799"/>
      <c r="AF50" s="799"/>
      <c r="AG50" s="799"/>
      <c r="AH50" s="799"/>
      <c r="AI50" s="261"/>
      <c r="AJ50" s="263"/>
      <c r="AK50" s="263"/>
      <c r="AL50" s="263"/>
      <c r="AM50" s="263"/>
      <c r="AN50" s="1899"/>
      <c r="AO50" s="1565"/>
    </row>
    <row r="51" spans="1:41" hidden="1" x14ac:dyDescent="0.2">
      <c r="A51" s="843"/>
      <c r="B51" s="526"/>
      <c r="C51" s="526"/>
      <c r="D51" s="526"/>
      <c r="E51" s="526"/>
      <c r="F51" s="686"/>
      <c r="G51" s="687"/>
      <c r="H51" s="688"/>
      <c r="I51" s="529"/>
      <c r="J51" s="689"/>
      <c r="K51" s="529"/>
      <c r="L51" s="690"/>
      <c r="M51" s="529"/>
      <c r="N51" s="521"/>
      <c r="O51" s="529"/>
      <c r="P51" s="529"/>
      <c r="Q51" s="691"/>
      <c r="R51" s="689"/>
      <c r="S51" s="689"/>
      <c r="T51" s="689"/>
      <c r="U51" s="689"/>
      <c r="V51" s="692"/>
      <c r="W51" s="524"/>
      <c r="X51" s="526"/>
      <c r="Y51" s="526"/>
      <c r="Z51" s="527"/>
      <c r="AA51" s="529"/>
      <c r="AB51" s="690"/>
      <c r="AC51" s="691"/>
      <c r="AD51" s="693"/>
      <c r="AE51" s="693"/>
      <c r="AF51" s="693"/>
      <c r="AG51" s="693"/>
      <c r="AH51" s="693"/>
      <c r="AI51" s="694"/>
      <c r="AJ51" s="695"/>
      <c r="AK51" s="695"/>
      <c r="AL51" s="695"/>
      <c r="AM51" s="695"/>
      <c r="AN51" s="263"/>
      <c r="AO51" s="801"/>
    </row>
    <row r="52" spans="1:41" ht="39" customHeight="1" x14ac:dyDescent="0.2">
      <c r="A52" s="256" t="s">
        <v>1053</v>
      </c>
      <c r="B52" s="251" t="s">
        <v>1021</v>
      </c>
      <c r="C52" s="251" t="s">
        <v>997</v>
      </c>
      <c r="D52" s="251" t="s">
        <v>961</v>
      </c>
      <c r="E52" s="251" t="s">
        <v>994</v>
      </c>
      <c r="F52" s="643">
        <v>4612909</v>
      </c>
      <c r="G52" s="644" t="s">
        <v>998</v>
      </c>
      <c r="H52" s="279" t="s">
        <v>999</v>
      </c>
      <c r="I52" s="800">
        <v>41344</v>
      </c>
      <c r="J52" s="802">
        <v>73436551</v>
      </c>
      <c r="K52" s="800">
        <v>41470</v>
      </c>
      <c r="L52" s="479"/>
      <c r="M52" s="800">
        <v>41470</v>
      </c>
      <c r="N52" s="265">
        <v>69920425</v>
      </c>
      <c r="O52" s="800">
        <v>41474</v>
      </c>
      <c r="P52" s="800">
        <v>41480</v>
      </c>
      <c r="Q52" s="801">
        <v>90</v>
      </c>
      <c r="R52" s="802">
        <v>69920425</v>
      </c>
      <c r="S52" s="802"/>
      <c r="T52" s="802"/>
      <c r="U52" s="802"/>
      <c r="V52" s="298"/>
      <c r="W52" s="267"/>
      <c r="X52" s="251" t="s">
        <v>1023</v>
      </c>
      <c r="Y52" s="251"/>
      <c r="Z52" s="269"/>
      <c r="AA52" s="800"/>
      <c r="AB52" s="257"/>
      <c r="AC52" s="801"/>
      <c r="AD52" s="799"/>
      <c r="AE52" s="799"/>
      <c r="AF52" s="799"/>
      <c r="AG52" s="799"/>
      <c r="AH52" s="799"/>
      <c r="AI52" s="261"/>
      <c r="AJ52" s="263"/>
      <c r="AK52" s="263"/>
      <c r="AL52" s="263"/>
      <c r="AM52" s="263"/>
      <c r="AN52" s="263"/>
      <c r="AO52" s="801" t="s">
        <v>1073</v>
      </c>
    </row>
    <row r="53" spans="1:41" hidden="1" x14ac:dyDescent="0.2">
      <c r="A53" s="849"/>
      <c r="B53" s="696"/>
      <c r="C53" s="696"/>
      <c r="D53" s="696"/>
      <c r="E53" s="696"/>
      <c r="F53" s="697"/>
      <c r="G53" s="698"/>
      <c r="H53" s="699"/>
      <c r="I53" s="700"/>
      <c r="J53" s="701"/>
      <c r="K53" s="700"/>
      <c r="L53" s="702"/>
      <c r="M53" s="700"/>
      <c r="N53" s="703"/>
      <c r="O53" s="700"/>
      <c r="P53" s="700"/>
      <c r="Q53" s="704"/>
      <c r="R53" s="701"/>
      <c r="S53" s="701"/>
      <c r="T53" s="701"/>
      <c r="U53" s="701"/>
      <c r="V53" s="705"/>
      <c r="W53" s="706"/>
      <c r="X53" s="696"/>
      <c r="Y53" s="696"/>
      <c r="Z53" s="707"/>
      <c r="AA53" s="700"/>
      <c r="AB53" s="702"/>
      <c r="AC53" s="704"/>
      <c r="AD53" s="708"/>
      <c r="AE53" s="708"/>
      <c r="AF53" s="708"/>
      <c r="AG53" s="708"/>
      <c r="AH53" s="708"/>
      <c r="AI53" s="709"/>
      <c r="AJ53" s="710"/>
      <c r="AK53" s="710"/>
      <c r="AL53" s="710"/>
      <c r="AM53" s="710"/>
      <c r="AN53" s="263"/>
      <c r="AO53" s="801"/>
    </row>
    <row r="54" spans="1:41" ht="26.25" customHeight="1" x14ac:dyDescent="0.2">
      <c r="A54" s="1901" t="s">
        <v>1056</v>
      </c>
      <c r="B54" s="1637" t="s">
        <v>1020</v>
      </c>
      <c r="C54" s="1901" t="s">
        <v>1000</v>
      </c>
      <c r="D54" s="1637" t="s">
        <v>961</v>
      </c>
      <c r="E54" s="1637" t="s">
        <v>1001</v>
      </c>
      <c r="F54" s="1908">
        <v>4612909</v>
      </c>
      <c r="G54" s="644" t="s">
        <v>892</v>
      </c>
      <c r="H54" s="1909" t="s">
        <v>1002</v>
      </c>
      <c r="I54" s="1898">
        <v>41367</v>
      </c>
      <c r="J54" s="802">
        <v>24491419</v>
      </c>
      <c r="K54" s="1898">
        <v>41470</v>
      </c>
      <c r="L54" s="479"/>
      <c r="M54" s="1898">
        <v>41470</v>
      </c>
      <c r="N54" s="265">
        <v>24491419</v>
      </c>
      <c r="O54" s="1898">
        <v>41474</v>
      </c>
      <c r="P54" s="1898">
        <v>41480</v>
      </c>
      <c r="Q54" s="1899">
        <v>90</v>
      </c>
      <c r="R54" s="1591">
        <v>35534916</v>
      </c>
      <c r="S54" s="802"/>
      <c r="T54" s="802"/>
      <c r="U54" s="802"/>
      <c r="V54" s="636"/>
      <c r="W54" s="637"/>
      <c r="X54" s="251" t="s">
        <v>1018</v>
      </c>
      <c r="Y54" s="251"/>
      <c r="Z54" s="269"/>
      <c r="AA54" s="800"/>
      <c r="AB54" s="257"/>
      <c r="AC54" s="801"/>
      <c r="AD54" s="799"/>
      <c r="AE54" s="799"/>
      <c r="AF54" s="799"/>
      <c r="AG54" s="799"/>
      <c r="AH54" s="799"/>
      <c r="AI54" s="261"/>
      <c r="AJ54" s="263"/>
      <c r="AK54" s="263"/>
      <c r="AL54" s="263"/>
      <c r="AM54" s="263"/>
      <c r="AN54" s="263"/>
      <c r="AO54" s="1571" t="s">
        <v>1078</v>
      </c>
    </row>
    <row r="55" spans="1:41" ht="16.5" customHeight="1" x14ac:dyDescent="0.2">
      <c r="A55" s="1901"/>
      <c r="B55" s="1637"/>
      <c r="C55" s="1901"/>
      <c r="D55" s="1637"/>
      <c r="E55" s="1637"/>
      <c r="F55" s="1908"/>
      <c r="G55" s="644" t="s">
        <v>905</v>
      </c>
      <c r="H55" s="1909"/>
      <c r="I55" s="1898"/>
      <c r="J55" s="802">
        <v>11065607</v>
      </c>
      <c r="K55" s="1898"/>
      <c r="L55" s="479"/>
      <c r="M55" s="1898"/>
      <c r="N55" s="265">
        <v>11043497</v>
      </c>
      <c r="O55" s="1898"/>
      <c r="P55" s="1898"/>
      <c r="Q55" s="1899"/>
      <c r="R55" s="1593"/>
      <c r="S55" s="802"/>
      <c r="T55" s="802"/>
      <c r="U55" s="802"/>
      <c r="V55" s="636"/>
      <c r="W55" s="637"/>
      <c r="X55" s="251" t="s">
        <v>1019</v>
      </c>
      <c r="Y55" s="251"/>
      <c r="Z55" s="269"/>
      <c r="AA55" s="800"/>
      <c r="AB55" s="257"/>
      <c r="AC55" s="801"/>
      <c r="AD55" s="799"/>
      <c r="AE55" s="799"/>
      <c r="AF55" s="799"/>
      <c r="AG55" s="799"/>
      <c r="AH55" s="799"/>
      <c r="AI55" s="261"/>
      <c r="AJ55" s="263"/>
      <c r="AK55" s="263"/>
      <c r="AL55" s="263"/>
      <c r="AM55" s="263"/>
      <c r="AN55" s="263"/>
      <c r="AO55" s="1565"/>
    </row>
    <row r="56" spans="1:41" hidden="1" x14ac:dyDescent="0.2">
      <c r="A56" s="563"/>
      <c r="B56" s="283"/>
      <c r="C56" s="283"/>
      <c r="D56" s="283"/>
      <c r="E56" s="283"/>
      <c r="F56" s="645"/>
      <c r="G56" s="646"/>
      <c r="H56" s="647"/>
      <c r="I56" s="478"/>
      <c r="J56" s="566"/>
      <c r="K56" s="478"/>
      <c r="L56" s="479"/>
      <c r="M56" s="478"/>
      <c r="N56" s="389"/>
      <c r="O56" s="478"/>
      <c r="P56" s="478"/>
      <c r="Q56" s="564"/>
      <c r="R56" s="566"/>
      <c r="S56" s="566"/>
      <c r="T56" s="566"/>
      <c r="U56" s="566"/>
      <c r="V56" s="568"/>
      <c r="W56" s="486"/>
      <c r="X56" s="283"/>
      <c r="Y56" s="283"/>
      <c r="Z56" s="292"/>
      <c r="AA56" s="478"/>
      <c r="AB56" s="479"/>
      <c r="AC56" s="564"/>
      <c r="AD56" s="482"/>
      <c r="AE56" s="482"/>
      <c r="AF56" s="482"/>
      <c r="AG56" s="482"/>
      <c r="AH56" s="482"/>
      <c r="AI56" s="569"/>
      <c r="AJ56" s="278"/>
      <c r="AK56" s="278"/>
      <c r="AL56" s="278"/>
      <c r="AM56" s="278"/>
      <c r="AN56" s="263"/>
      <c r="AO56" s="801"/>
    </row>
    <row r="57" spans="1:41" ht="15.75" customHeight="1" x14ac:dyDescent="0.2">
      <c r="A57" s="1901" t="s">
        <v>1054</v>
      </c>
      <c r="B57" s="1637" t="s">
        <v>1055</v>
      </c>
      <c r="C57" s="1901" t="s">
        <v>1007</v>
      </c>
      <c r="D57" s="1637" t="s">
        <v>961</v>
      </c>
      <c r="E57" s="1637" t="s">
        <v>278</v>
      </c>
      <c r="F57" s="1908">
        <v>7729273</v>
      </c>
      <c r="G57" s="644" t="s">
        <v>1057</v>
      </c>
      <c r="H57" s="1909" t="s">
        <v>1059</v>
      </c>
      <c r="I57" s="1898">
        <v>41394</v>
      </c>
      <c r="J57" s="802">
        <v>6000000</v>
      </c>
      <c r="K57" s="1898">
        <v>41470</v>
      </c>
      <c r="L57" s="479"/>
      <c r="M57" s="1898">
        <v>41470</v>
      </c>
      <c r="N57" s="265">
        <v>6000000</v>
      </c>
      <c r="O57" s="1898">
        <v>41477</v>
      </c>
      <c r="P57" s="1898">
        <v>41479</v>
      </c>
      <c r="Q57" s="1899">
        <v>90</v>
      </c>
      <c r="R57" s="1591">
        <v>38982459</v>
      </c>
      <c r="S57" s="802"/>
      <c r="T57" s="802"/>
      <c r="U57" s="802"/>
      <c r="V57" s="298"/>
      <c r="W57" s="267"/>
      <c r="X57" s="791" t="s">
        <v>1060</v>
      </c>
      <c r="Y57" s="251"/>
      <c r="Z57" s="269"/>
      <c r="AA57" s="800"/>
      <c r="AB57" s="257"/>
      <c r="AC57" s="801"/>
      <c r="AD57" s="799"/>
      <c r="AE57" s="799"/>
      <c r="AF57" s="799"/>
      <c r="AG57" s="799"/>
      <c r="AH57" s="799"/>
      <c r="AI57" s="261"/>
      <c r="AJ57" s="263"/>
      <c r="AK57" s="263"/>
      <c r="AL57" s="263"/>
      <c r="AM57" s="263"/>
      <c r="AN57" s="263"/>
      <c r="AO57" s="1571" t="s">
        <v>1077</v>
      </c>
    </row>
    <row r="58" spans="1:41" ht="22.5" customHeight="1" x14ac:dyDescent="0.2">
      <c r="A58" s="1901"/>
      <c r="B58" s="1637"/>
      <c r="C58" s="1901"/>
      <c r="D58" s="1637"/>
      <c r="E58" s="1637"/>
      <c r="F58" s="1908"/>
      <c r="G58" s="644" t="s">
        <v>1058</v>
      </c>
      <c r="H58" s="1909"/>
      <c r="I58" s="1898"/>
      <c r="J58" s="802">
        <v>34000000</v>
      </c>
      <c r="K58" s="1898"/>
      <c r="L58" s="479"/>
      <c r="M58" s="1898"/>
      <c r="N58" s="265">
        <v>31982459</v>
      </c>
      <c r="O58" s="1898"/>
      <c r="P58" s="1898"/>
      <c r="Q58" s="1899"/>
      <c r="R58" s="1593"/>
      <c r="S58" s="802"/>
      <c r="T58" s="802"/>
      <c r="U58" s="802"/>
      <c r="V58" s="298"/>
      <c r="W58" s="267"/>
      <c r="X58" s="251" t="s">
        <v>95</v>
      </c>
      <c r="Y58" s="251"/>
      <c r="Z58" s="269"/>
      <c r="AA58" s="800"/>
      <c r="AB58" s="257"/>
      <c r="AC58" s="801"/>
      <c r="AD58" s="799"/>
      <c r="AE58" s="799"/>
      <c r="AF58" s="799"/>
      <c r="AG58" s="799"/>
      <c r="AH58" s="799"/>
      <c r="AI58" s="261"/>
      <c r="AJ58" s="263"/>
      <c r="AK58" s="263"/>
      <c r="AL58" s="263"/>
      <c r="AM58" s="263"/>
      <c r="AN58" s="263"/>
      <c r="AO58" s="1565"/>
    </row>
    <row r="59" spans="1:41" hidden="1" x14ac:dyDescent="0.2">
      <c r="A59" s="846"/>
      <c r="B59" s="711"/>
      <c r="C59" s="711"/>
      <c r="D59" s="711"/>
      <c r="E59" s="711"/>
      <c r="F59" s="712"/>
      <c r="G59" s="713"/>
      <c r="H59" s="714"/>
      <c r="I59" s="715"/>
      <c r="J59" s="716"/>
      <c r="K59" s="715"/>
      <c r="L59" s="717"/>
      <c r="M59" s="715"/>
      <c r="N59" s="718"/>
      <c r="O59" s="715"/>
      <c r="P59" s="715"/>
      <c r="Q59" s="719"/>
      <c r="R59" s="716"/>
      <c r="S59" s="716"/>
      <c r="T59" s="716"/>
      <c r="U59" s="716"/>
      <c r="V59" s="720"/>
      <c r="W59" s="721"/>
      <c r="X59" s="711"/>
      <c r="Y59" s="711"/>
      <c r="Z59" s="722"/>
      <c r="AA59" s="715"/>
      <c r="AB59" s="717"/>
      <c r="AC59" s="719"/>
      <c r="AD59" s="723"/>
      <c r="AE59" s="723"/>
      <c r="AF59" s="723"/>
      <c r="AG59" s="723"/>
      <c r="AH59" s="723"/>
      <c r="AI59" s="724"/>
      <c r="AJ59" s="725"/>
      <c r="AK59" s="725"/>
      <c r="AL59" s="725"/>
      <c r="AM59" s="725"/>
      <c r="AN59" s="263"/>
      <c r="AO59" s="801"/>
    </row>
    <row r="60" spans="1:41" ht="41.25" customHeight="1" x14ac:dyDescent="0.2">
      <c r="A60" s="256" t="s">
        <v>1069</v>
      </c>
      <c r="B60" s="251" t="s">
        <v>1070</v>
      </c>
      <c r="C60" s="251" t="s">
        <v>1003</v>
      </c>
      <c r="D60" s="251" t="s">
        <v>961</v>
      </c>
      <c r="E60" s="251" t="s">
        <v>200</v>
      </c>
      <c r="F60" s="648" t="s">
        <v>987</v>
      </c>
      <c r="G60" s="644" t="s">
        <v>1005</v>
      </c>
      <c r="H60" s="279" t="s">
        <v>1004</v>
      </c>
      <c r="I60" s="800">
        <v>41394</v>
      </c>
      <c r="J60" s="802">
        <v>75000000</v>
      </c>
      <c r="K60" s="800">
        <v>41470</v>
      </c>
      <c r="L60" s="479"/>
      <c r="M60" s="800">
        <v>41470</v>
      </c>
      <c r="N60" s="265">
        <v>71112432</v>
      </c>
      <c r="O60" s="800">
        <v>41477</v>
      </c>
      <c r="P60" s="800">
        <v>41481</v>
      </c>
      <c r="Q60" s="801">
        <v>90</v>
      </c>
      <c r="R60" s="802">
        <v>71112432</v>
      </c>
      <c r="S60" s="802"/>
      <c r="T60" s="802"/>
      <c r="U60" s="802"/>
      <c r="V60" s="298"/>
      <c r="W60" s="267"/>
      <c r="X60" s="251" t="s">
        <v>1006</v>
      </c>
      <c r="Y60" s="251"/>
      <c r="Z60" s="269"/>
      <c r="AA60" s="800"/>
      <c r="AB60" s="257"/>
      <c r="AC60" s="801"/>
      <c r="AD60" s="799"/>
      <c r="AE60" s="799"/>
      <c r="AF60" s="799"/>
      <c r="AG60" s="799"/>
      <c r="AH60" s="799"/>
      <c r="AI60" s="261"/>
      <c r="AJ60" s="263"/>
      <c r="AK60" s="263"/>
      <c r="AL60" s="263"/>
      <c r="AM60" s="263"/>
      <c r="AN60" s="263"/>
      <c r="AO60" s="801" t="s">
        <v>1076</v>
      </c>
    </row>
    <row r="61" spans="1:41" hidden="1" x14ac:dyDescent="0.2">
      <c r="A61" s="850"/>
      <c r="B61" s="726"/>
      <c r="C61" s="726"/>
      <c r="D61" s="726"/>
      <c r="E61" s="726"/>
      <c r="F61" s="727"/>
      <c r="G61" s="728"/>
      <c r="H61" s="729"/>
      <c r="I61" s="730"/>
      <c r="J61" s="731"/>
      <c r="K61" s="730"/>
      <c r="L61" s="732"/>
      <c r="M61" s="730"/>
      <c r="N61" s="733"/>
      <c r="O61" s="730"/>
      <c r="P61" s="730"/>
      <c r="Q61" s="734"/>
      <c r="R61" s="731"/>
      <c r="S61" s="731"/>
      <c r="T61" s="731"/>
      <c r="U61" s="731"/>
      <c r="V61" s="735"/>
      <c r="W61" s="736"/>
      <c r="X61" s="726"/>
      <c r="Y61" s="726"/>
      <c r="Z61" s="737"/>
      <c r="AA61" s="730"/>
      <c r="AB61" s="732"/>
      <c r="AC61" s="734"/>
      <c r="AD61" s="738"/>
      <c r="AE61" s="738"/>
      <c r="AF61" s="738"/>
      <c r="AG61" s="738"/>
      <c r="AH61" s="738"/>
      <c r="AI61" s="739"/>
      <c r="AJ61" s="740"/>
      <c r="AK61" s="740"/>
      <c r="AL61" s="740"/>
      <c r="AM61" s="740"/>
      <c r="AN61" s="263"/>
      <c r="AO61" s="801"/>
    </row>
    <row r="62" spans="1:41" ht="37.5" customHeight="1" x14ac:dyDescent="0.2">
      <c r="A62" s="256" t="s">
        <v>1061</v>
      </c>
      <c r="B62" s="251" t="s">
        <v>1062</v>
      </c>
      <c r="C62" s="251" t="s">
        <v>1008</v>
      </c>
      <c r="D62" s="251" t="s">
        <v>961</v>
      </c>
      <c r="E62" s="251" t="s">
        <v>278</v>
      </c>
      <c r="F62" s="643">
        <v>7729273</v>
      </c>
      <c r="G62" s="644" t="s">
        <v>1009</v>
      </c>
      <c r="H62" s="279" t="s">
        <v>1010</v>
      </c>
      <c r="I62" s="800">
        <v>41365</v>
      </c>
      <c r="J62" s="802">
        <v>27148958</v>
      </c>
      <c r="K62" s="800">
        <v>41470</v>
      </c>
      <c r="L62" s="257"/>
      <c r="M62" s="800">
        <v>41470</v>
      </c>
      <c r="N62" s="265">
        <v>25855514</v>
      </c>
      <c r="O62" s="800">
        <v>41477</v>
      </c>
      <c r="P62" s="800">
        <v>41479</v>
      </c>
      <c r="Q62" s="801">
        <v>90</v>
      </c>
      <c r="R62" s="802">
        <v>25855514</v>
      </c>
      <c r="S62" s="802"/>
      <c r="T62" s="802"/>
      <c r="U62" s="802"/>
      <c r="V62" s="298"/>
      <c r="W62" s="267"/>
      <c r="X62" s="251" t="s">
        <v>133</v>
      </c>
      <c r="Y62" s="251"/>
      <c r="Z62" s="269"/>
      <c r="AA62" s="800"/>
      <c r="AB62" s="257"/>
      <c r="AC62" s="801"/>
      <c r="AD62" s="799"/>
      <c r="AE62" s="799"/>
      <c r="AF62" s="799"/>
      <c r="AG62" s="799"/>
      <c r="AH62" s="799"/>
      <c r="AI62" s="261"/>
      <c r="AJ62" s="263"/>
      <c r="AK62" s="263"/>
      <c r="AL62" s="263"/>
      <c r="AM62" s="263"/>
      <c r="AN62" s="263"/>
      <c r="AO62" s="801" t="s">
        <v>1074</v>
      </c>
    </row>
    <row r="63" spans="1:41" hidden="1" x14ac:dyDescent="0.2">
      <c r="A63" s="563"/>
      <c r="B63" s="283"/>
      <c r="C63" s="283"/>
      <c r="D63" s="283"/>
      <c r="E63" s="283"/>
      <c r="F63" s="645"/>
      <c r="G63" s="646"/>
      <c r="H63" s="647"/>
      <c r="I63" s="478"/>
      <c r="J63" s="566"/>
      <c r="K63" s="478"/>
      <c r="L63" s="479"/>
      <c r="M63" s="478"/>
      <c r="N63" s="389"/>
      <c r="O63" s="478"/>
      <c r="P63" s="478"/>
      <c r="Q63" s="564"/>
      <c r="R63" s="566"/>
      <c r="S63" s="566"/>
      <c r="T63" s="566"/>
      <c r="U63" s="566"/>
      <c r="V63" s="568"/>
      <c r="W63" s="486"/>
      <c r="X63" s="283"/>
      <c r="Y63" s="283"/>
      <c r="Z63" s="292"/>
      <c r="AA63" s="478"/>
      <c r="AB63" s="479"/>
      <c r="AC63" s="564"/>
      <c r="AD63" s="482"/>
      <c r="AE63" s="482"/>
      <c r="AF63" s="482"/>
      <c r="AG63" s="482"/>
      <c r="AH63" s="482"/>
      <c r="AI63" s="569"/>
      <c r="AJ63" s="278"/>
      <c r="AK63" s="278"/>
      <c r="AL63" s="278"/>
      <c r="AM63" s="278"/>
      <c r="AN63" s="263"/>
      <c r="AO63" s="801"/>
    </row>
    <row r="64" spans="1:41" ht="38.25" customHeight="1" x14ac:dyDescent="0.2">
      <c r="A64" s="256" t="s">
        <v>1030</v>
      </c>
      <c r="B64" s="251" t="s">
        <v>1031</v>
      </c>
      <c r="C64" s="272" t="s">
        <v>952</v>
      </c>
      <c r="D64" s="272" t="s">
        <v>951</v>
      </c>
      <c r="E64" s="272" t="s">
        <v>953</v>
      </c>
      <c r="F64" s="269">
        <v>18142471</v>
      </c>
      <c r="G64" s="642" t="s">
        <v>1032</v>
      </c>
      <c r="H64" s="642" t="s">
        <v>956</v>
      </c>
      <c r="I64" s="298">
        <v>41445</v>
      </c>
      <c r="J64" s="269">
        <v>5542228</v>
      </c>
      <c r="K64" s="800">
        <v>41478</v>
      </c>
      <c r="L64" s="479"/>
      <c r="M64" s="800">
        <v>41478</v>
      </c>
      <c r="N64" s="269">
        <v>5542110</v>
      </c>
      <c r="O64" s="800">
        <v>41479</v>
      </c>
      <c r="P64" s="800">
        <v>41479</v>
      </c>
      <c r="Q64" s="297" t="s">
        <v>958</v>
      </c>
      <c r="R64" s="269">
        <v>5542110</v>
      </c>
      <c r="S64" s="802"/>
      <c r="T64" s="802"/>
      <c r="U64" s="802"/>
      <c r="V64" s="298"/>
      <c r="W64" s="267"/>
      <c r="X64" s="641" t="s">
        <v>1033</v>
      </c>
      <c r="Y64" s="251"/>
      <c r="Z64" s="269"/>
      <c r="AA64" s="800"/>
      <c r="AB64" s="257"/>
      <c r="AC64" s="801"/>
      <c r="AD64" s="799"/>
      <c r="AE64" s="799"/>
      <c r="AF64" s="799"/>
      <c r="AG64" s="799"/>
      <c r="AH64" s="799"/>
      <c r="AI64" s="261"/>
      <c r="AJ64" s="278"/>
      <c r="AK64" s="278"/>
      <c r="AL64" s="263"/>
      <c r="AM64" s="263"/>
      <c r="AN64" s="263"/>
      <c r="AO64" s="801" t="s">
        <v>1076</v>
      </c>
    </row>
    <row r="65" spans="1:41" hidden="1" x14ac:dyDescent="0.2">
      <c r="A65" s="847"/>
      <c r="B65" s="741"/>
      <c r="C65" s="742"/>
      <c r="D65" s="755"/>
      <c r="E65" s="755"/>
      <c r="F65" s="745"/>
      <c r="G65" s="743"/>
      <c r="H65" s="743"/>
      <c r="I65" s="744"/>
      <c r="J65" s="745"/>
      <c r="K65" s="746"/>
      <c r="L65" s="747"/>
      <c r="M65" s="746"/>
      <c r="N65" s="745"/>
      <c r="O65" s="746"/>
      <c r="P65" s="746"/>
      <c r="Q65" s="748"/>
      <c r="R65" s="745"/>
      <c r="S65" s="749"/>
      <c r="T65" s="749"/>
      <c r="U65" s="749"/>
      <c r="V65" s="744"/>
      <c r="W65" s="750"/>
      <c r="X65" s="742"/>
      <c r="Y65" s="741"/>
      <c r="Z65" s="745"/>
      <c r="AA65" s="746"/>
      <c r="AB65" s="747"/>
      <c r="AC65" s="751"/>
      <c r="AD65" s="752"/>
      <c r="AE65" s="752"/>
      <c r="AF65" s="752"/>
      <c r="AG65" s="752"/>
      <c r="AH65" s="752"/>
      <c r="AI65" s="753"/>
      <c r="AJ65" s="754"/>
      <c r="AK65" s="754"/>
      <c r="AL65" s="754"/>
      <c r="AM65" s="754"/>
      <c r="AN65" s="263"/>
      <c r="AO65" s="801"/>
    </row>
    <row r="66" spans="1:41" ht="34.5" customHeight="1" x14ac:dyDescent="0.2">
      <c r="A66" s="256" t="s">
        <v>1034</v>
      </c>
      <c r="B66" s="251" t="s">
        <v>1035</v>
      </c>
      <c r="C66" s="272" t="s">
        <v>954</v>
      </c>
      <c r="D66" s="272" t="s">
        <v>951</v>
      </c>
      <c r="E66" s="272" t="s">
        <v>953</v>
      </c>
      <c r="F66" s="272">
        <v>18142471</v>
      </c>
      <c r="G66" s="642" t="s">
        <v>1036</v>
      </c>
      <c r="H66" s="642" t="s">
        <v>957</v>
      </c>
      <c r="I66" s="298">
        <v>41445</v>
      </c>
      <c r="J66" s="269">
        <v>7473152</v>
      </c>
      <c r="K66" s="800">
        <v>41478</v>
      </c>
      <c r="L66" s="479"/>
      <c r="M66" s="800">
        <v>41478</v>
      </c>
      <c r="N66" s="269">
        <v>7472408</v>
      </c>
      <c r="O66" s="800">
        <v>41480</v>
      </c>
      <c r="P66" s="800">
        <v>41480</v>
      </c>
      <c r="Q66" s="297" t="s">
        <v>958</v>
      </c>
      <c r="R66" s="269">
        <v>7472408</v>
      </c>
      <c r="S66" s="802"/>
      <c r="T66" s="802"/>
      <c r="U66" s="802"/>
      <c r="V66" s="298"/>
      <c r="W66" s="267"/>
      <c r="X66" s="641" t="s">
        <v>959</v>
      </c>
      <c r="Y66" s="251"/>
      <c r="Z66" s="269"/>
      <c r="AA66" s="800"/>
      <c r="AB66" s="257"/>
      <c r="AC66" s="801"/>
      <c r="AD66" s="799"/>
      <c r="AE66" s="799"/>
      <c r="AF66" s="799"/>
      <c r="AG66" s="799"/>
      <c r="AH66" s="799"/>
      <c r="AI66" s="261"/>
      <c r="AJ66" s="278"/>
      <c r="AK66" s="278"/>
      <c r="AL66" s="263"/>
      <c r="AM66" s="263"/>
      <c r="AN66" s="263"/>
      <c r="AO66" s="801" t="s">
        <v>1080</v>
      </c>
    </row>
    <row r="67" spans="1:41" hidden="1" x14ac:dyDescent="0.2">
      <c r="A67" s="846"/>
      <c r="B67" s="711"/>
      <c r="C67" s="711"/>
      <c r="D67" s="711"/>
      <c r="E67" s="711"/>
      <c r="F67" s="712"/>
      <c r="G67" s="713"/>
      <c r="H67" s="714"/>
      <c r="I67" s="715"/>
      <c r="J67" s="716"/>
      <c r="K67" s="715"/>
      <c r="L67" s="717"/>
      <c r="M67" s="715"/>
      <c r="N67" s="718"/>
      <c r="O67" s="715"/>
      <c r="P67" s="715"/>
      <c r="Q67" s="719"/>
      <c r="R67" s="716"/>
      <c r="S67" s="716"/>
      <c r="T67" s="716"/>
      <c r="U67" s="716"/>
      <c r="V67" s="720"/>
      <c r="W67" s="721"/>
      <c r="X67" s="711"/>
      <c r="Y67" s="711"/>
      <c r="Z67" s="722"/>
      <c r="AA67" s="715"/>
      <c r="AB67" s="717"/>
      <c r="AC67" s="719"/>
      <c r="AD67" s="723"/>
      <c r="AE67" s="723"/>
      <c r="AF67" s="723"/>
      <c r="AG67" s="723"/>
      <c r="AH67" s="723"/>
      <c r="AI67" s="724"/>
      <c r="AJ67" s="725"/>
      <c r="AK67" s="725"/>
      <c r="AL67" s="725"/>
      <c r="AM67" s="725"/>
      <c r="AN67" s="263"/>
      <c r="AO67" s="801"/>
    </row>
    <row r="68" spans="1:41" ht="37.5" customHeight="1" x14ac:dyDescent="0.2">
      <c r="A68" s="256" t="s">
        <v>1037</v>
      </c>
      <c r="B68" s="251" t="s">
        <v>1038</v>
      </c>
      <c r="C68" s="272" t="s">
        <v>950</v>
      </c>
      <c r="D68" s="272" t="s">
        <v>951</v>
      </c>
      <c r="E68" s="272" t="s">
        <v>278</v>
      </c>
      <c r="F68" s="269">
        <v>7729273</v>
      </c>
      <c r="G68" s="642" t="s">
        <v>1039</v>
      </c>
      <c r="H68" s="642" t="s">
        <v>955</v>
      </c>
      <c r="I68" s="298">
        <v>41445</v>
      </c>
      <c r="J68" s="269">
        <v>10437252</v>
      </c>
      <c r="K68" s="800">
        <v>41478</v>
      </c>
      <c r="L68" s="479"/>
      <c r="M68" s="800">
        <v>41478</v>
      </c>
      <c r="N68" s="269">
        <v>10435890</v>
      </c>
      <c r="O68" s="800">
        <v>41479</v>
      </c>
      <c r="P68" s="800">
        <v>41481</v>
      </c>
      <c r="Q68" s="297" t="s">
        <v>958</v>
      </c>
      <c r="R68" s="269">
        <v>10435890</v>
      </c>
      <c r="S68" s="802"/>
      <c r="T68" s="802"/>
      <c r="U68" s="802"/>
      <c r="V68" s="298"/>
      <c r="W68" s="267"/>
      <c r="X68" s="641" t="s">
        <v>959</v>
      </c>
      <c r="Y68" s="251"/>
      <c r="Z68" s="269"/>
      <c r="AA68" s="800"/>
      <c r="AB68" s="257"/>
      <c r="AC68" s="801"/>
      <c r="AD68" s="799"/>
      <c r="AE68" s="799"/>
      <c r="AF68" s="799"/>
      <c r="AG68" s="799"/>
      <c r="AH68" s="799"/>
      <c r="AI68" s="261"/>
      <c r="AJ68" s="278"/>
      <c r="AK68" s="278"/>
      <c r="AL68" s="263"/>
      <c r="AM68" s="263"/>
      <c r="AN68" s="263"/>
      <c r="AO68" s="801" t="s">
        <v>1074</v>
      </c>
    </row>
    <row r="69" spans="1:41" hidden="1" x14ac:dyDescent="0.2">
      <c r="A69" s="851"/>
      <c r="B69" s="756"/>
      <c r="C69" s="756"/>
      <c r="D69" s="756"/>
      <c r="E69" s="756"/>
      <c r="F69" s="757"/>
      <c r="G69" s="758"/>
      <c r="H69" s="759"/>
      <c r="I69" s="760"/>
      <c r="J69" s="761"/>
      <c r="K69" s="760"/>
      <c r="L69" s="762"/>
      <c r="M69" s="760"/>
      <c r="N69" s="763"/>
      <c r="O69" s="760"/>
      <c r="P69" s="760"/>
      <c r="Q69" s="764"/>
      <c r="R69" s="761"/>
      <c r="S69" s="761"/>
      <c r="T69" s="761"/>
      <c r="U69" s="761"/>
      <c r="V69" s="765"/>
      <c r="W69" s="766"/>
      <c r="X69" s="756"/>
      <c r="Y69" s="756"/>
      <c r="Z69" s="767"/>
      <c r="AA69" s="760"/>
      <c r="AB69" s="762"/>
      <c r="AC69" s="764"/>
      <c r="AD69" s="768"/>
      <c r="AE69" s="768"/>
      <c r="AF69" s="768"/>
      <c r="AG69" s="768"/>
      <c r="AH69" s="768"/>
      <c r="AI69" s="769"/>
      <c r="AJ69" s="770"/>
      <c r="AK69" s="770"/>
      <c r="AL69" s="770"/>
      <c r="AM69" s="770"/>
      <c r="AN69" s="263"/>
      <c r="AO69" s="801"/>
    </row>
    <row r="71" spans="1:41" x14ac:dyDescent="0.2">
      <c r="AC71" s="302">
        <f>16450538/2</f>
        <v>8225269</v>
      </c>
    </row>
  </sheetData>
  <mergeCells count="91">
    <mergeCell ref="AO57:AO58"/>
    <mergeCell ref="AO49:AO50"/>
    <mergeCell ref="AO54:AO55"/>
    <mergeCell ref="R54:R55"/>
    <mergeCell ref="R57:R58"/>
    <mergeCell ref="X49:X50"/>
    <mergeCell ref="AN49:AN50"/>
    <mergeCell ref="P57:P58"/>
    <mergeCell ref="Q57:Q58"/>
    <mergeCell ref="A1:AO1"/>
    <mergeCell ref="A2:AO2"/>
    <mergeCell ref="AO3:AO4"/>
    <mergeCell ref="F57:F58"/>
    <mergeCell ref="H57:H58"/>
    <mergeCell ref="I57:I58"/>
    <mergeCell ref="K57:K58"/>
    <mergeCell ref="M57:M58"/>
    <mergeCell ref="O57:O58"/>
    <mergeCell ref="K54:K55"/>
    <mergeCell ref="M54:M55"/>
    <mergeCell ref="O54:O55"/>
    <mergeCell ref="P54:P55"/>
    <mergeCell ref="Q54:Q55"/>
    <mergeCell ref="A57:A58"/>
    <mergeCell ref="B57:B58"/>
    <mergeCell ref="C57:C58"/>
    <mergeCell ref="D57:D58"/>
    <mergeCell ref="E57:E58"/>
    <mergeCell ref="A54:A55"/>
    <mergeCell ref="B54:B55"/>
    <mergeCell ref="C54:C55"/>
    <mergeCell ref="D54:D55"/>
    <mergeCell ref="E54:E55"/>
    <mergeCell ref="F54:F55"/>
    <mergeCell ref="H54:H55"/>
    <mergeCell ref="I54:I55"/>
    <mergeCell ref="K49:K50"/>
    <mergeCell ref="M49:M50"/>
    <mergeCell ref="O49:O50"/>
    <mergeCell ref="P49:P50"/>
    <mergeCell ref="Q49:Q50"/>
    <mergeCell ref="A49:A50"/>
    <mergeCell ref="D49:D50"/>
    <mergeCell ref="E49:E50"/>
    <mergeCell ref="F49:F50"/>
    <mergeCell ref="H49:H50"/>
    <mergeCell ref="I49:I50"/>
    <mergeCell ref="AA8:AA9"/>
    <mergeCell ref="AB8:AB9"/>
    <mergeCell ref="AJ8:AJ9"/>
    <mergeCell ref="AK8:AK9"/>
    <mergeCell ref="AL8:AL9"/>
    <mergeCell ref="Q8:Q9"/>
    <mergeCell ref="V8:V9"/>
    <mergeCell ref="W8:W9"/>
    <mergeCell ref="X8:X9"/>
    <mergeCell ref="Y8:Y9"/>
    <mergeCell ref="I8:I9"/>
    <mergeCell ref="K8:K9"/>
    <mergeCell ref="L8:L9"/>
    <mergeCell ref="M8:M9"/>
    <mergeCell ref="O8:O9"/>
    <mergeCell ref="P8:P9"/>
    <mergeCell ref="AL3:AM3"/>
    <mergeCell ref="C5:C6"/>
    <mergeCell ref="D5:D6"/>
    <mergeCell ref="E5:E6"/>
    <mergeCell ref="F5:F6"/>
    <mergeCell ref="S3:S4"/>
    <mergeCell ref="T3:T4"/>
    <mergeCell ref="U3:U4"/>
    <mergeCell ref="V3:V4"/>
    <mergeCell ref="W3:W4"/>
    <mergeCell ref="Z3:AK3"/>
    <mergeCell ref="K3:K4"/>
    <mergeCell ref="L3:N3"/>
    <mergeCell ref="O3:O4"/>
    <mergeCell ref="P3:P4"/>
    <mergeCell ref="A8:A9"/>
    <mergeCell ref="D8:D9"/>
    <mergeCell ref="E8:E9"/>
    <mergeCell ref="F8:F9"/>
    <mergeCell ref="H8:H9"/>
    <mergeCell ref="Q3:Q4"/>
    <mergeCell ref="R3:R4"/>
    <mergeCell ref="A3:A4"/>
    <mergeCell ref="B3:B4"/>
    <mergeCell ref="C3:C4"/>
    <mergeCell ref="D3:D4"/>
    <mergeCell ref="E3:F3"/>
    <mergeCell ref="G3:J3"/>
  </mergeCells>
  <pageMargins left="0.70866141732283472" right="0.70866141732283472" top="0.74803149606299213" bottom="0.74803149606299213" header="0.31496062992125984" footer="0.31496062992125984"/>
  <pageSetup scale="70"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2:AD108"/>
  <sheetViews>
    <sheetView topLeftCell="A30" workbookViewId="0">
      <selection activeCell="AD14" sqref="AD14"/>
    </sheetView>
  </sheetViews>
  <sheetFormatPr baseColWidth="10" defaultRowHeight="9" x14ac:dyDescent="0.15"/>
  <cols>
    <col min="1" max="1" width="11.42578125" style="61"/>
    <col min="2" max="2" width="0" style="61" hidden="1" customWidth="1"/>
    <col min="3" max="3" width="20.28515625" style="61" customWidth="1"/>
    <col min="4" max="4" width="0" style="61" hidden="1" customWidth="1"/>
    <col min="5" max="5" width="11.42578125" style="61"/>
    <col min="6" max="6" width="8.5703125" style="61" customWidth="1"/>
    <col min="7" max="10" width="0" style="61" hidden="1" customWidth="1"/>
    <col min="11" max="11" width="11.42578125" style="61"/>
    <col min="12" max="15" width="0" style="61" hidden="1" customWidth="1"/>
    <col min="16" max="16" width="11.42578125" style="61"/>
    <col min="17" max="17" width="5.85546875" style="61" customWidth="1"/>
    <col min="18" max="18" width="12" style="61" customWidth="1"/>
    <col min="19" max="23" width="0" style="61" hidden="1" customWidth="1"/>
    <col min="24" max="24" width="8.140625" style="61" customWidth="1"/>
    <col min="25" max="25" width="7.7109375" style="61" customWidth="1"/>
    <col min="26" max="26" width="11.42578125" style="1003"/>
    <col min="27" max="16384" width="11.42578125" style="61"/>
  </cols>
  <sheetData>
    <row r="2" spans="1:27" ht="20.25" customHeight="1" x14ac:dyDescent="0.15">
      <c r="A2" s="866" t="s">
        <v>46</v>
      </c>
      <c r="B2" s="866" t="s">
        <v>1140</v>
      </c>
      <c r="C2" s="866" t="s">
        <v>1141</v>
      </c>
      <c r="D2" s="866"/>
      <c r="E2" s="866" t="s">
        <v>1142</v>
      </c>
      <c r="F2" s="866" t="s">
        <v>1143</v>
      </c>
      <c r="G2" s="866" t="s">
        <v>1144</v>
      </c>
      <c r="H2" s="866" t="s">
        <v>1145</v>
      </c>
      <c r="I2" s="866" t="s">
        <v>1146</v>
      </c>
      <c r="J2" s="866" t="s">
        <v>1147</v>
      </c>
      <c r="K2" s="867" t="s">
        <v>1148</v>
      </c>
      <c r="L2" s="866" t="s">
        <v>8</v>
      </c>
      <c r="M2" s="866" t="s">
        <v>21</v>
      </c>
      <c r="N2" s="866" t="s">
        <v>1149</v>
      </c>
      <c r="O2" s="866" t="s">
        <v>1150</v>
      </c>
      <c r="P2" s="866" t="s">
        <v>1151</v>
      </c>
      <c r="Q2" s="866" t="s">
        <v>1152</v>
      </c>
      <c r="R2" s="867" t="s">
        <v>1153</v>
      </c>
      <c r="S2" s="866"/>
      <c r="T2" s="866"/>
      <c r="U2" s="866"/>
      <c r="V2" s="866"/>
      <c r="W2" s="866"/>
      <c r="X2" s="866" t="s">
        <v>1154</v>
      </c>
      <c r="Y2" s="867" t="s">
        <v>1155</v>
      </c>
      <c r="Z2" s="866"/>
    </row>
    <row r="3" spans="1:27" ht="48.75" customHeight="1" x14ac:dyDescent="0.15">
      <c r="A3" s="84" t="s">
        <v>1168</v>
      </c>
      <c r="B3" s="84" t="s">
        <v>1169</v>
      </c>
      <c r="C3" s="84" t="s">
        <v>1156</v>
      </c>
      <c r="D3" s="84" t="s">
        <v>961</v>
      </c>
      <c r="E3" s="84" t="s">
        <v>964</v>
      </c>
      <c r="F3" s="868" t="s">
        <v>675</v>
      </c>
      <c r="G3" s="869" t="s">
        <v>965</v>
      </c>
      <c r="H3" s="870" t="s">
        <v>966</v>
      </c>
      <c r="I3" s="70">
        <v>41344</v>
      </c>
      <c r="J3" s="101">
        <v>63928758</v>
      </c>
      <c r="K3" s="70">
        <v>41470</v>
      </c>
      <c r="L3" s="871"/>
      <c r="M3" s="70">
        <v>41470</v>
      </c>
      <c r="N3" s="77">
        <v>60881781</v>
      </c>
      <c r="O3" s="70">
        <v>41472</v>
      </c>
      <c r="P3" s="70">
        <v>41473</v>
      </c>
      <c r="Q3" s="864">
        <v>90</v>
      </c>
      <c r="R3" s="101">
        <v>60881781</v>
      </c>
      <c r="S3" s="101"/>
      <c r="T3" s="101"/>
      <c r="U3" s="101"/>
      <c r="V3" s="872"/>
      <c r="W3" s="125"/>
      <c r="X3" s="84" t="s">
        <v>967</v>
      </c>
      <c r="Y3" s="84" t="s">
        <v>1133</v>
      </c>
      <c r="Z3" s="866">
        <v>1</v>
      </c>
      <c r="AA3" s="61">
        <f>R3*5%</f>
        <v>3044089.0500000003</v>
      </c>
    </row>
    <row r="4" spans="1:27" ht="5.25" customHeight="1" x14ac:dyDescent="0.15">
      <c r="A4" s="873"/>
      <c r="B4" s="873"/>
      <c r="C4" s="873"/>
      <c r="D4" s="873"/>
      <c r="E4" s="873"/>
      <c r="F4" s="874"/>
      <c r="G4" s="875"/>
      <c r="H4" s="876"/>
      <c r="I4" s="877"/>
      <c r="J4" s="878"/>
      <c r="K4" s="877"/>
      <c r="L4" s="879"/>
      <c r="M4" s="877"/>
      <c r="N4" s="880"/>
      <c r="O4" s="877"/>
      <c r="P4" s="877"/>
      <c r="Q4" s="881"/>
      <c r="R4" s="878"/>
      <c r="S4" s="878"/>
      <c r="T4" s="878"/>
      <c r="U4" s="878"/>
      <c r="V4" s="882"/>
      <c r="W4" s="883"/>
      <c r="X4" s="873"/>
      <c r="Y4" s="873"/>
      <c r="Z4" s="866"/>
      <c r="AA4" s="61">
        <f t="shared" ref="AA4:AA35" si="0">R4*5%</f>
        <v>0</v>
      </c>
    </row>
    <row r="5" spans="1:27" ht="57.75" x14ac:dyDescent="0.15">
      <c r="A5" s="1116" t="s">
        <v>1518</v>
      </c>
      <c r="B5" s="84" t="s">
        <v>1044</v>
      </c>
      <c r="C5" s="84" t="s">
        <v>1157</v>
      </c>
      <c r="D5" s="84" t="s">
        <v>961</v>
      </c>
      <c r="E5" s="84" t="s">
        <v>278</v>
      </c>
      <c r="F5" s="868">
        <v>7729273</v>
      </c>
      <c r="G5" s="869" t="s">
        <v>904</v>
      </c>
      <c r="H5" s="870" t="s">
        <v>969</v>
      </c>
      <c r="I5" s="70">
        <v>41345</v>
      </c>
      <c r="J5" s="101">
        <v>38336650</v>
      </c>
      <c r="K5" s="70">
        <v>41470</v>
      </c>
      <c r="L5" s="871"/>
      <c r="M5" s="70">
        <v>41470</v>
      </c>
      <c r="N5" s="77">
        <v>36510723</v>
      </c>
      <c r="O5" s="70">
        <v>41477</v>
      </c>
      <c r="P5" s="70">
        <v>41479</v>
      </c>
      <c r="Q5" s="864">
        <v>90</v>
      </c>
      <c r="R5" s="101">
        <v>36510723</v>
      </c>
      <c r="S5" s="101"/>
      <c r="T5" s="101"/>
      <c r="U5" s="101"/>
      <c r="V5" s="872"/>
      <c r="W5" s="125"/>
      <c r="X5" s="1004" t="s">
        <v>970</v>
      </c>
      <c r="Y5" s="84" t="s">
        <v>1133</v>
      </c>
      <c r="Z5" s="866">
        <v>2</v>
      </c>
      <c r="AA5" s="61">
        <f t="shared" si="0"/>
        <v>1825536.1500000001</v>
      </c>
    </row>
    <row r="6" spans="1:27" ht="2.25" customHeight="1" x14ac:dyDescent="0.15">
      <c r="A6" s="884"/>
      <c r="B6" s="884"/>
      <c r="C6" s="884"/>
      <c r="D6" s="884"/>
      <c r="E6" s="884"/>
      <c r="F6" s="885"/>
      <c r="G6" s="886"/>
      <c r="H6" s="887"/>
      <c r="I6" s="888"/>
      <c r="J6" s="889"/>
      <c r="K6" s="888"/>
      <c r="L6" s="890"/>
      <c r="M6" s="888"/>
      <c r="N6" s="891"/>
      <c r="O6" s="888"/>
      <c r="P6" s="888"/>
      <c r="Q6" s="892"/>
      <c r="R6" s="889"/>
      <c r="S6" s="889"/>
      <c r="T6" s="889"/>
      <c r="U6" s="889"/>
      <c r="V6" s="893"/>
      <c r="W6" s="894"/>
      <c r="X6" s="884"/>
      <c r="Y6" s="884"/>
      <c r="Z6" s="866"/>
      <c r="AA6" s="61">
        <f t="shared" si="0"/>
        <v>0</v>
      </c>
    </row>
    <row r="7" spans="1:27" ht="57.75" x14ac:dyDescent="0.15">
      <c r="A7" s="1116" t="s">
        <v>1521</v>
      </c>
      <c r="B7" s="84" t="s">
        <v>1045</v>
      </c>
      <c r="C7" s="84" t="s">
        <v>1158</v>
      </c>
      <c r="D7" s="84" t="s">
        <v>961</v>
      </c>
      <c r="E7" s="84" t="s">
        <v>278</v>
      </c>
      <c r="F7" s="868">
        <v>7729273</v>
      </c>
      <c r="G7" s="869" t="s">
        <v>904</v>
      </c>
      <c r="H7" s="870" t="s">
        <v>972</v>
      </c>
      <c r="I7" s="70">
        <v>41365</v>
      </c>
      <c r="J7" s="101">
        <v>20982320</v>
      </c>
      <c r="K7" s="70">
        <v>41470</v>
      </c>
      <c r="L7" s="871"/>
      <c r="M7" s="70">
        <v>41470</v>
      </c>
      <c r="N7" s="77">
        <v>19976221</v>
      </c>
      <c r="O7" s="70">
        <v>41474</v>
      </c>
      <c r="P7" s="70">
        <v>41479</v>
      </c>
      <c r="Q7" s="864">
        <v>90</v>
      </c>
      <c r="R7" s="101">
        <v>19976221</v>
      </c>
      <c r="S7" s="101"/>
      <c r="T7" s="101"/>
      <c r="U7" s="101"/>
      <c r="V7" s="872"/>
      <c r="W7" s="125"/>
      <c r="X7" s="1004" t="s">
        <v>970</v>
      </c>
      <c r="Y7" s="84" t="s">
        <v>1133</v>
      </c>
      <c r="Z7" s="866">
        <v>3</v>
      </c>
      <c r="AA7" s="61">
        <f t="shared" si="0"/>
        <v>998811.05</v>
      </c>
    </row>
    <row r="8" spans="1:27" ht="4.5" customHeight="1" x14ac:dyDescent="0.15">
      <c r="A8" s="895"/>
      <c r="B8" s="895"/>
      <c r="C8" s="895"/>
      <c r="D8" s="895"/>
      <c r="E8" s="895"/>
      <c r="F8" s="896"/>
      <c r="G8" s="897"/>
      <c r="H8" s="898"/>
      <c r="I8" s="899"/>
      <c r="J8" s="900"/>
      <c r="K8" s="899"/>
      <c r="L8" s="901"/>
      <c r="M8" s="899"/>
      <c r="N8" s="902"/>
      <c r="O8" s="899"/>
      <c r="P8" s="899"/>
      <c r="Q8" s="903"/>
      <c r="R8" s="900"/>
      <c r="S8" s="900"/>
      <c r="T8" s="900"/>
      <c r="U8" s="900"/>
      <c r="V8" s="904"/>
      <c r="W8" s="905"/>
      <c r="X8" s="895"/>
      <c r="Y8" s="895"/>
      <c r="Z8" s="866"/>
      <c r="AA8" s="61">
        <f t="shared" si="0"/>
        <v>0</v>
      </c>
    </row>
    <row r="9" spans="1:27" ht="82.5" hidden="1" customHeight="1" x14ac:dyDescent="0.15">
      <c r="A9" s="1646" t="s">
        <v>1172</v>
      </c>
      <c r="B9" s="1646" t="s">
        <v>1041</v>
      </c>
      <c r="C9" s="84" t="s">
        <v>1110</v>
      </c>
      <c r="D9" s="1646" t="s">
        <v>961</v>
      </c>
      <c r="E9" s="1646" t="s">
        <v>974</v>
      </c>
      <c r="F9" s="1910" t="s">
        <v>975</v>
      </c>
      <c r="G9" s="869" t="s">
        <v>905</v>
      </c>
      <c r="H9" s="870" t="s">
        <v>1042</v>
      </c>
      <c r="I9" s="1694">
        <v>41365</v>
      </c>
      <c r="J9" s="101">
        <v>25894010</v>
      </c>
      <c r="K9" s="1694">
        <v>41470</v>
      </c>
      <c r="L9" s="69" t="s">
        <v>1112</v>
      </c>
      <c r="M9" s="1694">
        <v>41470</v>
      </c>
      <c r="N9" s="77">
        <v>25870000</v>
      </c>
      <c r="O9" s="1694">
        <v>41474</v>
      </c>
      <c r="P9" s="1694">
        <v>41474</v>
      </c>
      <c r="Q9" s="1695">
        <v>90</v>
      </c>
      <c r="R9" s="1698">
        <v>51740012</v>
      </c>
      <c r="S9" s="101"/>
      <c r="T9" s="101"/>
      <c r="U9" s="101"/>
      <c r="V9" s="872"/>
      <c r="W9" s="125"/>
      <c r="X9" s="84" t="s">
        <v>1114</v>
      </c>
      <c r="Y9" s="84"/>
      <c r="Z9" s="1920">
        <v>4</v>
      </c>
      <c r="AA9" s="61">
        <f t="shared" si="0"/>
        <v>2587000.6</v>
      </c>
    </row>
    <row r="10" spans="1:27" ht="83.25" hidden="1" customHeight="1" x14ac:dyDescent="0.15">
      <c r="A10" s="1647"/>
      <c r="B10" s="1647"/>
      <c r="C10" s="84" t="s">
        <v>1109</v>
      </c>
      <c r="D10" s="1647"/>
      <c r="E10" s="1647"/>
      <c r="F10" s="1911"/>
      <c r="G10" s="869" t="s">
        <v>905</v>
      </c>
      <c r="H10" s="870" t="s">
        <v>1111</v>
      </c>
      <c r="I10" s="1693"/>
      <c r="J10" s="101">
        <v>25894010</v>
      </c>
      <c r="K10" s="1693"/>
      <c r="L10" s="69" t="s">
        <v>1113</v>
      </c>
      <c r="M10" s="1693"/>
      <c r="N10" s="77">
        <v>25870012</v>
      </c>
      <c r="O10" s="1693"/>
      <c r="P10" s="1693"/>
      <c r="Q10" s="1696"/>
      <c r="R10" s="1699"/>
      <c r="S10" s="101"/>
      <c r="T10" s="101"/>
      <c r="U10" s="101"/>
      <c r="V10" s="872"/>
      <c r="W10" s="125"/>
      <c r="X10" s="84" t="s">
        <v>1114</v>
      </c>
      <c r="Y10" s="84"/>
      <c r="Z10" s="1920"/>
      <c r="AA10" s="61">
        <f t="shared" si="0"/>
        <v>0</v>
      </c>
    </row>
    <row r="11" spans="1:27" ht="5.25" hidden="1" customHeight="1" x14ac:dyDescent="0.15">
      <c r="A11" s="906"/>
      <c r="B11" s="906"/>
      <c r="C11" s="906"/>
      <c r="D11" s="906"/>
      <c r="E11" s="906"/>
      <c r="F11" s="907"/>
      <c r="G11" s="908"/>
      <c r="H11" s="909"/>
      <c r="I11" s="910"/>
      <c r="J11" s="911"/>
      <c r="K11" s="910"/>
      <c r="L11" s="912"/>
      <c r="M11" s="910"/>
      <c r="N11" s="913"/>
      <c r="O11" s="910"/>
      <c r="P11" s="910"/>
      <c r="Q11" s="914"/>
      <c r="R11" s="911"/>
      <c r="S11" s="911"/>
      <c r="T11" s="911"/>
      <c r="U11" s="911"/>
      <c r="V11" s="915"/>
      <c r="W11" s="916"/>
      <c r="X11" s="906"/>
      <c r="Y11" s="906"/>
      <c r="Z11" s="866"/>
      <c r="AA11" s="61">
        <f t="shared" si="0"/>
        <v>0</v>
      </c>
    </row>
    <row r="12" spans="1:27" ht="72" customHeight="1" x14ac:dyDescent="0.15">
      <c r="A12" s="1116" t="s">
        <v>1519</v>
      </c>
      <c r="B12" s="84" t="s">
        <v>1021</v>
      </c>
      <c r="C12" s="84" t="s">
        <v>1159</v>
      </c>
      <c r="D12" s="84" t="s">
        <v>961</v>
      </c>
      <c r="E12" s="84" t="s">
        <v>1011</v>
      </c>
      <c r="F12" s="868" t="s">
        <v>977</v>
      </c>
      <c r="G12" s="869" t="s">
        <v>978</v>
      </c>
      <c r="H12" s="870" t="s">
        <v>979</v>
      </c>
      <c r="I12" s="70">
        <v>41344</v>
      </c>
      <c r="J12" s="101">
        <v>24898089</v>
      </c>
      <c r="K12" s="70">
        <v>41470</v>
      </c>
      <c r="L12" s="69" t="s">
        <v>1091</v>
      </c>
      <c r="M12" s="70">
        <v>41470</v>
      </c>
      <c r="N12" s="77">
        <v>23711823</v>
      </c>
      <c r="O12" s="70">
        <v>41473</v>
      </c>
      <c r="P12" s="70">
        <v>41473</v>
      </c>
      <c r="Q12" s="864">
        <v>90</v>
      </c>
      <c r="R12" s="101">
        <v>23711823</v>
      </c>
      <c r="S12" s="101"/>
      <c r="T12" s="101"/>
      <c r="U12" s="101"/>
      <c r="V12" s="872"/>
      <c r="W12" s="125"/>
      <c r="X12" s="84" t="s">
        <v>1022</v>
      </c>
      <c r="Y12" s="84" t="s">
        <v>1133</v>
      </c>
      <c r="Z12" s="866">
        <v>4</v>
      </c>
      <c r="AA12" s="61">
        <f t="shared" si="0"/>
        <v>1185591.1500000001</v>
      </c>
    </row>
    <row r="13" spans="1:27" ht="6" customHeight="1" x14ac:dyDescent="0.15">
      <c r="A13" s="917"/>
      <c r="B13" s="917"/>
      <c r="C13" s="917"/>
      <c r="D13" s="917"/>
      <c r="E13" s="917"/>
      <c r="F13" s="918"/>
      <c r="G13" s="919"/>
      <c r="H13" s="920"/>
      <c r="I13" s="921"/>
      <c r="J13" s="922"/>
      <c r="K13" s="921"/>
      <c r="L13" s="923"/>
      <c r="M13" s="921"/>
      <c r="N13" s="924"/>
      <c r="O13" s="921"/>
      <c r="P13" s="921"/>
      <c r="Q13" s="925"/>
      <c r="R13" s="922"/>
      <c r="S13" s="922"/>
      <c r="T13" s="922"/>
      <c r="U13" s="922"/>
      <c r="V13" s="926"/>
      <c r="W13" s="927"/>
      <c r="X13" s="917"/>
      <c r="Y13" s="917"/>
      <c r="Z13" s="866"/>
      <c r="AA13" s="61">
        <f t="shared" si="0"/>
        <v>0</v>
      </c>
    </row>
    <row r="14" spans="1:27" ht="63" x14ac:dyDescent="0.15">
      <c r="A14" s="1116" t="s">
        <v>1515</v>
      </c>
      <c r="B14" s="84" t="s">
        <v>1021</v>
      </c>
      <c r="C14" s="84" t="s">
        <v>1160</v>
      </c>
      <c r="D14" s="84" t="s">
        <v>961</v>
      </c>
      <c r="E14" s="84" t="s">
        <v>982</v>
      </c>
      <c r="F14" s="868" t="s">
        <v>983</v>
      </c>
      <c r="G14" s="869" t="s">
        <v>984</v>
      </c>
      <c r="H14" s="870" t="s">
        <v>985</v>
      </c>
      <c r="I14" s="70">
        <v>41344</v>
      </c>
      <c r="J14" s="101">
        <v>53406331</v>
      </c>
      <c r="K14" s="70">
        <v>41470</v>
      </c>
      <c r="L14" s="871"/>
      <c r="M14" s="70">
        <v>41470</v>
      </c>
      <c r="N14" s="77">
        <v>50857138</v>
      </c>
      <c r="O14" s="70">
        <v>41477</v>
      </c>
      <c r="P14" s="70">
        <v>41479</v>
      </c>
      <c r="Q14" s="864">
        <v>90</v>
      </c>
      <c r="R14" s="101">
        <v>50857138</v>
      </c>
      <c r="S14" s="101"/>
      <c r="T14" s="101"/>
      <c r="U14" s="101"/>
      <c r="V14" s="872"/>
      <c r="W14" s="125"/>
      <c r="X14" s="84" t="s">
        <v>1022</v>
      </c>
      <c r="Y14" s="84" t="s">
        <v>1133</v>
      </c>
      <c r="Z14" s="866">
        <v>5</v>
      </c>
      <c r="AA14" s="61">
        <f t="shared" si="0"/>
        <v>2542856.9000000004</v>
      </c>
    </row>
    <row r="15" spans="1:27" ht="5.25" customHeight="1" x14ac:dyDescent="0.15">
      <c r="A15" s="928"/>
      <c r="B15" s="928"/>
      <c r="C15" s="928"/>
      <c r="D15" s="928"/>
      <c r="E15" s="928"/>
      <c r="F15" s="929"/>
      <c r="G15" s="930"/>
      <c r="H15" s="931"/>
      <c r="I15" s="932"/>
      <c r="J15" s="933"/>
      <c r="K15" s="932"/>
      <c r="L15" s="934"/>
      <c r="M15" s="932"/>
      <c r="N15" s="935"/>
      <c r="O15" s="932"/>
      <c r="P15" s="932"/>
      <c r="Q15" s="936"/>
      <c r="R15" s="933"/>
      <c r="S15" s="933"/>
      <c r="T15" s="933"/>
      <c r="U15" s="933"/>
      <c r="V15" s="937"/>
      <c r="W15" s="938"/>
      <c r="X15" s="928"/>
      <c r="Y15" s="928"/>
      <c r="Z15" s="866"/>
      <c r="AA15" s="61">
        <f t="shared" si="0"/>
        <v>0</v>
      </c>
    </row>
    <row r="16" spans="1:27" ht="54" x14ac:dyDescent="0.15">
      <c r="A16" s="1116" t="s">
        <v>1516</v>
      </c>
      <c r="B16" s="84"/>
      <c r="C16" s="84" t="s">
        <v>1161</v>
      </c>
      <c r="D16" s="84" t="s">
        <v>961</v>
      </c>
      <c r="E16" s="84" t="s">
        <v>200</v>
      </c>
      <c r="F16" s="868" t="s">
        <v>987</v>
      </c>
      <c r="G16" s="869" t="s">
        <v>988</v>
      </c>
      <c r="H16" s="870" t="s">
        <v>989</v>
      </c>
      <c r="I16" s="70">
        <v>41344</v>
      </c>
      <c r="J16" s="939"/>
      <c r="K16" s="70">
        <v>41470</v>
      </c>
      <c r="L16" s="871"/>
      <c r="M16" s="70">
        <v>41470</v>
      </c>
      <c r="N16" s="77">
        <v>78857312</v>
      </c>
      <c r="O16" s="70"/>
      <c r="P16" s="70">
        <v>41479</v>
      </c>
      <c r="Q16" s="864">
        <v>90</v>
      </c>
      <c r="R16" s="101">
        <v>78857312</v>
      </c>
      <c r="S16" s="101"/>
      <c r="T16" s="101"/>
      <c r="U16" s="101"/>
      <c r="V16" s="872"/>
      <c r="W16" s="125"/>
      <c r="X16" s="84" t="s">
        <v>980</v>
      </c>
      <c r="Y16" s="84" t="s">
        <v>1133</v>
      </c>
      <c r="Z16" s="866">
        <v>6</v>
      </c>
      <c r="AA16" s="61">
        <f t="shared" si="0"/>
        <v>3942865.6</v>
      </c>
    </row>
    <row r="17" spans="1:30" ht="4.5" customHeight="1" x14ac:dyDescent="0.15">
      <c r="A17" s="940"/>
      <c r="B17" s="940"/>
      <c r="C17" s="940"/>
      <c r="D17" s="940"/>
      <c r="E17" s="940"/>
      <c r="F17" s="941"/>
      <c r="G17" s="942"/>
      <c r="H17" s="943"/>
      <c r="I17" s="944"/>
      <c r="J17" s="945"/>
      <c r="K17" s="944"/>
      <c r="L17" s="946"/>
      <c r="M17" s="944"/>
      <c r="N17" s="947"/>
      <c r="O17" s="944"/>
      <c r="P17" s="944"/>
      <c r="Q17" s="948"/>
      <c r="R17" s="945"/>
      <c r="S17" s="945"/>
      <c r="T17" s="945"/>
      <c r="U17" s="945"/>
      <c r="V17" s="949"/>
      <c r="W17" s="950"/>
      <c r="X17" s="940"/>
      <c r="Y17" s="940"/>
      <c r="Z17" s="866"/>
      <c r="AA17" s="61">
        <f t="shared" si="0"/>
        <v>0</v>
      </c>
    </row>
    <row r="18" spans="1:30" ht="54" x14ac:dyDescent="0.15">
      <c r="A18" s="1116" t="s">
        <v>1517</v>
      </c>
      <c r="B18" s="84" t="s">
        <v>1177</v>
      </c>
      <c r="C18" s="84" t="s">
        <v>1162</v>
      </c>
      <c r="D18" s="84" t="s">
        <v>961</v>
      </c>
      <c r="E18" s="84" t="s">
        <v>962</v>
      </c>
      <c r="F18" s="868" t="s">
        <v>120</v>
      </c>
      <c r="G18" s="869" t="s">
        <v>1067</v>
      </c>
      <c r="H18" s="870" t="s">
        <v>1068</v>
      </c>
      <c r="I18" s="70">
        <v>41344</v>
      </c>
      <c r="J18" s="101">
        <v>101493742</v>
      </c>
      <c r="K18" s="70">
        <v>41470</v>
      </c>
      <c r="L18" s="871"/>
      <c r="M18" s="70">
        <v>41470</v>
      </c>
      <c r="N18" s="77">
        <v>96660707</v>
      </c>
      <c r="O18" s="70">
        <v>41473</v>
      </c>
      <c r="P18" s="70">
        <v>41484</v>
      </c>
      <c r="Q18" s="864">
        <v>90</v>
      </c>
      <c r="R18" s="101">
        <v>96573667</v>
      </c>
      <c r="S18" s="101"/>
      <c r="T18" s="101"/>
      <c r="U18" s="101"/>
      <c r="V18" s="872"/>
      <c r="W18" s="125"/>
      <c r="X18" s="84" t="s">
        <v>967</v>
      </c>
      <c r="Y18" s="84" t="s">
        <v>1133</v>
      </c>
      <c r="Z18" s="866">
        <v>7</v>
      </c>
      <c r="AA18" s="61">
        <f t="shared" si="0"/>
        <v>4828683.3500000006</v>
      </c>
    </row>
    <row r="19" spans="1:30" ht="3.75" customHeight="1" x14ac:dyDescent="0.15">
      <c r="A19" s="906"/>
      <c r="B19" s="906"/>
      <c r="C19" s="906"/>
      <c r="D19" s="906"/>
      <c r="E19" s="906"/>
      <c r="F19" s="951"/>
      <c r="G19" s="908"/>
      <c r="H19" s="909"/>
      <c r="I19" s="910"/>
      <c r="J19" s="911"/>
      <c r="K19" s="910"/>
      <c r="L19" s="912"/>
      <c r="M19" s="910"/>
      <c r="N19" s="913"/>
      <c r="O19" s="910"/>
      <c r="P19" s="910"/>
      <c r="Q19" s="914"/>
      <c r="R19" s="911"/>
      <c r="S19" s="911"/>
      <c r="T19" s="911"/>
      <c r="U19" s="911"/>
      <c r="V19" s="915"/>
      <c r="W19" s="916"/>
      <c r="X19" s="906"/>
      <c r="Y19" s="906"/>
      <c r="Z19" s="866"/>
      <c r="AA19" s="61">
        <f t="shared" si="0"/>
        <v>0</v>
      </c>
    </row>
    <row r="20" spans="1:30" ht="70.5" customHeight="1" x14ac:dyDescent="0.15">
      <c r="A20" s="1116" t="s">
        <v>1522</v>
      </c>
      <c r="B20" s="84" t="s">
        <v>1179</v>
      </c>
      <c r="C20" s="84" t="s">
        <v>1163</v>
      </c>
      <c r="D20" s="84" t="s">
        <v>991</v>
      </c>
      <c r="E20" s="84" t="s">
        <v>278</v>
      </c>
      <c r="F20" s="952">
        <v>7729273</v>
      </c>
      <c r="G20" s="869" t="s">
        <v>992</v>
      </c>
      <c r="H20" s="870" t="s">
        <v>993</v>
      </c>
      <c r="I20" s="70">
        <v>41344</v>
      </c>
      <c r="J20" s="101">
        <v>33149912</v>
      </c>
      <c r="K20" s="70">
        <v>41470</v>
      </c>
      <c r="L20" s="871"/>
      <c r="M20" s="70">
        <v>41470</v>
      </c>
      <c r="N20" s="77">
        <v>31569468</v>
      </c>
      <c r="O20" s="70">
        <v>41477</v>
      </c>
      <c r="P20" s="70">
        <v>41479</v>
      </c>
      <c r="Q20" s="864">
        <v>90</v>
      </c>
      <c r="R20" s="101">
        <v>31569468</v>
      </c>
      <c r="S20" s="101"/>
      <c r="T20" s="101"/>
      <c r="U20" s="101"/>
      <c r="V20" s="872"/>
      <c r="W20" s="125"/>
      <c r="X20" s="84" t="s">
        <v>967</v>
      </c>
      <c r="Y20" s="84" t="s">
        <v>1133</v>
      </c>
      <c r="Z20" s="866">
        <v>8</v>
      </c>
      <c r="AA20" s="61">
        <f t="shared" si="0"/>
        <v>1578473.4000000001</v>
      </c>
    </row>
    <row r="21" spans="1:30" ht="4.5" customHeight="1" x14ac:dyDescent="0.15">
      <c r="A21" s="192"/>
      <c r="B21" s="192"/>
      <c r="C21" s="192"/>
      <c r="D21" s="192"/>
      <c r="E21" s="192"/>
      <c r="F21" s="953"/>
      <c r="G21" s="954"/>
      <c r="H21" s="955"/>
      <c r="I21" s="198"/>
      <c r="J21" s="199"/>
      <c r="K21" s="198"/>
      <c r="L21" s="956"/>
      <c r="M21" s="198"/>
      <c r="N21" s="190"/>
      <c r="O21" s="198"/>
      <c r="P21" s="198"/>
      <c r="Q21" s="957"/>
      <c r="R21" s="199"/>
      <c r="S21" s="199"/>
      <c r="T21" s="199"/>
      <c r="U21" s="199"/>
      <c r="V21" s="958"/>
      <c r="W21" s="959"/>
      <c r="X21" s="192"/>
      <c r="Y21" s="192"/>
      <c r="Z21" s="866"/>
      <c r="AA21" s="61">
        <f t="shared" si="0"/>
        <v>0</v>
      </c>
    </row>
    <row r="22" spans="1:30" ht="54" x14ac:dyDescent="0.15">
      <c r="A22" s="1912" t="s">
        <v>1513</v>
      </c>
      <c r="B22" s="84" t="s">
        <v>1181</v>
      </c>
      <c r="C22" s="84" t="s">
        <v>1164</v>
      </c>
      <c r="D22" s="1646" t="s">
        <v>961</v>
      </c>
      <c r="E22" s="1646" t="s">
        <v>994</v>
      </c>
      <c r="F22" s="1910">
        <v>4612909</v>
      </c>
      <c r="G22" s="869" t="s">
        <v>995</v>
      </c>
      <c r="H22" s="1914" t="s">
        <v>996</v>
      </c>
      <c r="I22" s="1694">
        <v>41344</v>
      </c>
      <c r="J22" s="101">
        <v>48888198</v>
      </c>
      <c r="K22" s="1694">
        <v>41470</v>
      </c>
      <c r="L22" s="871"/>
      <c r="M22" s="1694">
        <v>41470</v>
      </c>
      <c r="N22" s="77">
        <v>45805524.340000004</v>
      </c>
      <c r="O22" s="1694">
        <v>41474</v>
      </c>
      <c r="P22" s="1694">
        <v>41480</v>
      </c>
      <c r="Q22" s="1695">
        <v>90</v>
      </c>
      <c r="R22" s="1916">
        <v>113616151</v>
      </c>
      <c r="S22" s="101"/>
      <c r="T22" s="101"/>
      <c r="U22" s="101"/>
      <c r="V22" s="872"/>
      <c r="W22" s="125"/>
      <c r="X22" s="1646" t="s">
        <v>1029</v>
      </c>
      <c r="Y22" s="1646" t="s">
        <v>1133</v>
      </c>
      <c r="Z22" s="1921">
        <v>9</v>
      </c>
      <c r="AA22" s="61">
        <f t="shared" si="0"/>
        <v>5680807.5500000007</v>
      </c>
    </row>
    <row r="23" spans="1:30" ht="54" x14ac:dyDescent="0.15">
      <c r="A23" s="1913"/>
      <c r="B23" s="84" t="s">
        <v>1182</v>
      </c>
      <c r="C23" s="84" t="s">
        <v>1165</v>
      </c>
      <c r="D23" s="1647"/>
      <c r="E23" s="1647"/>
      <c r="F23" s="1911"/>
      <c r="G23" s="869" t="s">
        <v>1028</v>
      </c>
      <c r="H23" s="1915"/>
      <c r="I23" s="1693"/>
      <c r="J23" s="101">
        <v>70423857</v>
      </c>
      <c r="K23" s="1693"/>
      <c r="L23" s="871"/>
      <c r="M23" s="1693"/>
      <c r="N23" s="77">
        <v>67810626</v>
      </c>
      <c r="O23" s="1693"/>
      <c r="P23" s="1693"/>
      <c r="Q23" s="1696"/>
      <c r="R23" s="1917"/>
      <c r="S23" s="101"/>
      <c r="T23" s="101"/>
      <c r="U23" s="101"/>
      <c r="V23" s="872"/>
      <c r="W23" s="125"/>
      <c r="X23" s="1647"/>
      <c r="Y23" s="1647"/>
      <c r="Z23" s="1691"/>
      <c r="AA23" s="61">
        <f t="shared" si="0"/>
        <v>0</v>
      </c>
    </row>
    <row r="24" spans="1:30" ht="3.75" customHeight="1" x14ac:dyDescent="0.15">
      <c r="A24" s="960"/>
      <c r="B24" s="960"/>
      <c r="C24" s="960"/>
      <c r="D24" s="960"/>
      <c r="E24" s="960"/>
      <c r="F24" s="961"/>
      <c r="G24" s="962"/>
      <c r="H24" s="963"/>
      <c r="I24" s="964"/>
      <c r="J24" s="965"/>
      <c r="K24" s="964"/>
      <c r="L24" s="966"/>
      <c r="M24" s="964"/>
      <c r="N24" s="967"/>
      <c r="O24" s="964"/>
      <c r="P24" s="964"/>
      <c r="Q24" s="968"/>
      <c r="R24" s="965"/>
      <c r="S24" s="965"/>
      <c r="T24" s="965"/>
      <c r="U24" s="965"/>
      <c r="V24" s="969"/>
      <c r="W24" s="970"/>
      <c r="X24" s="960"/>
      <c r="Y24" s="960"/>
      <c r="Z24" s="866"/>
      <c r="AA24" s="61">
        <f t="shared" si="0"/>
        <v>0</v>
      </c>
    </row>
    <row r="25" spans="1:30" ht="45" x14ac:dyDescent="0.15">
      <c r="A25" s="1116" t="s">
        <v>1514</v>
      </c>
      <c r="B25" s="84" t="s">
        <v>1021</v>
      </c>
      <c r="C25" s="84" t="s">
        <v>997</v>
      </c>
      <c r="D25" s="84" t="s">
        <v>961</v>
      </c>
      <c r="E25" s="84" t="s">
        <v>994</v>
      </c>
      <c r="F25" s="952">
        <v>4612909</v>
      </c>
      <c r="G25" s="869" t="s">
        <v>998</v>
      </c>
      <c r="H25" s="870" t="s">
        <v>999</v>
      </c>
      <c r="I25" s="70">
        <v>41344</v>
      </c>
      <c r="J25" s="101">
        <v>73436551</v>
      </c>
      <c r="K25" s="70">
        <v>41470</v>
      </c>
      <c r="L25" s="871"/>
      <c r="M25" s="70">
        <v>41470</v>
      </c>
      <c r="N25" s="77">
        <v>69920425</v>
      </c>
      <c r="O25" s="70">
        <v>41474</v>
      </c>
      <c r="P25" s="70">
        <v>41480</v>
      </c>
      <c r="Q25" s="864">
        <v>90</v>
      </c>
      <c r="R25" s="101">
        <v>69920425</v>
      </c>
      <c r="S25" s="101"/>
      <c r="T25" s="101"/>
      <c r="U25" s="101"/>
      <c r="V25" s="872"/>
      <c r="W25" s="125"/>
      <c r="X25" s="84" t="s">
        <v>1023</v>
      </c>
      <c r="Y25" s="84" t="s">
        <v>1133</v>
      </c>
      <c r="Z25" s="866">
        <v>10</v>
      </c>
      <c r="AA25" s="61">
        <f t="shared" si="0"/>
        <v>3496021.25</v>
      </c>
      <c r="AD25" s="61">
        <f>2013-1998</f>
        <v>15</v>
      </c>
    </row>
    <row r="26" spans="1:30" ht="5.25" customHeight="1" x14ac:dyDescent="0.15">
      <c r="A26" s="971"/>
      <c r="B26" s="971"/>
      <c r="C26" s="971"/>
      <c r="D26" s="971"/>
      <c r="E26" s="971"/>
      <c r="F26" s="972"/>
      <c r="G26" s="973"/>
      <c r="H26" s="974"/>
      <c r="I26" s="975"/>
      <c r="J26" s="976"/>
      <c r="K26" s="975"/>
      <c r="L26" s="977"/>
      <c r="M26" s="975"/>
      <c r="N26" s="978"/>
      <c r="O26" s="975"/>
      <c r="P26" s="975"/>
      <c r="Q26" s="979"/>
      <c r="R26" s="976"/>
      <c r="S26" s="976"/>
      <c r="T26" s="976"/>
      <c r="U26" s="976"/>
      <c r="V26" s="980"/>
      <c r="W26" s="981"/>
      <c r="X26" s="971"/>
      <c r="Y26" s="971"/>
      <c r="Z26" s="866"/>
      <c r="AA26" s="61">
        <f t="shared" si="0"/>
        <v>0</v>
      </c>
    </row>
    <row r="27" spans="1:30" ht="64.5" hidden="1" customHeight="1" x14ac:dyDescent="0.15">
      <c r="A27" s="1646" t="s">
        <v>1184</v>
      </c>
      <c r="B27" s="1646" t="s">
        <v>1020</v>
      </c>
      <c r="C27" s="1745" t="s">
        <v>1000</v>
      </c>
      <c r="D27" s="1646" t="s">
        <v>961</v>
      </c>
      <c r="E27" s="1646" t="s">
        <v>1001</v>
      </c>
      <c r="F27" s="1910">
        <v>4612909</v>
      </c>
      <c r="G27" s="869" t="s">
        <v>892</v>
      </c>
      <c r="H27" s="1914" t="s">
        <v>1002</v>
      </c>
      <c r="I27" s="1694">
        <v>41367</v>
      </c>
      <c r="J27" s="101">
        <v>24491419</v>
      </c>
      <c r="K27" s="1694">
        <v>41470</v>
      </c>
      <c r="L27" s="1790" t="s">
        <v>1092</v>
      </c>
      <c r="M27" s="1694">
        <v>41470</v>
      </c>
      <c r="N27" s="77">
        <v>24469309</v>
      </c>
      <c r="O27" s="1694">
        <v>41474</v>
      </c>
      <c r="P27" s="1694">
        <v>41480</v>
      </c>
      <c r="Q27" s="1695">
        <v>90</v>
      </c>
      <c r="R27" s="101">
        <v>24491419</v>
      </c>
      <c r="S27" s="101"/>
      <c r="T27" s="101"/>
      <c r="U27" s="101"/>
      <c r="V27" s="958"/>
      <c r="W27" s="959"/>
      <c r="X27" s="84" t="s">
        <v>1018</v>
      </c>
      <c r="Y27" s="1646" t="s">
        <v>1090</v>
      </c>
      <c r="Z27" s="1921">
        <v>12</v>
      </c>
      <c r="AA27" s="61">
        <f t="shared" si="0"/>
        <v>1224570.95</v>
      </c>
    </row>
    <row r="28" spans="1:30" ht="45" hidden="1" x14ac:dyDescent="0.15">
      <c r="A28" s="1647"/>
      <c r="B28" s="1647"/>
      <c r="C28" s="1746"/>
      <c r="D28" s="1647"/>
      <c r="E28" s="1647"/>
      <c r="F28" s="1911"/>
      <c r="G28" s="869" t="s">
        <v>905</v>
      </c>
      <c r="H28" s="1915"/>
      <c r="I28" s="1693"/>
      <c r="J28" s="101">
        <v>11065607</v>
      </c>
      <c r="K28" s="1693"/>
      <c r="L28" s="1792"/>
      <c r="M28" s="1693"/>
      <c r="N28" s="77">
        <v>11065607</v>
      </c>
      <c r="O28" s="1693"/>
      <c r="P28" s="1693"/>
      <c r="Q28" s="1696"/>
      <c r="R28" s="101">
        <v>11043497</v>
      </c>
      <c r="S28" s="101"/>
      <c r="T28" s="101"/>
      <c r="U28" s="101"/>
      <c r="V28" s="958"/>
      <c r="W28" s="959"/>
      <c r="X28" s="84" t="s">
        <v>1019</v>
      </c>
      <c r="Y28" s="1647"/>
      <c r="Z28" s="1691"/>
      <c r="AA28" s="61">
        <f t="shared" si="0"/>
        <v>552174.85</v>
      </c>
    </row>
    <row r="29" spans="1:30" ht="4.5" hidden="1" customHeight="1" x14ac:dyDescent="0.15">
      <c r="A29" s="982"/>
      <c r="B29" s="982"/>
      <c r="C29" s="982"/>
      <c r="D29" s="982"/>
      <c r="E29" s="982"/>
      <c r="F29" s="983"/>
      <c r="G29" s="984"/>
      <c r="H29" s="985"/>
      <c r="I29" s="986"/>
      <c r="J29" s="939"/>
      <c r="K29" s="986"/>
      <c r="L29" s="871"/>
      <c r="M29" s="986"/>
      <c r="N29" s="987"/>
      <c r="O29" s="986"/>
      <c r="P29" s="986"/>
      <c r="Q29" s="988"/>
      <c r="R29" s="939"/>
      <c r="S29" s="939"/>
      <c r="T29" s="939"/>
      <c r="U29" s="939"/>
      <c r="V29" s="989"/>
      <c r="W29" s="990"/>
      <c r="X29" s="982"/>
      <c r="Y29" s="982"/>
      <c r="Z29" s="866"/>
      <c r="AA29" s="61">
        <f t="shared" si="0"/>
        <v>0</v>
      </c>
    </row>
    <row r="30" spans="1:30" ht="59.25" customHeight="1" x14ac:dyDescent="0.15">
      <c r="A30" s="1918" t="s">
        <v>1512</v>
      </c>
      <c r="B30" s="1646" t="s">
        <v>1055</v>
      </c>
      <c r="C30" s="1745" t="s">
        <v>1166</v>
      </c>
      <c r="D30" s="1646" t="s">
        <v>961</v>
      </c>
      <c r="E30" s="1646" t="s">
        <v>278</v>
      </c>
      <c r="F30" s="1910">
        <v>7729273</v>
      </c>
      <c r="G30" s="869" t="s">
        <v>1057</v>
      </c>
      <c r="H30" s="1914" t="s">
        <v>1059</v>
      </c>
      <c r="I30" s="1694">
        <v>41394</v>
      </c>
      <c r="J30" s="101">
        <v>6000000</v>
      </c>
      <c r="K30" s="1694">
        <v>41470</v>
      </c>
      <c r="L30" s="871"/>
      <c r="M30" s="1694">
        <v>41470</v>
      </c>
      <c r="N30" s="77">
        <v>6000000</v>
      </c>
      <c r="O30" s="1694">
        <v>41477</v>
      </c>
      <c r="P30" s="1694">
        <v>41479</v>
      </c>
      <c r="Q30" s="1695">
        <v>90</v>
      </c>
      <c r="R30" s="101">
        <v>6000000</v>
      </c>
      <c r="S30" s="101"/>
      <c r="T30" s="101"/>
      <c r="U30" s="101"/>
      <c r="V30" s="872"/>
      <c r="W30" s="125"/>
      <c r="X30" s="84" t="s">
        <v>1060</v>
      </c>
      <c r="Y30" s="1646" t="s">
        <v>1133</v>
      </c>
      <c r="Z30" s="1921">
        <v>11</v>
      </c>
      <c r="AA30" s="61">
        <f t="shared" si="0"/>
        <v>300000</v>
      </c>
    </row>
    <row r="31" spans="1:30" ht="15" customHeight="1" x14ac:dyDescent="0.15">
      <c r="A31" s="1919"/>
      <c r="B31" s="1647"/>
      <c r="C31" s="1746"/>
      <c r="D31" s="1647"/>
      <c r="E31" s="1647"/>
      <c r="F31" s="1911"/>
      <c r="G31" s="869" t="s">
        <v>1058</v>
      </c>
      <c r="H31" s="1915"/>
      <c r="I31" s="1693"/>
      <c r="J31" s="101">
        <v>34000000</v>
      </c>
      <c r="K31" s="1693"/>
      <c r="L31" s="871"/>
      <c r="M31" s="1693"/>
      <c r="N31" s="77">
        <v>31982459</v>
      </c>
      <c r="O31" s="1693"/>
      <c r="P31" s="1693"/>
      <c r="Q31" s="1696"/>
      <c r="R31" s="101">
        <v>31982459</v>
      </c>
      <c r="S31" s="101"/>
      <c r="T31" s="101"/>
      <c r="U31" s="101"/>
      <c r="V31" s="872"/>
      <c r="W31" s="125"/>
      <c r="X31" s="84" t="s">
        <v>95</v>
      </c>
      <c r="Y31" s="1647"/>
      <c r="Z31" s="1691"/>
      <c r="AA31" s="61">
        <f t="shared" si="0"/>
        <v>1599122.9500000002</v>
      </c>
    </row>
    <row r="32" spans="1:30" ht="3.75" customHeight="1" x14ac:dyDescent="0.15">
      <c r="A32" s="884"/>
      <c r="B32" s="884"/>
      <c r="C32" s="884"/>
      <c r="D32" s="884"/>
      <c r="E32" s="884"/>
      <c r="F32" s="991"/>
      <c r="G32" s="886"/>
      <c r="H32" s="887"/>
      <c r="I32" s="888"/>
      <c r="J32" s="889"/>
      <c r="K32" s="888"/>
      <c r="L32" s="890"/>
      <c r="M32" s="888"/>
      <c r="N32" s="891"/>
      <c r="O32" s="888"/>
      <c r="P32" s="888"/>
      <c r="Q32" s="892"/>
      <c r="R32" s="889"/>
      <c r="S32" s="889"/>
      <c r="T32" s="889"/>
      <c r="U32" s="889"/>
      <c r="V32" s="893"/>
      <c r="W32" s="894"/>
      <c r="X32" s="884"/>
      <c r="Y32" s="884"/>
      <c r="Z32" s="866"/>
      <c r="AA32" s="61">
        <f t="shared" si="0"/>
        <v>0</v>
      </c>
    </row>
    <row r="33" spans="1:27" ht="45" x14ac:dyDescent="0.15">
      <c r="A33" s="1116" t="s">
        <v>1511</v>
      </c>
      <c r="B33" s="84" t="s">
        <v>1070</v>
      </c>
      <c r="C33" s="84" t="s">
        <v>1167</v>
      </c>
      <c r="D33" s="84" t="s">
        <v>961</v>
      </c>
      <c r="E33" s="84" t="s">
        <v>200</v>
      </c>
      <c r="F33" s="868" t="s">
        <v>987</v>
      </c>
      <c r="G33" s="869" t="s">
        <v>1005</v>
      </c>
      <c r="H33" s="870" t="s">
        <v>1004</v>
      </c>
      <c r="I33" s="70">
        <v>41394</v>
      </c>
      <c r="J33" s="101">
        <v>75000000</v>
      </c>
      <c r="K33" s="70">
        <v>41470</v>
      </c>
      <c r="L33" s="871"/>
      <c r="M33" s="70">
        <v>41470</v>
      </c>
      <c r="N33" s="77">
        <v>71112432</v>
      </c>
      <c r="O33" s="70">
        <v>41477</v>
      </c>
      <c r="P33" s="70">
        <v>41481</v>
      </c>
      <c r="Q33" s="864">
        <v>90</v>
      </c>
      <c r="R33" s="101">
        <v>71112432</v>
      </c>
      <c r="S33" s="101"/>
      <c r="T33" s="101"/>
      <c r="U33" s="101"/>
      <c r="V33" s="872"/>
      <c r="W33" s="125"/>
      <c r="X33" s="84" t="s">
        <v>1006</v>
      </c>
      <c r="Y33" s="84" t="s">
        <v>1133</v>
      </c>
      <c r="Z33" s="866">
        <v>12</v>
      </c>
      <c r="AA33" s="61">
        <f t="shared" si="0"/>
        <v>3555621.6</v>
      </c>
    </row>
    <row r="34" spans="1:27" ht="5.25" customHeight="1" x14ac:dyDescent="0.15">
      <c r="A34" s="992"/>
      <c r="B34" s="992"/>
      <c r="C34" s="992"/>
      <c r="D34" s="992"/>
      <c r="E34" s="992"/>
      <c r="F34" s="993"/>
      <c r="G34" s="994"/>
      <c r="H34" s="995"/>
      <c r="I34" s="996"/>
      <c r="J34" s="997"/>
      <c r="K34" s="996"/>
      <c r="L34" s="998"/>
      <c r="M34" s="996"/>
      <c r="N34" s="999"/>
      <c r="O34" s="996"/>
      <c r="P34" s="996"/>
      <c r="Q34" s="1000"/>
      <c r="R34" s="997"/>
      <c r="S34" s="997"/>
      <c r="T34" s="997"/>
      <c r="U34" s="997"/>
      <c r="V34" s="1001"/>
      <c r="W34" s="1002"/>
      <c r="X34" s="992"/>
      <c r="Y34" s="992"/>
      <c r="Z34" s="866"/>
      <c r="AA34" s="61">
        <f t="shared" si="0"/>
        <v>0</v>
      </c>
    </row>
    <row r="35" spans="1:27" ht="60" customHeight="1" x14ac:dyDescent="0.15">
      <c r="A35" s="1116" t="s">
        <v>1520</v>
      </c>
      <c r="B35" s="84" t="s">
        <v>1062</v>
      </c>
      <c r="C35" s="84" t="s">
        <v>1008</v>
      </c>
      <c r="D35" s="84" t="s">
        <v>961</v>
      </c>
      <c r="E35" s="84" t="s">
        <v>278</v>
      </c>
      <c r="F35" s="952">
        <v>7729273</v>
      </c>
      <c r="G35" s="869" t="s">
        <v>1009</v>
      </c>
      <c r="H35" s="870" t="s">
        <v>1010</v>
      </c>
      <c r="I35" s="70">
        <v>41365</v>
      </c>
      <c r="J35" s="101">
        <v>27148958</v>
      </c>
      <c r="K35" s="70">
        <v>41470</v>
      </c>
      <c r="L35" s="871"/>
      <c r="M35" s="70">
        <v>41470</v>
      </c>
      <c r="N35" s="77">
        <v>25855514</v>
      </c>
      <c r="O35" s="70">
        <v>41477</v>
      </c>
      <c r="P35" s="70">
        <v>41479</v>
      </c>
      <c r="Q35" s="864">
        <v>90</v>
      </c>
      <c r="R35" s="101">
        <v>25855514</v>
      </c>
      <c r="S35" s="101"/>
      <c r="T35" s="101"/>
      <c r="U35" s="101"/>
      <c r="V35" s="872"/>
      <c r="W35" s="125"/>
      <c r="X35" s="84" t="s">
        <v>133</v>
      </c>
      <c r="Y35" s="84" t="s">
        <v>1133</v>
      </c>
      <c r="Z35" s="866">
        <v>13</v>
      </c>
      <c r="AA35" s="61">
        <f t="shared" si="0"/>
        <v>1292775.7000000002</v>
      </c>
    </row>
    <row r="36" spans="1:27" s="1117" customFormat="1" x14ac:dyDescent="0.15">
      <c r="R36" s="1117">
        <f>SUM(R3:R35)</f>
        <v>804700042</v>
      </c>
      <c r="Z36" s="1118"/>
      <c r="AA36" s="1117">
        <f>SUM(AA3:AA35)</f>
        <v>40235002.100000009</v>
      </c>
    </row>
    <row r="37" spans="1:27" s="1117" customFormat="1" x14ac:dyDescent="0.15">
      <c r="Z37" s="1118"/>
    </row>
    <row r="38" spans="1:27" s="1117" customFormat="1" x14ac:dyDescent="0.15">
      <c r="Z38" s="1118"/>
    </row>
    <row r="39" spans="1:27" s="1117" customFormat="1" x14ac:dyDescent="0.15">
      <c r="Z39" s="1118"/>
    </row>
    <row r="40" spans="1:27" s="1117" customFormat="1" x14ac:dyDescent="0.15">
      <c r="Z40" s="1118"/>
    </row>
    <row r="41" spans="1:27" s="1117" customFormat="1" x14ac:dyDescent="0.15">
      <c r="Z41" s="1118"/>
    </row>
    <row r="42" spans="1:27" s="1117" customFormat="1" x14ac:dyDescent="0.15">
      <c r="Z42" s="1118"/>
    </row>
    <row r="43" spans="1:27" s="1117" customFormat="1" x14ac:dyDescent="0.15">
      <c r="P43" s="1117">
        <v>35863650</v>
      </c>
      <c r="R43" s="1117">
        <f>P43*50%</f>
        <v>17931825</v>
      </c>
      <c r="Z43" s="1118"/>
    </row>
    <row r="44" spans="1:27" s="1117" customFormat="1" x14ac:dyDescent="0.15">
      <c r="R44" s="1117">
        <f>P43*40%</f>
        <v>14345460</v>
      </c>
      <c r="Z44" s="1118"/>
    </row>
    <row r="45" spans="1:27" s="1117" customFormat="1" x14ac:dyDescent="0.15">
      <c r="R45" s="1117">
        <f>P43*10%</f>
        <v>3586365</v>
      </c>
      <c r="Z45" s="1118"/>
    </row>
    <row r="46" spans="1:27" s="1117" customFormat="1" x14ac:dyDescent="0.15">
      <c r="Z46" s="1118"/>
    </row>
    <row r="47" spans="1:27" s="1117" customFormat="1" x14ac:dyDescent="0.15">
      <c r="Z47" s="1118"/>
    </row>
    <row r="48" spans="1:27" s="1117" customFormat="1" x14ac:dyDescent="0.15">
      <c r="Z48" s="1118"/>
    </row>
    <row r="49" spans="18:26" s="1117" customFormat="1" x14ac:dyDescent="0.15">
      <c r="Z49" s="1118"/>
    </row>
    <row r="50" spans="18:26" s="1117" customFormat="1" x14ac:dyDescent="0.15">
      <c r="Z50" s="1118"/>
    </row>
    <row r="51" spans="18:26" s="1117" customFormat="1" x14ac:dyDescent="0.15">
      <c r="Z51" s="1118"/>
    </row>
    <row r="52" spans="18:26" s="1117" customFormat="1" x14ac:dyDescent="0.15">
      <c r="Z52" s="1118"/>
    </row>
    <row r="53" spans="18:26" s="1117" customFormat="1" x14ac:dyDescent="0.15">
      <c r="Z53" s="1118"/>
    </row>
    <row r="54" spans="18:26" s="1117" customFormat="1" x14ac:dyDescent="0.15">
      <c r="R54" s="1117">
        <v>4582907.5</v>
      </c>
      <c r="Z54" s="1118">
        <v>9648227</v>
      </c>
    </row>
    <row r="55" spans="18:26" s="1117" customFormat="1" x14ac:dyDescent="0.15">
      <c r="R55" s="1117">
        <v>241206</v>
      </c>
      <c r="Z55" s="1118">
        <f>Z54*50%</f>
        <v>4824113.5</v>
      </c>
    </row>
    <row r="56" spans="18:26" s="1117" customFormat="1" x14ac:dyDescent="0.15">
      <c r="R56" s="1117">
        <f>SUM(R54:R55)</f>
        <v>4824113.5</v>
      </c>
      <c r="Z56" s="1118"/>
    </row>
    <row r="57" spans="18:26" s="1117" customFormat="1" x14ac:dyDescent="0.15">
      <c r="Z57" s="1118"/>
    </row>
    <row r="58" spans="18:26" s="1117" customFormat="1" x14ac:dyDescent="0.15">
      <c r="Z58" s="1118"/>
    </row>
    <row r="59" spans="18:26" s="1117" customFormat="1" x14ac:dyDescent="0.15">
      <c r="Z59" s="1118"/>
    </row>
    <row r="60" spans="18:26" s="1117" customFormat="1" x14ac:dyDescent="0.15">
      <c r="Z60" s="1118"/>
    </row>
    <row r="61" spans="18:26" s="1117" customFormat="1" x14ac:dyDescent="0.15">
      <c r="Z61" s="1118"/>
    </row>
    <row r="62" spans="18:26" s="1117" customFormat="1" x14ac:dyDescent="0.15">
      <c r="Z62" s="1118"/>
    </row>
    <row r="63" spans="18:26" s="1117" customFormat="1" x14ac:dyDescent="0.15">
      <c r="Z63" s="1118"/>
    </row>
    <row r="64" spans="18:26" s="1117" customFormat="1" x14ac:dyDescent="0.15">
      <c r="Z64" s="1118"/>
    </row>
    <row r="65" spans="26:26" s="1117" customFormat="1" x14ac:dyDescent="0.15">
      <c r="Z65" s="1118"/>
    </row>
    <row r="66" spans="26:26" s="1117" customFormat="1" x14ac:dyDescent="0.15">
      <c r="Z66" s="1118"/>
    </row>
    <row r="67" spans="26:26" s="1117" customFormat="1" x14ac:dyDescent="0.15">
      <c r="Z67" s="1118"/>
    </row>
    <row r="68" spans="26:26" s="1117" customFormat="1" x14ac:dyDescent="0.15">
      <c r="Z68" s="1118"/>
    </row>
    <row r="69" spans="26:26" s="1117" customFormat="1" x14ac:dyDescent="0.15">
      <c r="Z69" s="1118"/>
    </row>
    <row r="70" spans="26:26" s="1117" customFormat="1" x14ac:dyDescent="0.15">
      <c r="Z70" s="1118"/>
    </row>
    <row r="71" spans="26:26" s="1117" customFormat="1" x14ac:dyDescent="0.15">
      <c r="Z71" s="1118"/>
    </row>
    <row r="72" spans="26:26" s="1117" customFormat="1" x14ac:dyDescent="0.15">
      <c r="Z72" s="1118"/>
    </row>
    <row r="73" spans="26:26" s="1117" customFormat="1" x14ac:dyDescent="0.15">
      <c r="Z73" s="1118"/>
    </row>
    <row r="74" spans="26:26" s="1117" customFormat="1" x14ac:dyDescent="0.15">
      <c r="Z74" s="1118"/>
    </row>
    <row r="75" spans="26:26" s="1117" customFormat="1" x14ac:dyDescent="0.15">
      <c r="Z75" s="1118"/>
    </row>
    <row r="76" spans="26:26" s="1117" customFormat="1" x14ac:dyDescent="0.15">
      <c r="Z76" s="1118"/>
    </row>
    <row r="77" spans="26:26" s="1117" customFormat="1" x14ac:dyDescent="0.15">
      <c r="Z77" s="1118"/>
    </row>
    <row r="78" spans="26:26" s="1117" customFormat="1" x14ac:dyDescent="0.15">
      <c r="Z78" s="1118"/>
    </row>
    <row r="79" spans="26:26" s="1117" customFormat="1" x14ac:dyDescent="0.15">
      <c r="Z79" s="1118"/>
    </row>
    <row r="80" spans="26:26" s="1117" customFormat="1" x14ac:dyDescent="0.15">
      <c r="Z80" s="1118"/>
    </row>
    <row r="81" spans="26:26" s="1117" customFormat="1" x14ac:dyDescent="0.15">
      <c r="Z81" s="1118"/>
    </row>
    <row r="82" spans="26:26" s="1117" customFormat="1" x14ac:dyDescent="0.15">
      <c r="Z82" s="1118"/>
    </row>
    <row r="83" spans="26:26" s="1117" customFormat="1" x14ac:dyDescent="0.15">
      <c r="Z83" s="1118"/>
    </row>
    <row r="84" spans="26:26" s="1117" customFormat="1" x14ac:dyDescent="0.15">
      <c r="Z84" s="1118"/>
    </row>
    <row r="85" spans="26:26" s="1117" customFormat="1" x14ac:dyDescent="0.15">
      <c r="Z85" s="1118"/>
    </row>
    <row r="86" spans="26:26" s="1117" customFormat="1" x14ac:dyDescent="0.15">
      <c r="Z86" s="1118"/>
    </row>
    <row r="87" spans="26:26" s="1117" customFormat="1" x14ac:dyDescent="0.15">
      <c r="Z87" s="1118"/>
    </row>
    <row r="88" spans="26:26" s="1117" customFormat="1" x14ac:dyDescent="0.15">
      <c r="Z88" s="1118"/>
    </row>
    <row r="89" spans="26:26" s="1117" customFormat="1" x14ac:dyDescent="0.15">
      <c r="Z89" s="1118"/>
    </row>
    <row r="90" spans="26:26" s="1117" customFormat="1" x14ac:dyDescent="0.15">
      <c r="Z90" s="1118"/>
    </row>
    <row r="91" spans="26:26" s="1117" customFormat="1" x14ac:dyDescent="0.15">
      <c r="Z91" s="1118"/>
    </row>
    <row r="92" spans="26:26" s="1117" customFormat="1" x14ac:dyDescent="0.15">
      <c r="Z92" s="1118"/>
    </row>
    <row r="93" spans="26:26" s="1117" customFormat="1" x14ac:dyDescent="0.15">
      <c r="Z93" s="1118"/>
    </row>
    <row r="94" spans="26:26" s="1117" customFormat="1" x14ac:dyDescent="0.15">
      <c r="Z94" s="1118"/>
    </row>
    <row r="95" spans="26:26" s="1117" customFormat="1" x14ac:dyDescent="0.15">
      <c r="Z95" s="1118"/>
    </row>
    <row r="96" spans="26:26" s="1117" customFormat="1" x14ac:dyDescent="0.15">
      <c r="Z96" s="1118"/>
    </row>
    <row r="97" spans="26:26" s="1117" customFormat="1" x14ac:dyDescent="0.15">
      <c r="Z97" s="1118"/>
    </row>
    <row r="98" spans="26:26" s="1117" customFormat="1" x14ac:dyDescent="0.15">
      <c r="Z98" s="1118"/>
    </row>
    <row r="99" spans="26:26" s="1117" customFormat="1" x14ac:dyDescent="0.15">
      <c r="Z99" s="1118"/>
    </row>
    <row r="100" spans="26:26" s="1117" customFormat="1" x14ac:dyDescent="0.15">
      <c r="Z100" s="1118"/>
    </row>
    <row r="101" spans="26:26" s="1117" customFormat="1" x14ac:dyDescent="0.15">
      <c r="Z101" s="1118"/>
    </row>
    <row r="102" spans="26:26" s="1117" customFormat="1" x14ac:dyDescent="0.15">
      <c r="Z102" s="1118"/>
    </row>
    <row r="103" spans="26:26" s="1117" customFormat="1" x14ac:dyDescent="0.15">
      <c r="Z103" s="1118"/>
    </row>
    <row r="104" spans="26:26" s="1117" customFormat="1" x14ac:dyDescent="0.15">
      <c r="Z104" s="1118"/>
    </row>
    <row r="105" spans="26:26" s="1117" customFormat="1" x14ac:dyDescent="0.15">
      <c r="Z105" s="1118"/>
    </row>
    <row r="106" spans="26:26" s="1117" customFormat="1" x14ac:dyDescent="0.15">
      <c r="Z106" s="1118"/>
    </row>
    <row r="107" spans="26:26" s="1117" customFormat="1" x14ac:dyDescent="0.15">
      <c r="Z107" s="1118"/>
    </row>
    <row r="108" spans="26:26" s="1117" customFormat="1" x14ac:dyDescent="0.15">
      <c r="Z108" s="1118"/>
    </row>
  </sheetData>
  <mergeCells count="59">
    <mergeCell ref="M30:M31"/>
    <mergeCell ref="O30:O31"/>
    <mergeCell ref="P30:P31"/>
    <mergeCell ref="Q30:Q31"/>
    <mergeCell ref="Y30:Y31"/>
    <mergeCell ref="Z9:Z10"/>
    <mergeCell ref="Z22:Z23"/>
    <mergeCell ref="Z27:Z28"/>
    <mergeCell ref="Z30:Z31"/>
    <mergeCell ref="Y27:Y28"/>
    <mergeCell ref="A30:A31"/>
    <mergeCell ref="B30:B31"/>
    <mergeCell ref="C30:C31"/>
    <mergeCell ref="D30:D31"/>
    <mergeCell ref="E30:E31"/>
    <mergeCell ref="F30:F31"/>
    <mergeCell ref="H30:H31"/>
    <mergeCell ref="I30:I31"/>
    <mergeCell ref="K30:K31"/>
    <mergeCell ref="K27:K28"/>
    <mergeCell ref="L27:L28"/>
    <mergeCell ref="M27:M28"/>
    <mergeCell ref="O27:O28"/>
    <mergeCell ref="P27:P28"/>
    <mergeCell ref="Q27:Q28"/>
    <mergeCell ref="X22:X23"/>
    <mergeCell ref="Y22:Y23"/>
    <mergeCell ref="A27:A28"/>
    <mergeCell ref="B27:B28"/>
    <mergeCell ref="C27:C28"/>
    <mergeCell ref="D27:D28"/>
    <mergeCell ref="E27:E28"/>
    <mergeCell ref="F27:F28"/>
    <mergeCell ref="H27:H28"/>
    <mergeCell ref="I27:I28"/>
    <mergeCell ref="K22:K23"/>
    <mergeCell ref="M22:M23"/>
    <mergeCell ref="O22:O23"/>
    <mergeCell ref="P22:P23"/>
    <mergeCell ref="Q22:Q23"/>
    <mergeCell ref="R22:R23"/>
    <mergeCell ref="A22:A23"/>
    <mergeCell ref="D22:D23"/>
    <mergeCell ref="E22:E23"/>
    <mergeCell ref="F22:F23"/>
    <mergeCell ref="H22:H23"/>
    <mergeCell ref="I22:I23"/>
    <mergeCell ref="K9:K10"/>
    <mergeCell ref="M9:M10"/>
    <mergeCell ref="O9:O10"/>
    <mergeCell ref="P9:P10"/>
    <mergeCell ref="Q9:Q10"/>
    <mergeCell ref="R9:R10"/>
    <mergeCell ref="A9:A10"/>
    <mergeCell ref="B9:B10"/>
    <mergeCell ref="D9:D10"/>
    <mergeCell ref="E9:E10"/>
    <mergeCell ref="F9:F10"/>
    <mergeCell ref="I9:I10"/>
  </mergeCells>
  <pageMargins left="0.70866141732283472" right="0.70866141732283472" top="0.74803149606299213" bottom="0.74803149606299213" header="0.31496062992125984" footer="0.31496062992125984"/>
  <pageSetup scale="75"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2:AA35"/>
  <sheetViews>
    <sheetView workbookViewId="0">
      <selection activeCell="A2" sqref="A2:AA25"/>
    </sheetView>
  </sheetViews>
  <sheetFormatPr baseColWidth="10" defaultRowHeight="9" x14ac:dyDescent="0.15"/>
  <cols>
    <col min="1" max="1" width="11.42578125" style="61"/>
    <col min="2" max="2" width="0" style="61" hidden="1" customWidth="1"/>
    <col min="3" max="3" width="36.5703125" style="61" customWidth="1"/>
    <col min="4" max="4" width="0" style="61" hidden="1" customWidth="1"/>
    <col min="5" max="5" width="11.42578125" style="61"/>
    <col min="6" max="6" width="8.5703125" style="61" hidden="1" customWidth="1"/>
    <col min="7" max="15" width="0" style="61" hidden="1" customWidth="1"/>
    <col min="16" max="16" width="11.42578125" style="61"/>
    <col min="17" max="17" width="5.85546875" style="61" hidden="1" customWidth="1"/>
    <col min="18" max="18" width="12" style="61" hidden="1" customWidth="1"/>
    <col min="19" max="23" width="0" style="61" hidden="1" customWidth="1"/>
    <col min="24" max="24" width="8.140625" style="61" hidden="1" customWidth="1"/>
    <col min="25" max="25" width="7.7109375" style="61" hidden="1" customWidth="1"/>
    <col min="26" max="26" width="0" style="1003" hidden="1" customWidth="1"/>
    <col min="27" max="16384" width="11.42578125" style="61"/>
  </cols>
  <sheetData>
    <row r="2" spans="1:27" ht="14.25" customHeight="1" x14ac:dyDescent="0.15">
      <c r="A2" s="1012" t="s">
        <v>46</v>
      </c>
      <c r="B2" s="1012" t="s">
        <v>1140</v>
      </c>
      <c r="C2" s="1012" t="s">
        <v>1141</v>
      </c>
      <c r="D2" s="1012"/>
      <c r="E2" s="1012" t="s">
        <v>1142</v>
      </c>
      <c r="F2" s="1012" t="s">
        <v>1143</v>
      </c>
      <c r="G2" s="1012" t="s">
        <v>1144</v>
      </c>
      <c r="H2" s="1012" t="s">
        <v>1145</v>
      </c>
      <c r="I2" s="1012" t="s">
        <v>1146</v>
      </c>
      <c r="J2" s="1012" t="s">
        <v>1147</v>
      </c>
      <c r="K2" s="867" t="s">
        <v>1258</v>
      </c>
      <c r="L2" s="1012" t="s">
        <v>8</v>
      </c>
      <c r="M2" s="1012" t="s">
        <v>21</v>
      </c>
      <c r="N2" s="1012" t="s">
        <v>1149</v>
      </c>
      <c r="O2" s="1012" t="s">
        <v>1150</v>
      </c>
      <c r="P2" s="1012" t="s">
        <v>1151</v>
      </c>
      <c r="Q2" s="1012" t="s">
        <v>1152</v>
      </c>
      <c r="R2" s="867" t="s">
        <v>1153</v>
      </c>
      <c r="S2" s="1012"/>
      <c r="T2" s="1012"/>
      <c r="U2" s="1012"/>
      <c r="V2" s="1012"/>
      <c r="W2" s="1012"/>
      <c r="X2" s="1012" t="s">
        <v>1154</v>
      </c>
      <c r="Y2" s="867" t="s">
        <v>1155</v>
      </c>
      <c r="Z2" s="1012"/>
      <c r="AA2" s="1012" t="s">
        <v>1259</v>
      </c>
    </row>
    <row r="3" spans="1:27" ht="34.5" customHeight="1" x14ac:dyDescent="0.15">
      <c r="A3" s="84" t="s">
        <v>1168</v>
      </c>
      <c r="B3" s="84" t="s">
        <v>1169</v>
      </c>
      <c r="C3" s="84" t="s">
        <v>1156</v>
      </c>
      <c r="D3" s="84" t="s">
        <v>961</v>
      </c>
      <c r="E3" s="1004" t="s">
        <v>1260</v>
      </c>
      <c r="F3" s="868" t="s">
        <v>675</v>
      </c>
      <c r="G3" s="869" t="s">
        <v>965</v>
      </c>
      <c r="H3" s="870" t="s">
        <v>966</v>
      </c>
      <c r="I3" s="70">
        <v>41344</v>
      </c>
      <c r="J3" s="101">
        <v>63928758</v>
      </c>
      <c r="K3" s="70">
        <v>41470</v>
      </c>
      <c r="L3" s="871"/>
      <c r="M3" s="70">
        <v>41470</v>
      </c>
      <c r="N3" s="77">
        <v>60881781</v>
      </c>
      <c r="O3" s="70">
        <v>41472</v>
      </c>
      <c r="P3" s="70">
        <v>41473</v>
      </c>
      <c r="Q3" s="1011">
        <v>90</v>
      </c>
      <c r="R3" s="101">
        <v>60881781</v>
      </c>
      <c r="S3" s="101"/>
      <c r="T3" s="101"/>
      <c r="U3" s="101"/>
      <c r="V3" s="872"/>
      <c r="W3" s="125"/>
      <c r="X3" s="84" t="s">
        <v>967</v>
      </c>
      <c r="Y3" s="84" t="s">
        <v>1133</v>
      </c>
      <c r="Z3" s="1012">
        <v>1</v>
      </c>
      <c r="AA3" s="1013">
        <v>0.41666666666666669</v>
      </c>
    </row>
    <row r="4" spans="1:27" ht="5.25" hidden="1" customHeight="1" x14ac:dyDescent="0.15">
      <c r="A4" s="873"/>
      <c r="B4" s="873"/>
      <c r="C4" s="873"/>
      <c r="D4" s="873"/>
      <c r="E4" s="873"/>
      <c r="F4" s="874"/>
      <c r="G4" s="875"/>
      <c r="H4" s="876"/>
      <c r="I4" s="877"/>
      <c r="J4" s="878"/>
      <c r="K4" s="877"/>
      <c r="L4" s="879"/>
      <c r="M4" s="877"/>
      <c r="N4" s="880"/>
      <c r="O4" s="877"/>
      <c r="P4" s="877"/>
      <c r="Q4" s="881"/>
      <c r="R4" s="878"/>
      <c r="S4" s="878"/>
      <c r="T4" s="878"/>
      <c r="U4" s="878"/>
      <c r="V4" s="882"/>
      <c r="W4" s="883"/>
      <c r="X4" s="873"/>
      <c r="Y4" s="873"/>
      <c r="Z4" s="1012"/>
      <c r="AA4" s="1012"/>
    </row>
    <row r="5" spans="1:27" ht="57.75" hidden="1" x14ac:dyDescent="0.15">
      <c r="A5" s="84" t="s">
        <v>1170</v>
      </c>
      <c r="B5" s="84" t="s">
        <v>1044</v>
      </c>
      <c r="C5" s="84" t="s">
        <v>1157</v>
      </c>
      <c r="D5" s="84" t="s">
        <v>961</v>
      </c>
      <c r="E5" s="84" t="s">
        <v>278</v>
      </c>
      <c r="F5" s="868">
        <v>7729273</v>
      </c>
      <c r="G5" s="869" t="s">
        <v>904</v>
      </c>
      <c r="H5" s="870" t="s">
        <v>969</v>
      </c>
      <c r="I5" s="70">
        <v>41345</v>
      </c>
      <c r="J5" s="101">
        <v>38336650</v>
      </c>
      <c r="K5" s="70">
        <v>41470</v>
      </c>
      <c r="L5" s="871"/>
      <c r="M5" s="70">
        <v>41470</v>
      </c>
      <c r="N5" s="77">
        <v>36510723</v>
      </c>
      <c r="O5" s="70">
        <v>41477</v>
      </c>
      <c r="P5" s="70">
        <v>41479</v>
      </c>
      <c r="Q5" s="1011">
        <v>90</v>
      </c>
      <c r="R5" s="101">
        <v>36510723</v>
      </c>
      <c r="S5" s="101"/>
      <c r="T5" s="101"/>
      <c r="U5" s="101"/>
      <c r="V5" s="872"/>
      <c r="W5" s="125"/>
      <c r="X5" s="1004" t="s">
        <v>970</v>
      </c>
      <c r="Y5" s="84" t="s">
        <v>1133</v>
      </c>
      <c r="Z5" s="1012">
        <v>2</v>
      </c>
      <c r="AA5" s="1012"/>
    </row>
    <row r="6" spans="1:27" ht="2.25" hidden="1" customHeight="1" x14ac:dyDescent="0.15">
      <c r="A6" s="884"/>
      <c r="B6" s="884"/>
      <c r="C6" s="884"/>
      <c r="D6" s="884"/>
      <c r="E6" s="884"/>
      <c r="F6" s="885"/>
      <c r="G6" s="886"/>
      <c r="H6" s="887"/>
      <c r="I6" s="888"/>
      <c r="J6" s="889"/>
      <c r="K6" s="888"/>
      <c r="L6" s="890"/>
      <c r="M6" s="888"/>
      <c r="N6" s="891"/>
      <c r="O6" s="888"/>
      <c r="P6" s="888"/>
      <c r="Q6" s="892"/>
      <c r="R6" s="889"/>
      <c r="S6" s="889"/>
      <c r="T6" s="889"/>
      <c r="U6" s="889"/>
      <c r="V6" s="893"/>
      <c r="W6" s="894"/>
      <c r="X6" s="884"/>
      <c r="Y6" s="884"/>
      <c r="Z6" s="1012"/>
      <c r="AA6" s="1012"/>
    </row>
    <row r="7" spans="1:27" ht="30.75" customHeight="1" x14ac:dyDescent="0.15">
      <c r="A7" s="84" t="s">
        <v>1171</v>
      </c>
      <c r="B7" s="84" t="s">
        <v>1045</v>
      </c>
      <c r="C7" s="84" t="s">
        <v>1158</v>
      </c>
      <c r="D7" s="84" t="s">
        <v>961</v>
      </c>
      <c r="E7" s="84" t="s">
        <v>278</v>
      </c>
      <c r="F7" s="868">
        <v>7729273</v>
      </c>
      <c r="G7" s="869" t="s">
        <v>904</v>
      </c>
      <c r="H7" s="870" t="s">
        <v>972</v>
      </c>
      <c r="I7" s="70">
        <v>41365</v>
      </c>
      <c r="J7" s="101">
        <v>20982320</v>
      </c>
      <c r="K7" s="70">
        <v>41470</v>
      </c>
      <c r="L7" s="871"/>
      <c r="M7" s="70">
        <v>41470</v>
      </c>
      <c r="N7" s="77">
        <v>19976221</v>
      </c>
      <c r="O7" s="70">
        <v>41474</v>
      </c>
      <c r="P7" s="70">
        <v>41479</v>
      </c>
      <c r="Q7" s="1011">
        <v>90</v>
      </c>
      <c r="R7" s="101">
        <v>19976221</v>
      </c>
      <c r="S7" s="101"/>
      <c r="T7" s="101"/>
      <c r="U7" s="101"/>
      <c r="V7" s="872"/>
      <c r="W7" s="125"/>
      <c r="X7" s="1004" t="s">
        <v>970</v>
      </c>
      <c r="Y7" s="84" t="s">
        <v>1133</v>
      </c>
      <c r="Z7" s="1012">
        <v>3</v>
      </c>
      <c r="AA7" s="1013">
        <v>0.39583333333333331</v>
      </c>
    </row>
    <row r="8" spans="1:27" ht="4.5" hidden="1" customHeight="1" x14ac:dyDescent="0.15">
      <c r="A8" s="895"/>
      <c r="B8" s="895"/>
      <c r="C8" s="895"/>
      <c r="D8" s="895"/>
      <c r="E8" s="895"/>
      <c r="F8" s="896"/>
      <c r="G8" s="897"/>
      <c r="H8" s="898"/>
      <c r="I8" s="899"/>
      <c r="J8" s="900"/>
      <c r="K8" s="899"/>
      <c r="L8" s="901"/>
      <c r="M8" s="899"/>
      <c r="N8" s="902"/>
      <c r="O8" s="899"/>
      <c r="P8" s="899"/>
      <c r="Q8" s="903"/>
      <c r="R8" s="900"/>
      <c r="S8" s="900"/>
      <c r="T8" s="900"/>
      <c r="U8" s="900"/>
      <c r="V8" s="904"/>
      <c r="W8" s="905"/>
      <c r="X8" s="895"/>
      <c r="Y8" s="895"/>
      <c r="Z8" s="1012"/>
      <c r="AA8" s="1012"/>
    </row>
    <row r="9" spans="1:27" ht="82.5" hidden="1" customHeight="1" x14ac:dyDescent="0.15">
      <c r="A9" s="1646" t="s">
        <v>1172</v>
      </c>
      <c r="B9" s="1646" t="s">
        <v>1041</v>
      </c>
      <c r="C9" s="84" t="s">
        <v>1110</v>
      </c>
      <c r="D9" s="1646" t="s">
        <v>961</v>
      </c>
      <c r="E9" s="1646" t="s">
        <v>974</v>
      </c>
      <c r="F9" s="1910" t="s">
        <v>975</v>
      </c>
      <c r="G9" s="869" t="s">
        <v>905</v>
      </c>
      <c r="H9" s="870" t="s">
        <v>1042</v>
      </c>
      <c r="I9" s="1694">
        <v>41365</v>
      </c>
      <c r="J9" s="101">
        <v>25894010</v>
      </c>
      <c r="K9" s="1694">
        <v>41470</v>
      </c>
      <c r="L9" s="69" t="s">
        <v>1112</v>
      </c>
      <c r="M9" s="1694">
        <v>41470</v>
      </c>
      <c r="N9" s="77">
        <v>25870000</v>
      </c>
      <c r="O9" s="1694">
        <v>41474</v>
      </c>
      <c r="P9" s="1694">
        <v>41474</v>
      </c>
      <c r="Q9" s="1695">
        <v>90</v>
      </c>
      <c r="R9" s="1698">
        <v>51740012</v>
      </c>
      <c r="S9" s="101"/>
      <c r="T9" s="101"/>
      <c r="U9" s="101"/>
      <c r="V9" s="872"/>
      <c r="W9" s="125"/>
      <c r="X9" s="84" t="s">
        <v>1114</v>
      </c>
      <c r="Y9" s="84"/>
      <c r="Z9" s="1920">
        <v>4</v>
      </c>
      <c r="AA9" s="1012"/>
    </row>
    <row r="10" spans="1:27" ht="83.25" hidden="1" customHeight="1" x14ac:dyDescent="0.15">
      <c r="A10" s="1647"/>
      <c r="B10" s="1647"/>
      <c r="C10" s="84" t="s">
        <v>1109</v>
      </c>
      <c r="D10" s="1647"/>
      <c r="E10" s="1647"/>
      <c r="F10" s="1911"/>
      <c r="G10" s="869" t="s">
        <v>905</v>
      </c>
      <c r="H10" s="870" t="s">
        <v>1111</v>
      </c>
      <c r="I10" s="1693"/>
      <c r="J10" s="101">
        <v>25894010</v>
      </c>
      <c r="K10" s="1693"/>
      <c r="L10" s="69" t="s">
        <v>1113</v>
      </c>
      <c r="M10" s="1693"/>
      <c r="N10" s="77">
        <v>25870012</v>
      </c>
      <c r="O10" s="1693"/>
      <c r="P10" s="1693"/>
      <c r="Q10" s="1696"/>
      <c r="R10" s="1699"/>
      <c r="S10" s="101"/>
      <c r="T10" s="101"/>
      <c r="U10" s="101"/>
      <c r="V10" s="872"/>
      <c r="W10" s="125"/>
      <c r="X10" s="84" t="s">
        <v>1114</v>
      </c>
      <c r="Y10" s="84"/>
      <c r="Z10" s="1920"/>
      <c r="AA10" s="1012"/>
    </row>
    <row r="11" spans="1:27" ht="5.25" hidden="1" customHeight="1" x14ac:dyDescent="0.15">
      <c r="A11" s="906"/>
      <c r="B11" s="906"/>
      <c r="C11" s="906"/>
      <c r="D11" s="906"/>
      <c r="E11" s="906"/>
      <c r="F11" s="907"/>
      <c r="G11" s="908"/>
      <c r="H11" s="909"/>
      <c r="I11" s="910"/>
      <c r="J11" s="911"/>
      <c r="K11" s="910"/>
      <c r="L11" s="912"/>
      <c r="M11" s="910"/>
      <c r="N11" s="913"/>
      <c r="O11" s="910"/>
      <c r="P11" s="910"/>
      <c r="Q11" s="914"/>
      <c r="R11" s="911"/>
      <c r="S11" s="911"/>
      <c r="T11" s="911"/>
      <c r="U11" s="911"/>
      <c r="V11" s="915"/>
      <c r="W11" s="916"/>
      <c r="X11" s="906"/>
      <c r="Y11" s="906"/>
      <c r="Z11" s="1012"/>
      <c r="AA11" s="1012"/>
    </row>
    <row r="12" spans="1:27" ht="72" hidden="1" customHeight="1" x14ac:dyDescent="0.15">
      <c r="A12" s="84" t="s">
        <v>1173</v>
      </c>
      <c r="B12" s="84" t="s">
        <v>1021</v>
      </c>
      <c r="C12" s="84" t="s">
        <v>1159</v>
      </c>
      <c r="D12" s="84" t="s">
        <v>961</v>
      </c>
      <c r="E12" s="84" t="s">
        <v>1011</v>
      </c>
      <c r="F12" s="868" t="s">
        <v>977</v>
      </c>
      <c r="G12" s="869" t="s">
        <v>978</v>
      </c>
      <c r="H12" s="870" t="s">
        <v>979</v>
      </c>
      <c r="I12" s="70">
        <v>41344</v>
      </c>
      <c r="J12" s="101">
        <v>24898089</v>
      </c>
      <c r="K12" s="70">
        <v>41470</v>
      </c>
      <c r="L12" s="69" t="s">
        <v>1091</v>
      </c>
      <c r="M12" s="70">
        <v>41470</v>
      </c>
      <c r="N12" s="77">
        <v>23711823</v>
      </c>
      <c r="O12" s="70">
        <v>41473</v>
      </c>
      <c r="P12" s="70">
        <v>41473</v>
      </c>
      <c r="Q12" s="1011">
        <v>90</v>
      </c>
      <c r="R12" s="101">
        <v>23711823</v>
      </c>
      <c r="S12" s="101"/>
      <c r="T12" s="101"/>
      <c r="U12" s="101"/>
      <c r="V12" s="872"/>
      <c r="W12" s="125"/>
      <c r="X12" s="84" t="s">
        <v>1022</v>
      </c>
      <c r="Y12" s="84" t="s">
        <v>1133</v>
      </c>
      <c r="Z12" s="1012">
        <v>4</v>
      </c>
      <c r="AA12" s="1012"/>
    </row>
    <row r="13" spans="1:27" ht="6" hidden="1" customHeight="1" x14ac:dyDescent="0.15">
      <c r="A13" s="917"/>
      <c r="B13" s="917"/>
      <c r="C13" s="917"/>
      <c r="D13" s="917"/>
      <c r="E13" s="917"/>
      <c r="F13" s="918"/>
      <c r="G13" s="919"/>
      <c r="H13" s="920"/>
      <c r="I13" s="921"/>
      <c r="J13" s="922"/>
      <c r="K13" s="921"/>
      <c r="L13" s="923"/>
      <c r="M13" s="921"/>
      <c r="N13" s="924"/>
      <c r="O13" s="921"/>
      <c r="P13" s="921"/>
      <c r="Q13" s="925"/>
      <c r="R13" s="922"/>
      <c r="S13" s="922"/>
      <c r="T13" s="922"/>
      <c r="U13" s="922"/>
      <c r="V13" s="926"/>
      <c r="W13" s="927"/>
      <c r="X13" s="917"/>
      <c r="Y13" s="917"/>
      <c r="Z13" s="1012"/>
      <c r="AA13" s="1012"/>
    </row>
    <row r="14" spans="1:27" ht="63" hidden="1" x14ac:dyDescent="0.15">
      <c r="A14" s="84" t="s">
        <v>1174</v>
      </c>
      <c r="B14" s="84" t="s">
        <v>1021</v>
      </c>
      <c r="C14" s="84" t="s">
        <v>1160</v>
      </c>
      <c r="D14" s="84" t="s">
        <v>961</v>
      </c>
      <c r="E14" s="84" t="s">
        <v>982</v>
      </c>
      <c r="F14" s="868" t="s">
        <v>983</v>
      </c>
      <c r="G14" s="869" t="s">
        <v>984</v>
      </c>
      <c r="H14" s="870" t="s">
        <v>985</v>
      </c>
      <c r="I14" s="70">
        <v>41344</v>
      </c>
      <c r="J14" s="101">
        <v>53406331</v>
      </c>
      <c r="K14" s="70">
        <v>41470</v>
      </c>
      <c r="L14" s="871"/>
      <c r="M14" s="70">
        <v>41470</v>
      </c>
      <c r="N14" s="77">
        <v>50857138</v>
      </c>
      <c r="O14" s="70">
        <v>41477</v>
      </c>
      <c r="P14" s="70">
        <v>41479</v>
      </c>
      <c r="Q14" s="1011">
        <v>90</v>
      </c>
      <c r="R14" s="101">
        <v>50857138</v>
      </c>
      <c r="S14" s="101"/>
      <c r="T14" s="101"/>
      <c r="U14" s="101"/>
      <c r="V14" s="872"/>
      <c r="W14" s="125"/>
      <c r="X14" s="84" t="s">
        <v>1022</v>
      </c>
      <c r="Y14" s="84" t="s">
        <v>1133</v>
      </c>
      <c r="Z14" s="1012">
        <v>5</v>
      </c>
      <c r="AA14" s="1012"/>
    </row>
    <row r="15" spans="1:27" ht="5.25" hidden="1" customHeight="1" x14ac:dyDescent="0.15">
      <c r="A15" s="928"/>
      <c r="B15" s="928"/>
      <c r="C15" s="928"/>
      <c r="D15" s="928"/>
      <c r="E15" s="928"/>
      <c r="F15" s="929"/>
      <c r="G15" s="930"/>
      <c r="H15" s="931"/>
      <c r="I15" s="932"/>
      <c r="J15" s="933"/>
      <c r="K15" s="932"/>
      <c r="L15" s="934"/>
      <c r="M15" s="932"/>
      <c r="N15" s="935"/>
      <c r="O15" s="932"/>
      <c r="P15" s="932"/>
      <c r="Q15" s="936"/>
      <c r="R15" s="933"/>
      <c r="S15" s="933"/>
      <c r="T15" s="933"/>
      <c r="U15" s="933"/>
      <c r="V15" s="937"/>
      <c r="W15" s="938"/>
      <c r="X15" s="928"/>
      <c r="Y15" s="928"/>
      <c r="Z15" s="1012"/>
      <c r="AA15" s="1012"/>
    </row>
    <row r="16" spans="1:27" ht="45" hidden="1" x14ac:dyDescent="0.15">
      <c r="A16" s="84" t="s">
        <v>1175</v>
      </c>
      <c r="B16" s="84"/>
      <c r="C16" s="84" t="s">
        <v>1161</v>
      </c>
      <c r="D16" s="84" t="s">
        <v>961</v>
      </c>
      <c r="E16" s="84" t="s">
        <v>200</v>
      </c>
      <c r="F16" s="868" t="s">
        <v>987</v>
      </c>
      <c r="G16" s="869" t="s">
        <v>988</v>
      </c>
      <c r="H16" s="870" t="s">
        <v>989</v>
      </c>
      <c r="I16" s="70">
        <v>41344</v>
      </c>
      <c r="J16" s="939"/>
      <c r="K16" s="70">
        <v>41470</v>
      </c>
      <c r="L16" s="871"/>
      <c r="M16" s="70">
        <v>41470</v>
      </c>
      <c r="N16" s="77">
        <v>78857312</v>
      </c>
      <c r="O16" s="70"/>
      <c r="P16" s="70"/>
      <c r="Q16" s="1011">
        <v>90</v>
      </c>
      <c r="R16" s="101">
        <v>78857312</v>
      </c>
      <c r="S16" s="101"/>
      <c r="T16" s="101"/>
      <c r="U16" s="101"/>
      <c r="V16" s="872"/>
      <c r="W16" s="125"/>
      <c r="X16" s="84" t="s">
        <v>980</v>
      </c>
      <c r="Y16" s="84" t="s">
        <v>1133</v>
      </c>
      <c r="Z16" s="1012">
        <v>6</v>
      </c>
      <c r="AA16" s="1012"/>
    </row>
    <row r="17" spans="1:27" ht="4.5" hidden="1" customHeight="1" x14ac:dyDescent="0.15">
      <c r="A17" s="940"/>
      <c r="B17" s="940"/>
      <c r="C17" s="940"/>
      <c r="D17" s="940"/>
      <c r="E17" s="940"/>
      <c r="F17" s="941"/>
      <c r="G17" s="942"/>
      <c r="H17" s="943"/>
      <c r="I17" s="944"/>
      <c r="J17" s="945"/>
      <c r="K17" s="944"/>
      <c r="L17" s="946"/>
      <c r="M17" s="944"/>
      <c r="N17" s="947"/>
      <c r="O17" s="944"/>
      <c r="P17" s="944"/>
      <c r="Q17" s="948"/>
      <c r="R17" s="945"/>
      <c r="S17" s="945"/>
      <c r="T17" s="945"/>
      <c r="U17" s="945"/>
      <c r="V17" s="949"/>
      <c r="W17" s="950"/>
      <c r="X17" s="940"/>
      <c r="Y17" s="940"/>
      <c r="Z17" s="1012"/>
      <c r="AA17" s="1012"/>
    </row>
    <row r="18" spans="1:27" ht="54" hidden="1" x14ac:dyDescent="0.15">
      <c r="A18" s="84" t="s">
        <v>1176</v>
      </c>
      <c r="B18" s="84" t="s">
        <v>1177</v>
      </c>
      <c r="C18" s="84" t="s">
        <v>1162</v>
      </c>
      <c r="D18" s="84" t="s">
        <v>961</v>
      </c>
      <c r="E18" s="84" t="s">
        <v>962</v>
      </c>
      <c r="F18" s="868" t="s">
        <v>120</v>
      </c>
      <c r="G18" s="869" t="s">
        <v>1067</v>
      </c>
      <c r="H18" s="870" t="s">
        <v>1068</v>
      </c>
      <c r="I18" s="70">
        <v>41344</v>
      </c>
      <c r="J18" s="101">
        <v>101493742</v>
      </c>
      <c r="K18" s="70">
        <v>41470</v>
      </c>
      <c r="L18" s="871"/>
      <c r="M18" s="70">
        <v>41470</v>
      </c>
      <c r="N18" s="77">
        <v>96660707</v>
      </c>
      <c r="O18" s="70">
        <v>41473</v>
      </c>
      <c r="P18" s="70">
        <v>41484</v>
      </c>
      <c r="Q18" s="1011">
        <v>90</v>
      </c>
      <c r="R18" s="101">
        <v>96573667</v>
      </c>
      <c r="S18" s="101"/>
      <c r="T18" s="101"/>
      <c r="U18" s="101"/>
      <c r="V18" s="872"/>
      <c r="W18" s="125"/>
      <c r="X18" s="84" t="s">
        <v>967</v>
      </c>
      <c r="Y18" s="84" t="s">
        <v>1133</v>
      </c>
      <c r="Z18" s="1012">
        <v>7</v>
      </c>
      <c r="AA18" s="1012"/>
    </row>
    <row r="19" spans="1:27" ht="3.75" hidden="1" customHeight="1" x14ac:dyDescent="0.15">
      <c r="A19" s="906"/>
      <c r="B19" s="906"/>
      <c r="C19" s="906"/>
      <c r="D19" s="906"/>
      <c r="E19" s="906"/>
      <c r="F19" s="951"/>
      <c r="G19" s="908"/>
      <c r="H19" s="909"/>
      <c r="I19" s="910"/>
      <c r="J19" s="911"/>
      <c r="K19" s="910"/>
      <c r="L19" s="912"/>
      <c r="M19" s="910"/>
      <c r="N19" s="913"/>
      <c r="O19" s="910"/>
      <c r="P19" s="910"/>
      <c r="Q19" s="914"/>
      <c r="R19" s="911"/>
      <c r="S19" s="911"/>
      <c r="T19" s="911"/>
      <c r="U19" s="911"/>
      <c r="V19" s="915"/>
      <c r="W19" s="916"/>
      <c r="X19" s="906"/>
      <c r="Y19" s="906"/>
      <c r="Z19" s="1012"/>
      <c r="AA19" s="1012"/>
    </row>
    <row r="20" spans="1:27" ht="33.75" customHeight="1" x14ac:dyDescent="0.15">
      <c r="A20" s="84" t="s">
        <v>1178</v>
      </c>
      <c r="B20" s="84" t="s">
        <v>1179</v>
      </c>
      <c r="C20" s="84" t="s">
        <v>1163</v>
      </c>
      <c r="D20" s="84" t="s">
        <v>991</v>
      </c>
      <c r="E20" s="84" t="s">
        <v>278</v>
      </c>
      <c r="F20" s="952">
        <v>7729273</v>
      </c>
      <c r="G20" s="869" t="s">
        <v>992</v>
      </c>
      <c r="H20" s="870" t="s">
        <v>993</v>
      </c>
      <c r="I20" s="70">
        <v>41344</v>
      </c>
      <c r="J20" s="101">
        <v>33149912</v>
      </c>
      <c r="K20" s="70">
        <v>41470</v>
      </c>
      <c r="L20" s="871"/>
      <c r="M20" s="70">
        <v>41470</v>
      </c>
      <c r="N20" s="77">
        <v>31569468</v>
      </c>
      <c r="O20" s="70">
        <v>41477</v>
      </c>
      <c r="P20" s="70">
        <v>41479</v>
      </c>
      <c r="Q20" s="1011">
        <v>90</v>
      </c>
      <c r="R20" s="101">
        <v>31569468</v>
      </c>
      <c r="S20" s="101"/>
      <c r="T20" s="101"/>
      <c r="U20" s="101"/>
      <c r="V20" s="872"/>
      <c r="W20" s="125"/>
      <c r="X20" s="84" t="s">
        <v>967</v>
      </c>
      <c r="Y20" s="84" t="s">
        <v>1133</v>
      </c>
      <c r="Z20" s="1012">
        <v>8</v>
      </c>
      <c r="AA20" s="1013">
        <v>0.375</v>
      </c>
    </row>
    <row r="21" spans="1:27" ht="4.5" hidden="1" customHeight="1" x14ac:dyDescent="0.15">
      <c r="A21" s="192"/>
      <c r="B21" s="192"/>
      <c r="C21" s="192"/>
      <c r="D21" s="192"/>
      <c r="E21" s="192"/>
      <c r="F21" s="953"/>
      <c r="G21" s="954"/>
      <c r="H21" s="955"/>
      <c r="I21" s="198"/>
      <c r="J21" s="199"/>
      <c r="K21" s="198"/>
      <c r="L21" s="956"/>
      <c r="M21" s="198"/>
      <c r="N21" s="190"/>
      <c r="O21" s="198"/>
      <c r="P21" s="198"/>
      <c r="Q21" s="957"/>
      <c r="R21" s="199"/>
      <c r="S21" s="199"/>
      <c r="T21" s="199"/>
      <c r="U21" s="199"/>
      <c r="V21" s="958"/>
      <c r="W21" s="959"/>
      <c r="X21" s="192"/>
      <c r="Y21" s="192"/>
      <c r="Z21" s="1012"/>
      <c r="AA21" s="1012"/>
    </row>
    <row r="22" spans="1:27" ht="31.5" customHeight="1" x14ac:dyDescent="0.15">
      <c r="A22" s="1924" t="s">
        <v>1180</v>
      </c>
      <c r="B22" s="84" t="s">
        <v>1181</v>
      </c>
      <c r="C22" s="84" t="s">
        <v>1164</v>
      </c>
      <c r="D22" s="1646" t="s">
        <v>961</v>
      </c>
      <c r="E22" s="1646" t="s">
        <v>994</v>
      </c>
      <c r="F22" s="1910">
        <v>4612909</v>
      </c>
      <c r="G22" s="869" t="s">
        <v>995</v>
      </c>
      <c r="H22" s="1914" t="s">
        <v>996</v>
      </c>
      <c r="I22" s="1694">
        <v>41344</v>
      </c>
      <c r="J22" s="101">
        <v>48888198</v>
      </c>
      <c r="K22" s="1694">
        <v>41470</v>
      </c>
      <c r="L22" s="871"/>
      <c r="M22" s="1694">
        <v>41470</v>
      </c>
      <c r="N22" s="77">
        <v>45805524.340000004</v>
      </c>
      <c r="O22" s="1694">
        <v>41474</v>
      </c>
      <c r="P22" s="1694">
        <v>41480</v>
      </c>
      <c r="Q22" s="1695">
        <v>90</v>
      </c>
      <c r="R22" s="1916">
        <v>113616151</v>
      </c>
      <c r="S22" s="101"/>
      <c r="T22" s="101"/>
      <c r="U22" s="101"/>
      <c r="V22" s="872"/>
      <c r="W22" s="125"/>
      <c r="X22" s="1646" t="s">
        <v>1029</v>
      </c>
      <c r="Y22" s="1646" t="s">
        <v>1133</v>
      </c>
      <c r="Z22" s="1921">
        <v>9</v>
      </c>
      <c r="AA22" s="1922">
        <v>0.33333333333333331</v>
      </c>
    </row>
    <row r="23" spans="1:27" ht="29.25" customHeight="1" x14ac:dyDescent="0.15">
      <c r="A23" s="1925"/>
      <c r="B23" s="84" t="s">
        <v>1182</v>
      </c>
      <c r="C23" s="84" t="s">
        <v>1165</v>
      </c>
      <c r="D23" s="1647"/>
      <c r="E23" s="1647"/>
      <c r="F23" s="1911"/>
      <c r="G23" s="869" t="s">
        <v>1028</v>
      </c>
      <c r="H23" s="1915"/>
      <c r="I23" s="1693"/>
      <c r="J23" s="101">
        <v>70423857</v>
      </c>
      <c r="K23" s="1693"/>
      <c r="L23" s="871"/>
      <c r="M23" s="1693"/>
      <c r="N23" s="77">
        <v>67810626</v>
      </c>
      <c r="O23" s="1693"/>
      <c r="P23" s="1693"/>
      <c r="Q23" s="1696"/>
      <c r="R23" s="1917"/>
      <c r="S23" s="101"/>
      <c r="T23" s="101"/>
      <c r="U23" s="101"/>
      <c r="V23" s="872"/>
      <c r="W23" s="125"/>
      <c r="X23" s="1647"/>
      <c r="Y23" s="1647"/>
      <c r="Z23" s="1691"/>
      <c r="AA23" s="1923"/>
    </row>
    <row r="24" spans="1:27" ht="3.75" hidden="1" customHeight="1" x14ac:dyDescent="0.15">
      <c r="A24" s="960"/>
      <c r="B24" s="960"/>
      <c r="C24" s="960"/>
      <c r="D24" s="960"/>
      <c r="E24" s="960"/>
      <c r="F24" s="961"/>
      <c r="G24" s="962"/>
      <c r="H24" s="963"/>
      <c r="I24" s="964"/>
      <c r="J24" s="965"/>
      <c r="K24" s="964"/>
      <c r="L24" s="966"/>
      <c r="M24" s="964"/>
      <c r="N24" s="967"/>
      <c r="O24" s="964"/>
      <c r="P24" s="964"/>
      <c r="Q24" s="968"/>
      <c r="R24" s="965"/>
      <c r="S24" s="965"/>
      <c r="T24" s="965"/>
      <c r="U24" s="965"/>
      <c r="V24" s="969"/>
      <c r="W24" s="970"/>
      <c r="X24" s="960"/>
      <c r="Y24" s="960"/>
      <c r="Z24" s="1012"/>
      <c r="AA24" s="1012"/>
    </row>
    <row r="25" spans="1:27" ht="28.5" customHeight="1" x14ac:dyDescent="0.15">
      <c r="A25" s="84" t="s">
        <v>1183</v>
      </c>
      <c r="B25" s="84" t="s">
        <v>1021</v>
      </c>
      <c r="C25" s="84" t="s">
        <v>997</v>
      </c>
      <c r="D25" s="84" t="s">
        <v>961</v>
      </c>
      <c r="E25" s="84" t="s">
        <v>994</v>
      </c>
      <c r="F25" s="952">
        <v>4612909</v>
      </c>
      <c r="G25" s="869" t="s">
        <v>998</v>
      </c>
      <c r="H25" s="870" t="s">
        <v>999</v>
      </c>
      <c r="I25" s="70">
        <v>41344</v>
      </c>
      <c r="J25" s="101">
        <v>73436551</v>
      </c>
      <c r="K25" s="70">
        <v>41470</v>
      </c>
      <c r="L25" s="871"/>
      <c r="M25" s="70">
        <v>41470</v>
      </c>
      <c r="N25" s="77">
        <v>69920425</v>
      </c>
      <c r="O25" s="70">
        <v>41474</v>
      </c>
      <c r="P25" s="70">
        <v>41480</v>
      </c>
      <c r="Q25" s="1011">
        <v>90</v>
      </c>
      <c r="R25" s="101">
        <v>69920425</v>
      </c>
      <c r="S25" s="101"/>
      <c r="T25" s="101"/>
      <c r="U25" s="101"/>
      <c r="V25" s="872"/>
      <c r="W25" s="125"/>
      <c r="X25" s="84" t="s">
        <v>1023</v>
      </c>
      <c r="Y25" s="84" t="s">
        <v>1133</v>
      </c>
      <c r="Z25" s="1012">
        <v>10</v>
      </c>
      <c r="AA25" s="1013">
        <v>0.35416666666666669</v>
      </c>
    </row>
    <row r="26" spans="1:27" ht="5.25" hidden="1" customHeight="1" x14ac:dyDescent="0.15">
      <c r="A26" s="971"/>
      <c r="B26" s="971"/>
      <c r="C26" s="971"/>
      <c r="D26" s="971"/>
      <c r="E26" s="971"/>
      <c r="F26" s="972"/>
      <c r="G26" s="973"/>
      <c r="H26" s="974"/>
      <c r="I26" s="975"/>
      <c r="J26" s="976"/>
      <c r="K26" s="975"/>
      <c r="L26" s="977"/>
      <c r="M26" s="975"/>
      <c r="N26" s="978"/>
      <c r="O26" s="975"/>
      <c r="P26" s="975"/>
      <c r="Q26" s="979"/>
      <c r="R26" s="976"/>
      <c r="S26" s="976"/>
      <c r="T26" s="976"/>
      <c r="U26" s="976"/>
      <c r="V26" s="980"/>
      <c r="W26" s="981"/>
      <c r="X26" s="971"/>
      <c r="Y26" s="971"/>
      <c r="Z26" s="1012"/>
    </row>
    <row r="27" spans="1:27" ht="64.5" hidden="1" customHeight="1" x14ac:dyDescent="0.15">
      <c r="A27" s="1646" t="s">
        <v>1184</v>
      </c>
      <c r="B27" s="1646" t="s">
        <v>1020</v>
      </c>
      <c r="C27" s="1745" t="s">
        <v>1000</v>
      </c>
      <c r="D27" s="1646" t="s">
        <v>961</v>
      </c>
      <c r="E27" s="1646" t="s">
        <v>1001</v>
      </c>
      <c r="F27" s="1910">
        <v>4612909</v>
      </c>
      <c r="G27" s="869" t="s">
        <v>892</v>
      </c>
      <c r="H27" s="1914" t="s">
        <v>1002</v>
      </c>
      <c r="I27" s="1694">
        <v>41367</v>
      </c>
      <c r="J27" s="101">
        <v>24491419</v>
      </c>
      <c r="K27" s="1694">
        <v>41470</v>
      </c>
      <c r="L27" s="1790" t="s">
        <v>1092</v>
      </c>
      <c r="M27" s="1694">
        <v>41470</v>
      </c>
      <c r="N27" s="77">
        <v>24469309</v>
      </c>
      <c r="O27" s="1694">
        <v>41474</v>
      </c>
      <c r="P27" s="1694">
        <v>41480</v>
      </c>
      <c r="Q27" s="1695">
        <v>90</v>
      </c>
      <c r="R27" s="101">
        <v>24491419</v>
      </c>
      <c r="S27" s="101"/>
      <c r="T27" s="101"/>
      <c r="U27" s="101"/>
      <c r="V27" s="958"/>
      <c r="W27" s="959"/>
      <c r="X27" s="84" t="s">
        <v>1018</v>
      </c>
      <c r="Y27" s="1646" t="s">
        <v>1090</v>
      </c>
      <c r="Z27" s="1921">
        <v>12</v>
      </c>
    </row>
    <row r="28" spans="1:27" ht="45" hidden="1" x14ac:dyDescent="0.15">
      <c r="A28" s="1647"/>
      <c r="B28" s="1647"/>
      <c r="C28" s="1746"/>
      <c r="D28" s="1647"/>
      <c r="E28" s="1647"/>
      <c r="F28" s="1911"/>
      <c r="G28" s="869" t="s">
        <v>905</v>
      </c>
      <c r="H28" s="1915"/>
      <c r="I28" s="1693"/>
      <c r="J28" s="101">
        <v>11065607</v>
      </c>
      <c r="K28" s="1693"/>
      <c r="L28" s="1792"/>
      <c r="M28" s="1693"/>
      <c r="N28" s="77">
        <v>11065607</v>
      </c>
      <c r="O28" s="1693"/>
      <c r="P28" s="1693"/>
      <c r="Q28" s="1696"/>
      <c r="R28" s="101">
        <v>11043497</v>
      </c>
      <c r="S28" s="101"/>
      <c r="T28" s="101"/>
      <c r="U28" s="101"/>
      <c r="V28" s="958"/>
      <c r="W28" s="959"/>
      <c r="X28" s="84" t="s">
        <v>1019</v>
      </c>
      <c r="Y28" s="1647"/>
      <c r="Z28" s="1691"/>
    </row>
    <row r="29" spans="1:27" ht="4.5" hidden="1" customHeight="1" x14ac:dyDescent="0.15">
      <c r="A29" s="982"/>
      <c r="B29" s="982"/>
      <c r="C29" s="982"/>
      <c r="D29" s="982"/>
      <c r="E29" s="982"/>
      <c r="F29" s="983"/>
      <c r="G29" s="984"/>
      <c r="H29" s="985"/>
      <c r="I29" s="986"/>
      <c r="J29" s="939"/>
      <c r="K29" s="986"/>
      <c r="L29" s="871"/>
      <c r="M29" s="986"/>
      <c r="N29" s="987"/>
      <c r="O29" s="986"/>
      <c r="P29" s="986"/>
      <c r="Q29" s="988"/>
      <c r="R29" s="939"/>
      <c r="S29" s="939"/>
      <c r="T29" s="939"/>
      <c r="U29" s="939"/>
      <c r="V29" s="989"/>
      <c r="W29" s="990"/>
      <c r="X29" s="982"/>
      <c r="Y29" s="982"/>
      <c r="Z29" s="1012"/>
    </row>
    <row r="30" spans="1:27" ht="59.25" hidden="1" customHeight="1" x14ac:dyDescent="0.15">
      <c r="A30" s="1646" t="s">
        <v>1185</v>
      </c>
      <c r="B30" s="1646" t="s">
        <v>1055</v>
      </c>
      <c r="C30" s="1745" t="s">
        <v>1166</v>
      </c>
      <c r="D30" s="1646" t="s">
        <v>961</v>
      </c>
      <c r="E30" s="1646" t="s">
        <v>278</v>
      </c>
      <c r="F30" s="1910">
        <v>7729273</v>
      </c>
      <c r="G30" s="869" t="s">
        <v>1057</v>
      </c>
      <c r="H30" s="1914" t="s">
        <v>1059</v>
      </c>
      <c r="I30" s="1694">
        <v>41394</v>
      </c>
      <c r="J30" s="101">
        <v>6000000</v>
      </c>
      <c r="K30" s="1694">
        <v>41470</v>
      </c>
      <c r="L30" s="871"/>
      <c r="M30" s="1694">
        <v>41470</v>
      </c>
      <c r="N30" s="77">
        <v>6000000</v>
      </c>
      <c r="O30" s="1694">
        <v>41477</v>
      </c>
      <c r="P30" s="1694">
        <v>41479</v>
      </c>
      <c r="Q30" s="1695">
        <v>90</v>
      </c>
      <c r="R30" s="101">
        <v>6000000</v>
      </c>
      <c r="S30" s="101"/>
      <c r="T30" s="101"/>
      <c r="U30" s="101"/>
      <c r="V30" s="872"/>
      <c r="W30" s="125"/>
      <c r="X30" s="84" t="s">
        <v>1060</v>
      </c>
      <c r="Y30" s="1646" t="s">
        <v>1133</v>
      </c>
      <c r="Z30" s="1921">
        <v>11</v>
      </c>
    </row>
    <row r="31" spans="1:27" ht="15" hidden="1" customHeight="1" x14ac:dyDescent="0.15">
      <c r="A31" s="1647"/>
      <c r="B31" s="1647"/>
      <c r="C31" s="1746"/>
      <c r="D31" s="1647"/>
      <c r="E31" s="1647"/>
      <c r="F31" s="1911"/>
      <c r="G31" s="869" t="s">
        <v>1058</v>
      </c>
      <c r="H31" s="1915"/>
      <c r="I31" s="1693"/>
      <c r="J31" s="101">
        <v>34000000</v>
      </c>
      <c r="K31" s="1693"/>
      <c r="L31" s="871"/>
      <c r="M31" s="1693"/>
      <c r="N31" s="77">
        <v>31982459</v>
      </c>
      <c r="O31" s="1693"/>
      <c r="P31" s="1693"/>
      <c r="Q31" s="1696"/>
      <c r="R31" s="101">
        <v>31982459</v>
      </c>
      <c r="S31" s="101"/>
      <c r="T31" s="101"/>
      <c r="U31" s="101"/>
      <c r="V31" s="872"/>
      <c r="W31" s="125"/>
      <c r="X31" s="84" t="s">
        <v>95</v>
      </c>
      <c r="Y31" s="1647"/>
      <c r="Z31" s="1691"/>
    </row>
    <row r="32" spans="1:27" ht="3.75" hidden="1" customHeight="1" x14ac:dyDescent="0.15">
      <c r="A32" s="884"/>
      <c r="B32" s="884"/>
      <c r="C32" s="884"/>
      <c r="D32" s="884"/>
      <c r="E32" s="884"/>
      <c r="F32" s="991"/>
      <c r="G32" s="886"/>
      <c r="H32" s="887"/>
      <c r="I32" s="888"/>
      <c r="J32" s="889"/>
      <c r="K32" s="888"/>
      <c r="L32" s="890"/>
      <c r="M32" s="888"/>
      <c r="N32" s="891"/>
      <c r="O32" s="888"/>
      <c r="P32" s="888"/>
      <c r="Q32" s="892"/>
      <c r="R32" s="889"/>
      <c r="S32" s="889"/>
      <c r="T32" s="889"/>
      <c r="U32" s="889"/>
      <c r="V32" s="893"/>
      <c r="W32" s="894"/>
      <c r="X32" s="884"/>
      <c r="Y32" s="884"/>
      <c r="Z32" s="1012"/>
    </row>
    <row r="33" spans="1:26" ht="45" hidden="1" x14ac:dyDescent="0.15">
      <c r="A33" s="84" t="s">
        <v>1186</v>
      </c>
      <c r="B33" s="84" t="s">
        <v>1070</v>
      </c>
      <c r="C33" s="84" t="s">
        <v>1167</v>
      </c>
      <c r="D33" s="84" t="s">
        <v>961</v>
      </c>
      <c r="E33" s="84" t="s">
        <v>200</v>
      </c>
      <c r="F33" s="868" t="s">
        <v>987</v>
      </c>
      <c r="G33" s="869" t="s">
        <v>1005</v>
      </c>
      <c r="H33" s="870" t="s">
        <v>1004</v>
      </c>
      <c r="I33" s="70">
        <v>41394</v>
      </c>
      <c r="J33" s="101">
        <v>75000000</v>
      </c>
      <c r="K33" s="70">
        <v>41470</v>
      </c>
      <c r="L33" s="871"/>
      <c r="M33" s="70">
        <v>41470</v>
      </c>
      <c r="N33" s="77">
        <v>71112432</v>
      </c>
      <c r="O33" s="70">
        <v>41477</v>
      </c>
      <c r="P33" s="70">
        <v>41481</v>
      </c>
      <c r="Q33" s="1011">
        <v>90</v>
      </c>
      <c r="R33" s="101">
        <v>71112432</v>
      </c>
      <c r="S33" s="101"/>
      <c r="T33" s="101"/>
      <c r="U33" s="101"/>
      <c r="V33" s="872"/>
      <c r="W33" s="125"/>
      <c r="X33" s="84" t="s">
        <v>1006</v>
      </c>
      <c r="Y33" s="84" t="s">
        <v>1133</v>
      </c>
      <c r="Z33" s="1012">
        <v>12</v>
      </c>
    </row>
    <row r="34" spans="1:26" ht="5.25" hidden="1" customHeight="1" x14ac:dyDescent="0.15">
      <c r="A34" s="992"/>
      <c r="B34" s="992"/>
      <c r="C34" s="992"/>
      <c r="D34" s="992"/>
      <c r="E34" s="992"/>
      <c r="F34" s="993"/>
      <c r="G34" s="994"/>
      <c r="H34" s="995"/>
      <c r="I34" s="996"/>
      <c r="J34" s="997"/>
      <c r="K34" s="996"/>
      <c r="L34" s="998"/>
      <c r="M34" s="996"/>
      <c r="N34" s="999"/>
      <c r="O34" s="996"/>
      <c r="P34" s="996"/>
      <c r="Q34" s="1000"/>
      <c r="R34" s="997"/>
      <c r="S34" s="997"/>
      <c r="T34" s="997"/>
      <c r="U34" s="997"/>
      <c r="V34" s="1001"/>
      <c r="W34" s="1002"/>
      <c r="X34" s="992"/>
      <c r="Y34" s="992"/>
      <c r="Z34" s="1012"/>
    </row>
    <row r="35" spans="1:26" ht="60" hidden="1" customHeight="1" x14ac:dyDescent="0.15">
      <c r="A35" s="84" t="s">
        <v>1187</v>
      </c>
      <c r="B35" s="84" t="s">
        <v>1062</v>
      </c>
      <c r="C35" s="84" t="s">
        <v>1008</v>
      </c>
      <c r="D35" s="84" t="s">
        <v>961</v>
      </c>
      <c r="E35" s="84" t="s">
        <v>278</v>
      </c>
      <c r="F35" s="952">
        <v>7729273</v>
      </c>
      <c r="G35" s="869" t="s">
        <v>1009</v>
      </c>
      <c r="H35" s="870" t="s">
        <v>1010</v>
      </c>
      <c r="I35" s="70">
        <v>41365</v>
      </c>
      <c r="J35" s="101">
        <v>27148958</v>
      </c>
      <c r="K35" s="70">
        <v>41470</v>
      </c>
      <c r="L35" s="871"/>
      <c r="M35" s="70">
        <v>41470</v>
      </c>
      <c r="N35" s="77">
        <v>25855514</v>
      </c>
      <c r="O35" s="70">
        <v>41477</v>
      </c>
      <c r="P35" s="70">
        <v>41479</v>
      </c>
      <c r="Q35" s="1011">
        <v>90</v>
      </c>
      <c r="R35" s="101">
        <v>25855514</v>
      </c>
      <c r="S35" s="101"/>
      <c r="T35" s="101"/>
      <c r="U35" s="101"/>
      <c r="V35" s="872"/>
      <c r="W35" s="125"/>
      <c r="X35" s="84" t="s">
        <v>133</v>
      </c>
      <c r="Y35" s="84" t="s">
        <v>1133</v>
      </c>
      <c r="Z35" s="1012">
        <v>13</v>
      </c>
    </row>
  </sheetData>
  <mergeCells count="60">
    <mergeCell ref="R9:R10"/>
    <mergeCell ref="A9:A10"/>
    <mergeCell ref="B9:B10"/>
    <mergeCell ref="D9:D10"/>
    <mergeCell ref="E9:E10"/>
    <mergeCell ref="F9:F10"/>
    <mergeCell ref="I9:I10"/>
    <mergeCell ref="Z22:Z23"/>
    <mergeCell ref="Z9:Z10"/>
    <mergeCell ref="A22:A23"/>
    <mergeCell ref="D22:D23"/>
    <mergeCell ref="E22:E23"/>
    <mergeCell ref="F22:F23"/>
    <mergeCell ref="H22:H23"/>
    <mergeCell ref="I22:I23"/>
    <mergeCell ref="K22:K23"/>
    <mergeCell ref="M22:M23"/>
    <mergeCell ref="O22:O23"/>
    <mergeCell ref="K9:K10"/>
    <mergeCell ref="M9:M10"/>
    <mergeCell ref="O9:O10"/>
    <mergeCell ref="P9:P10"/>
    <mergeCell ref="Q9:Q10"/>
    <mergeCell ref="P22:P23"/>
    <mergeCell ref="Q22:Q23"/>
    <mergeCell ref="R22:R23"/>
    <mergeCell ref="X22:X23"/>
    <mergeCell ref="Y22:Y23"/>
    <mergeCell ref="A27:A28"/>
    <mergeCell ref="B27:B28"/>
    <mergeCell ref="C27:C28"/>
    <mergeCell ref="D27:D28"/>
    <mergeCell ref="E27:E28"/>
    <mergeCell ref="F30:F31"/>
    <mergeCell ref="H27:H28"/>
    <mergeCell ref="I27:I28"/>
    <mergeCell ref="K27:K28"/>
    <mergeCell ref="L27:L28"/>
    <mergeCell ref="F27:F28"/>
    <mergeCell ref="A30:A31"/>
    <mergeCell ref="B30:B31"/>
    <mergeCell ref="C30:C31"/>
    <mergeCell ref="D30:D31"/>
    <mergeCell ref="E30:E31"/>
    <mergeCell ref="Q30:Q31"/>
    <mergeCell ref="Y30:Y31"/>
    <mergeCell ref="Z30:Z31"/>
    <mergeCell ref="AA22:AA23"/>
    <mergeCell ref="H30:H31"/>
    <mergeCell ref="I30:I31"/>
    <mergeCell ref="K30:K31"/>
    <mergeCell ref="M30:M31"/>
    <mergeCell ref="O30:O31"/>
    <mergeCell ref="P30:P31"/>
    <mergeCell ref="P27:P28"/>
    <mergeCell ref="Q27:Q28"/>
    <mergeCell ref="Y27:Y28"/>
    <mergeCell ref="Z27:Z28"/>
    <mergeCell ref="M27:M28"/>
    <mergeCell ref="O27:O28"/>
  </mergeCell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3:AM17"/>
  <sheetViews>
    <sheetView topLeftCell="E3" zoomScale="90" zoomScaleNormal="90" workbookViewId="0">
      <selection activeCell="M12" sqref="M12"/>
    </sheetView>
  </sheetViews>
  <sheetFormatPr baseColWidth="10" defaultRowHeight="15" x14ac:dyDescent="0.25"/>
  <cols>
    <col min="3" max="3" width="48.42578125" bestFit="1" customWidth="1"/>
  </cols>
  <sheetData>
    <row r="3" spans="1:39" s="253" customFormat="1" ht="45" x14ac:dyDescent="0.2">
      <c r="A3" s="1582" t="s">
        <v>1195</v>
      </c>
      <c r="B3" s="251"/>
      <c r="C3" s="251" t="s">
        <v>1132</v>
      </c>
      <c r="D3" s="1561" t="s">
        <v>91</v>
      </c>
      <c r="E3" s="1561" t="s">
        <v>1133</v>
      </c>
      <c r="F3" s="1599" t="s">
        <v>1134</v>
      </c>
      <c r="G3" s="627" t="s">
        <v>978</v>
      </c>
      <c r="H3" s="1127" t="s">
        <v>979</v>
      </c>
      <c r="I3" s="1124">
        <v>41344</v>
      </c>
      <c r="J3" s="1126">
        <v>1185628</v>
      </c>
      <c r="K3" s="1563">
        <v>41507</v>
      </c>
      <c r="L3" s="1128" t="s">
        <v>141</v>
      </c>
      <c r="M3" s="1124">
        <v>41507</v>
      </c>
      <c r="N3" s="265">
        <v>1185628</v>
      </c>
      <c r="O3" s="1563">
        <v>41512</v>
      </c>
      <c r="P3" s="1563">
        <v>41513</v>
      </c>
      <c r="Q3" s="1571">
        <v>4</v>
      </c>
      <c r="R3" s="1126">
        <v>1185628</v>
      </c>
      <c r="S3" s="1126"/>
      <c r="T3" s="1126"/>
      <c r="U3" s="1126"/>
      <c r="V3" s="1568"/>
      <c r="W3" s="1563"/>
      <c r="X3" s="251" t="s">
        <v>1200</v>
      </c>
      <c r="Y3" s="1561" t="s">
        <v>1244</v>
      </c>
      <c r="Z3" s="269"/>
      <c r="AA3" s="1124"/>
      <c r="AB3" s="1128"/>
      <c r="AC3" s="1125"/>
      <c r="AD3" s="1123"/>
      <c r="AE3" s="1123"/>
      <c r="AF3" s="1123"/>
      <c r="AG3" s="1123"/>
      <c r="AH3" s="1123"/>
      <c r="AI3" s="261"/>
      <c r="AJ3" s="278"/>
      <c r="AK3" s="278"/>
      <c r="AL3" s="263"/>
      <c r="AM3" s="263"/>
    </row>
    <row r="4" spans="1:39" s="253" customFormat="1" ht="29.25" customHeight="1" x14ac:dyDescent="0.2">
      <c r="A4" s="1582"/>
      <c r="B4" s="251"/>
      <c r="C4" s="251" t="s">
        <v>1121</v>
      </c>
      <c r="D4" s="1582"/>
      <c r="E4" s="1582"/>
      <c r="F4" s="1600"/>
      <c r="G4" s="627" t="s">
        <v>1067</v>
      </c>
      <c r="H4" s="1127" t="s">
        <v>1068</v>
      </c>
      <c r="I4" s="1124">
        <v>41344</v>
      </c>
      <c r="J4" s="1126">
        <v>4833035</v>
      </c>
      <c r="K4" s="1573"/>
      <c r="L4" s="1128" t="s">
        <v>132</v>
      </c>
      <c r="M4" s="1124">
        <v>41507</v>
      </c>
      <c r="N4" s="265">
        <v>4833035</v>
      </c>
      <c r="O4" s="1573"/>
      <c r="P4" s="1573"/>
      <c r="Q4" s="1564"/>
      <c r="R4" s="1126">
        <v>4833035</v>
      </c>
      <c r="S4" s="1126"/>
      <c r="T4" s="1126"/>
      <c r="U4" s="1126"/>
      <c r="V4" s="1597"/>
      <c r="W4" s="1573"/>
      <c r="X4" s="251" t="s">
        <v>1200</v>
      </c>
      <c r="Y4" s="1582"/>
      <c r="Z4" s="269"/>
      <c r="AA4" s="1124"/>
      <c r="AB4" s="1128"/>
      <c r="AC4" s="1125"/>
      <c r="AD4" s="1123"/>
      <c r="AE4" s="1123"/>
      <c r="AF4" s="1123"/>
      <c r="AG4" s="1123"/>
      <c r="AH4" s="1123"/>
      <c r="AI4" s="261"/>
      <c r="AJ4" s="278"/>
      <c r="AK4" s="278"/>
      <c r="AL4" s="263"/>
      <c r="AM4" s="263"/>
    </row>
    <row r="5" spans="1:39" s="253" customFormat="1" ht="40.5" customHeight="1" x14ac:dyDescent="0.2">
      <c r="A5" s="1582"/>
      <c r="B5" s="251"/>
      <c r="C5" s="251" t="s">
        <v>1122</v>
      </c>
      <c r="D5" s="1582"/>
      <c r="E5" s="1582"/>
      <c r="F5" s="1600"/>
      <c r="G5" s="627" t="s">
        <v>988</v>
      </c>
      <c r="H5" s="1127" t="s">
        <v>989</v>
      </c>
      <c r="I5" s="1124">
        <v>41344</v>
      </c>
      <c r="J5" s="1126">
        <v>3943422</v>
      </c>
      <c r="K5" s="1573"/>
      <c r="L5" s="1128" t="s">
        <v>221</v>
      </c>
      <c r="M5" s="1124">
        <v>41507</v>
      </c>
      <c r="N5" s="265">
        <v>3943422</v>
      </c>
      <c r="O5" s="1573"/>
      <c r="P5" s="1573"/>
      <c r="Q5" s="1564"/>
      <c r="R5" s="1126">
        <v>3943422</v>
      </c>
      <c r="S5" s="1126"/>
      <c r="T5" s="1126"/>
      <c r="U5" s="1126"/>
      <c r="V5" s="1597"/>
      <c r="W5" s="1573"/>
      <c r="X5" s="251" t="s">
        <v>1200</v>
      </c>
      <c r="Y5" s="1582"/>
      <c r="Z5" s="269"/>
      <c r="AA5" s="1124"/>
      <c r="AB5" s="1128"/>
      <c r="AC5" s="1125"/>
      <c r="AD5" s="1123"/>
      <c r="AE5" s="1123"/>
      <c r="AF5" s="1123"/>
      <c r="AG5" s="1123"/>
      <c r="AH5" s="1123"/>
      <c r="AI5" s="261"/>
      <c r="AJ5" s="278"/>
      <c r="AK5" s="278"/>
      <c r="AL5" s="263"/>
      <c r="AM5" s="263"/>
    </row>
    <row r="6" spans="1:39" s="253" customFormat="1" ht="39.75" customHeight="1" x14ac:dyDescent="0.2">
      <c r="A6" s="1582"/>
      <c r="B6" s="251"/>
      <c r="C6" s="251" t="s">
        <v>1123</v>
      </c>
      <c r="D6" s="1582"/>
      <c r="E6" s="1582"/>
      <c r="F6" s="1600"/>
      <c r="G6" s="627" t="s">
        <v>984</v>
      </c>
      <c r="H6" s="1127" t="s">
        <v>985</v>
      </c>
      <c r="I6" s="1124">
        <v>41344</v>
      </c>
      <c r="J6" s="1126">
        <v>2543159</v>
      </c>
      <c r="K6" s="1573"/>
      <c r="L6" s="1128" t="s">
        <v>223</v>
      </c>
      <c r="M6" s="1124">
        <v>41507</v>
      </c>
      <c r="N6" s="265">
        <v>2543159</v>
      </c>
      <c r="O6" s="1573"/>
      <c r="P6" s="1573"/>
      <c r="Q6" s="1564"/>
      <c r="R6" s="1126">
        <v>2543159</v>
      </c>
      <c r="S6" s="1126"/>
      <c r="T6" s="1126"/>
      <c r="U6" s="1126"/>
      <c r="V6" s="1597"/>
      <c r="W6" s="1573"/>
      <c r="X6" s="251" t="s">
        <v>1200</v>
      </c>
      <c r="Y6" s="1582"/>
      <c r="Z6" s="269"/>
      <c r="AA6" s="1124"/>
      <c r="AB6" s="1128"/>
      <c r="AC6" s="1125"/>
      <c r="AD6" s="1123"/>
      <c r="AE6" s="1123"/>
      <c r="AF6" s="1123"/>
      <c r="AG6" s="1123"/>
      <c r="AH6" s="1123"/>
      <c r="AI6" s="261"/>
      <c r="AJ6" s="278"/>
      <c r="AK6" s="278"/>
      <c r="AL6" s="263"/>
      <c r="AM6" s="263"/>
    </row>
    <row r="7" spans="1:39" s="253" customFormat="1" ht="33" customHeight="1" x14ac:dyDescent="0.2">
      <c r="A7" s="1582"/>
      <c r="B7" s="251"/>
      <c r="C7" s="251" t="s">
        <v>1124</v>
      </c>
      <c r="D7" s="1582"/>
      <c r="E7" s="1582"/>
      <c r="F7" s="1600"/>
      <c r="G7" s="627" t="s">
        <v>992</v>
      </c>
      <c r="H7" s="1127" t="s">
        <v>993</v>
      </c>
      <c r="I7" s="1124">
        <v>41344</v>
      </c>
      <c r="J7" s="1126">
        <v>1578567</v>
      </c>
      <c r="K7" s="1573"/>
      <c r="L7" s="1128" t="s">
        <v>401</v>
      </c>
      <c r="M7" s="1124">
        <v>41507</v>
      </c>
      <c r="N7" s="265">
        <v>1578567</v>
      </c>
      <c r="O7" s="1573"/>
      <c r="P7" s="1573"/>
      <c r="Q7" s="1564"/>
      <c r="R7" s="1126">
        <v>1578567</v>
      </c>
      <c r="S7" s="1126"/>
      <c r="T7" s="1126"/>
      <c r="U7" s="1126"/>
      <c r="V7" s="1597"/>
      <c r="W7" s="1573"/>
      <c r="X7" s="251" t="s">
        <v>1200</v>
      </c>
      <c r="Y7" s="1582"/>
      <c r="Z7" s="269"/>
      <c r="AA7" s="1124"/>
      <c r="AB7" s="1128"/>
      <c r="AC7" s="1125"/>
      <c r="AD7" s="1123"/>
      <c r="AE7" s="1123"/>
      <c r="AF7" s="1123"/>
      <c r="AG7" s="1123"/>
      <c r="AH7" s="1123"/>
      <c r="AI7" s="261"/>
      <c r="AJ7" s="278"/>
      <c r="AK7" s="278"/>
      <c r="AL7" s="263"/>
      <c r="AM7" s="263"/>
    </row>
    <row r="8" spans="1:39" s="253" customFormat="1" ht="39.75" customHeight="1" x14ac:dyDescent="0.2">
      <c r="A8" s="1582"/>
      <c r="B8" s="251"/>
      <c r="C8" s="251" t="s">
        <v>1125</v>
      </c>
      <c r="D8" s="1582"/>
      <c r="E8" s="1582"/>
      <c r="F8" s="1600"/>
      <c r="G8" s="627" t="s">
        <v>965</v>
      </c>
      <c r="H8" s="1127" t="s">
        <v>966</v>
      </c>
      <c r="I8" s="1124">
        <v>41344</v>
      </c>
      <c r="J8" s="1126">
        <v>3044227</v>
      </c>
      <c r="K8" s="1573"/>
      <c r="L8" s="1128" t="s">
        <v>413</v>
      </c>
      <c r="M8" s="1124">
        <v>41507</v>
      </c>
      <c r="N8" s="265">
        <v>3044227</v>
      </c>
      <c r="O8" s="1573"/>
      <c r="P8" s="1573"/>
      <c r="Q8" s="1564"/>
      <c r="R8" s="1126">
        <v>3044227</v>
      </c>
      <c r="S8" s="1126"/>
      <c r="T8" s="1126"/>
      <c r="U8" s="1126"/>
      <c r="V8" s="1597"/>
      <c r="W8" s="1573"/>
      <c r="X8" s="251" t="s">
        <v>1200</v>
      </c>
      <c r="Y8" s="1582"/>
      <c r="Z8" s="269"/>
      <c r="AA8" s="1124"/>
      <c r="AB8" s="1128"/>
      <c r="AC8" s="1125"/>
      <c r="AD8" s="1123"/>
      <c r="AE8" s="1123"/>
      <c r="AF8" s="1123"/>
      <c r="AG8" s="1123"/>
      <c r="AH8" s="1123"/>
      <c r="AI8" s="261"/>
      <c r="AJ8" s="278"/>
      <c r="AK8" s="278"/>
      <c r="AL8" s="263"/>
      <c r="AM8" s="263"/>
    </row>
    <row r="9" spans="1:39" s="253" customFormat="1" ht="40.5" customHeight="1" x14ac:dyDescent="0.2">
      <c r="A9" s="1582"/>
      <c r="B9" s="1561"/>
      <c r="C9" s="251" t="s">
        <v>1196</v>
      </c>
      <c r="D9" s="1582"/>
      <c r="E9" s="1582"/>
      <c r="F9" s="1600"/>
      <c r="G9" s="627" t="s">
        <v>1028</v>
      </c>
      <c r="H9" s="1576" t="s">
        <v>996</v>
      </c>
      <c r="I9" s="1124">
        <v>41344</v>
      </c>
      <c r="J9" s="1126">
        <v>2569968</v>
      </c>
      <c r="K9" s="1573"/>
      <c r="L9" s="1555" t="s">
        <v>335</v>
      </c>
      <c r="M9" s="1563">
        <v>41507</v>
      </c>
      <c r="N9" s="1126">
        <v>2569968</v>
      </c>
      <c r="O9" s="1573"/>
      <c r="P9" s="1573"/>
      <c r="Q9" s="1564"/>
      <c r="R9" s="1591">
        <v>5652691.6600000001</v>
      </c>
      <c r="S9" s="1126"/>
      <c r="T9" s="1126"/>
      <c r="U9" s="1126"/>
      <c r="V9" s="1597"/>
      <c r="W9" s="1573"/>
      <c r="X9" s="251" t="s">
        <v>1200</v>
      </c>
      <c r="Y9" s="1582"/>
      <c r="Z9" s="269"/>
      <c r="AA9" s="1124"/>
      <c r="AB9" s="1128"/>
      <c r="AC9" s="1125"/>
      <c r="AD9" s="1123"/>
      <c r="AE9" s="1123"/>
      <c r="AF9" s="1123"/>
      <c r="AG9" s="1123"/>
      <c r="AH9" s="1123"/>
      <c r="AI9" s="261"/>
      <c r="AJ9" s="278"/>
      <c r="AK9" s="278"/>
      <c r="AL9" s="263"/>
      <c r="AM9" s="263"/>
    </row>
    <row r="10" spans="1:39" s="253" customFormat="1" ht="41.25" customHeight="1" x14ac:dyDescent="0.2">
      <c r="A10" s="1582"/>
      <c r="B10" s="1562"/>
      <c r="C10" s="251" t="s">
        <v>1197</v>
      </c>
      <c r="D10" s="1582"/>
      <c r="E10" s="1582"/>
      <c r="F10" s="1600"/>
      <c r="G10" s="627" t="s">
        <v>995</v>
      </c>
      <c r="H10" s="1577"/>
      <c r="I10" s="1124">
        <v>41344</v>
      </c>
      <c r="J10" s="1126">
        <v>3082723.66</v>
      </c>
      <c r="K10" s="1573"/>
      <c r="L10" s="1556"/>
      <c r="M10" s="1570"/>
      <c r="N10" s="1126">
        <v>3082723.66</v>
      </c>
      <c r="O10" s="1573"/>
      <c r="P10" s="1573"/>
      <c r="Q10" s="1564"/>
      <c r="R10" s="1593"/>
      <c r="S10" s="1126"/>
      <c r="T10" s="1126"/>
      <c r="U10" s="1126"/>
      <c r="V10" s="1597"/>
      <c r="W10" s="1573"/>
      <c r="X10" s="251" t="s">
        <v>1200</v>
      </c>
      <c r="Y10" s="1582"/>
      <c r="Z10" s="269"/>
      <c r="AA10" s="1124"/>
      <c r="AB10" s="1128"/>
      <c r="AC10" s="1125"/>
      <c r="AD10" s="1123"/>
      <c r="AE10" s="1123"/>
      <c r="AF10" s="1123"/>
      <c r="AG10" s="1123"/>
      <c r="AH10" s="1123"/>
      <c r="AI10" s="261"/>
      <c r="AJ10" s="278"/>
      <c r="AK10" s="278"/>
      <c r="AL10" s="263"/>
      <c r="AM10" s="263"/>
    </row>
    <row r="11" spans="1:39" s="253" customFormat="1" ht="26.25" customHeight="1" x14ac:dyDescent="0.2">
      <c r="A11" s="1582"/>
      <c r="B11" s="251"/>
      <c r="C11" s="251" t="s">
        <v>1126</v>
      </c>
      <c r="D11" s="1582"/>
      <c r="E11" s="1582"/>
      <c r="F11" s="1600"/>
      <c r="G11" s="627" t="s">
        <v>998</v>
      </c>
      <c r="H11" s="1127" t="s">
        <v>999</v>
      </c>
      <c r="I11" s="1124">
        <v>41344</v>
      </c>
      <c r="J11" s="1126">
        <v>3496979</v>
      </c>
      <c r="K11" s="1573"/>
      <c r="L11" s="1128" t="s">
        <v>333</v>
      </c>
      <c r="M11" s="1124">
        <v>41507</v>
      </c>
      <c r="N11" s="265">
        <v>3496979</v>
      </c>
      <c r="O11" s="1573"/>
      <c r="P11" s="1573"/>
      <c r="Q11" s="1564"/>
      <c r="R11" s="1126">
        <v>3496979</v>
      </c>
      <c r="S11" s="1126"/>
      <c r="T11" s="1126"/>
      <c r="U11" s="1126"/>
      <c r="V11" s="1597"/>
      <c r="W11" s="1573"/>
      <c r="X11" s="251" t="s">
        <v>1200</v>
      </c>
      <c r="Y11" s="1582"/>
      <c r="Z11" s="269"/>
      <c r="AA11" s="1124"/>
      <c r="AB11" s="1128"/>
      <c r="AC11" s="1125"/>
      <c r="AD11" s="1123"/>
      <c r="AE11" s="1123"/>
      <c r="AF11" s="1123"/>
      <c r="AG11" s="1123"/>
      <c r="AH11" s="1123"/>
      <c r="AI11" s="261"/>
      <c r="AJ11" s="278"/>
      <c r="AK11" s="278"/>
      <c r="AL11" s="263"/>
      <c r="AM11" s="263"/>
    </row>
    <row r="12" spans="1:39" s="253" customFormat="1" ht="41.25" customHeight="1" x14ac:dyDescent="0.2">
      <c r="A12" s="1582"/>
      <c r="B12" s="865" t="s">
        <v>1044</v>
      </c>
      <c r="C12" s="251" t="s">
        <v>1127</v>
      </c>
      <c r="D12" s="1582"/>
      <c r="E12" s="1582"/>
      <c r="F12" s="1600"/>
      <c r="G12" s="627" t="s">
        <v>904</v>
      </c>
      <c r="H12" s="1127" t="s">
        <v>969</v>
      </c>
      <c r="I12" s="1124">
        <v>41345</v>
      </c>
      <c r="J12" s="1126">
        <v>1825555</v>
      </c>
      <c r="K12" s="1573"/>
      <c r="L12" s="1128" t="s">
        <v>331</v>
      </c>
      <c r="M12" s="1124">
        <v>41507</v>
      </c>
      <c r="N12" s="265">
        <v>1825555</v>
      </c>
      <c r="O12" s="1573"/>
      <c r="P12" s="1573"/>
      <c r="Q12" s="1564"/>
      <c r="R12" s="1126">
        <v>1825555</v>
      </c>
      <c r="S12" s="1126"/>
      <c r="T12" s="1126"/>
      <c r="U12" s="1126"/>
      <c r="V12" s="1597"/>
      <c r="W12" s="1573"/>
      <c r="X12" s="251" t="s">
        <v>1201</v>
      </c>
      <c r="Y12" s="1582"/>
      <c r="Z12" s="269"/>
      <c r="AA12" s="1124"/>
      <c r="AB12" s="1128"/>
      <c r="AC12" s="1125"/>
      <c r="AD12" s="1123"/>
      <c r="AE12" s="1123"/>
      <c r="AF12" s="1123"/>
      <c r="AG12" s="1123"/>
      <c r="AH12" s="1123"/>
      <c r="AI12" s="261"/>
      <c r="AJ12" s="278"/>
      <c r="AK12" s="278"/>
      <c r="AL12" s="263"/>
      <c r="AM12" s="263"/>
    </row>
    <row r="13" spans="1:39" s="253" customFormat="1" ht="43.5" customHeight="1" x14ac:dyDescent="0.2">
      <c r="A13" s="1582"/>
      <c r="B13" s="865" t="s">
        <v>1045</v>
      </c>
      <c r="C13" s="251" t="s">
        <v>1128</v>
      </c>
      <c r="D13" s="1582"/>
      <c r="E13" s="1582"/>
      <c r="F13" s="1600"/>
      <c r="G13" s="627" t="s">
        <v>904</v>
      </c>
      <c r="H13" s="1127" t="s">
        <v>972</v>
      </c>
      <c r="I13" s="1124">
        <v>41365</v>
      </c>
      <c r="J13" s="1126">
        <v>999158</v>
      </c>
      <c r="K13" s="1573"/>
      <c r="L13" s="1128" t="s">
        <v>407</v>
      </c>
      <c r="M13" s="1124">
        <v>41507</v>
      </c>
      <c r="N13" s="265">
        <v>999158</v>
      </c>
      <c r="O13" s="1573"/>
      <c r="P13" s="1573"/>
      <c r="Q13" s="1564"/>
      <c r="R13" s="1126">
        <v>999158</v>
      </c>
      <c r="S13" s="1126"/>
      <c r="T13" s="1126"/>
      <c r="U13" s="1126"/>
      <c r="V13" s="1597"/>
      <c r="W13" s="1573"/>
      <c r="X13" s="251" t="s">
        <v>1201</v>
      </c>
      <c r="Y13" s="1582"/>
      <c r="Z13" s="269"/>
      <c r="AA13" s="1124"/>
      <c r="AB13" s="1128"/>
      <c r="AC13" s="1125"/>
      <c r="AD13" s="1123"/>
      <c r="AE13" s="1123"/>
      <c r="AF13" s="1123"/>
      <c r="AG13" s="1123"/>
      <c r="AH13" s="1123"/>
      <c r="AI13" s="261"/>
      <c r="AJ13" s="278"/>
      <c r="AK13" s="278"/>
      <c r="AL13" s="263"/>
      <c r="AM13" s="263"/>
    </row>
    <row r="14" spans="1:39" s="253" customFormat="1" ht="18.75" customHeight="1" x14ac:dyDescent="0.2">
      <c r="A14" s="1582"/>
      <c r="B14" s="1642" t="s">
        <v>1055</v>
      </c>
      <c r="C14" s="1559" t="s">
        <v>1129</v>
      </c>
      <c r="D14" s="1582"/>
      <c r="E14" s="1582"/>
      <c r="F14" s="1600"/>
      <c r="G14" s="627" t="s">
        <v>1057</v>
      </c>
      <c r="H14" s="1576" t="s">
        <v>1059</v>
      </c>
      <c r="I14" s="1563">
        <v>41394</v>
      </c>
      <c r="J14" s="1126">
        <v>899245</v>
      </c>
      <c r="K14" s="1573"/>
      <c r="L14" s="1555" t="s">
        <v>410</v>
      </c>
      <c r="M14" s="1563">
        <v>41507</v>
      </c>
      <c r="N14" s="1591">
        <v>1899245</v>
      </c>
      <c r="O14" s="1573"/>
      <c r="P14" s="1573"/>
      <c r="Q14" s="1564"/>
      <c r="R14" s="1591">
        <v>1899245</v>
      </c>
      <c r="S14" s="1591"/>
      <c r="T14" s="1591"/>
      <c r="U14" s="1591"/>
      <c r="V14" s="1597"/>
      <c r="W14" s="1573"/>
      <c r="X14" s="1646" t="s">
        <v>1202</v>
      </c>
      <c r="Y14" s="1582"/>
      <c r="Z14" s="269"/>
      <c r="AA14" s="1124"/>
      <c r="AB14" s="1128"/>
      <c r="AC14" s="1125"/>
      <c r="AD14" s="1123"/>
      <c r="AE14" s="1123"/>
      <c r="AF14" s="1123"/>
      <c r="AG14" s="1123"/>
      <c r="AH14" s="1123"/>
      <c r="AI14" s="261"/>
      <c r="AJ14" s="278"/>
      <c r="AK14" s="278"/>
      <c r="AL14" s="263"/>
      <c r="AM14" s="263"/>
    </row>
    <row r="15" spans="1:39" s="253" customFormat="1" ht="10.5" customHeight="1" x14ac:dyDescent="0.2">
      <c r="A15" s="1582"/>
      <c r="B15" s="1613"/>
      <c r="C15" s="1560"/>
      <c r="D15" s="1582"/>
      <c r="E15" s="1582"/>
      <c r="F15" s="1600"/>
      <c r="G15" s="627" t="s">
        <v>1058</v>
      </c>
      <c r="H15" s="1577"/>
      <c r="I15" s="1570"/>
      <c r="J15" s="1126">
        <v>1000000</v>
      </c>
      <c r="K15" s="1573"/>
      <c r="L15" s="1556"/>
      <c r="M15" s="1570"/>
      <c r="N15" s="1593"/>
      <c r="O15" s="1573"/>
      <c r="P15" s="1573"/>
      <c r="Q15" s="1564"/>
      <c r="R15" s="1593"/>
      <c r="S15" s="1593"/>
      <c r="T15" s="1593"/>
      <c r="U15" s="1593"/>
      <c r="V15" s="1597"/>
      <c r="W15" s="1573"/>
      <c r="X15" s="1647"/>
      <c r="Y15" s="1582"/>
      <c r="Z15" s="269"/>
      <c r="AA15" s="1124"/>
      <c r="AB15" s="1128"/>
      <c r="AC15" s="1125"/>
      <c r="AD15" s="1123"/>
      <c r="AE15" s="1123"/>
      <c r="AF15" s="1123"/>
      <c r="AG15" s="1123"/>
      <c r="AH15" s="1123"/>
      <c r="AI15" s="261"/>
      <c r="AJ15" s="278"/>
      <c r="AK15" s="278"/>
      <c r="AL15" s="263"/>
      <c r="AM15" s="263"/>
    </row>
    <row r="16" spans="1:39" s="253" customFormat="1" ht="33.75" customHeight="1" x14ac:dyDescent="0.2">
      <c r="A16" s="1582"/>
      <c r="B16" s="865" t="s">
        <v>1070</v>
      </c>
      <c r="C16" s="251" t="s">
        <v>1130</v>
      </c>
      <c r="D16" s="1582"/>
      <c r="E16" s="1582"/>
      <c r="F16" s="1600"/>
      <c r="G16" s="627" t="s">
        <v>1005</v>
      </c>
      <c r="H16" s="1127" t="s">
        <v>1004</v>
      </c>
      <c r="I16" s="1124">
        <v>41394</v>
      </c>
      <c r="J16" s="1126">
        <v>3569175</v>
      </c>
      <c r="K16" s="1573"/>
      <c r="L16" s="1128" t="s">
        <v>1198</v>
      </c>
      <c r="M16" s="1124">
        <v>41507</v>
      </c>
      <c r="N16" s="265">
        <v>3569175</v>
      </c>
      <c r="O16" s="1573"/>
      <c r="P16" s="1573"/>
      <c r="Q16" s="1564"/>
      <c r="R16" s="1126">
        <v>3569175</v>
      </c>
      <c r="S16" s="1126"/>
      <c r="T16" s="1126"/>
      <c r="U16" s="1126"/>
      <c r="V16" s="1597"/>
      <c r="W16" s="1573"/>
      <c r="X16" s="84" t="s">
        <v>1203</v>
      </c>
      <c r="Y16" s="1582"/>
      <c r="Z16" s="269"/>
      <c r="AA16" s="1124"/>
      <c r="AB16" s="1128"/>
      <c r="AC16" s="1125"/>
      <c r="AD16" s="1123"/>
      <c r="AE16" s="1123"/>
      <c r="AF16" s="1123"/>
      <c r="AG16" s="1123"/>
      <c r="AH16" s="1123"/>
      <c r="AI16" s="261"/>
      <c r="AJ16" s="278"/>
      <c r="AK16" s="278"/>
      <c r="AL16" s="263"/>
      <c r="AM16" s="263"/>
    </row>
    <row r="17" spans="1:39" s="253" customFormat="1" ht="33" customHeight="1" x14ac:dyDescent="0.2">
      <c r="A17" s="1562"/>
      <c r="B17" s="865" t="s">
        <v>1062</v>
      </c>
      <c r="C17" s="251" t="s">
        <v>1131</v>
      </c>
      <c r="D17" s="1562"/>
      <c r="E17" s="1562"/>
      <c r="F17" s="1601"/>
      <c r="G17" s="627" t="s">
        <v>1009</v>
      </c>
      <c r="H17" s="1127" t="s">
        <v>1010</v>
      </c>
      <c r="I17" s="1124">
        <v>41365</v>
      </c>
      <c r="J17" s="1126">
        <v>1292808</v>
      </c>
      <c r="K17" s="1570"/>
      <c r="L17" s="1128" t="s">
        <v>1199</v>
      </c>
      <c r="M17" s="1124">
        <v>41507</v>
      </c>
      <c r="N17" s="265">
        <v>1292808</v>
      </c>
      <c r="O17" s="1570"/>
      <c r="P17" s="1570"/>
      <c r="Q17" s="1565"/>
      <c r="R17" s="1126">
        <v>1292808</v>
      </c>
      <c r="S17" s="1126"/>
      <c r="T17" s="1126"/>
      <c r="U17" s="1126"/>
      <c r="V17" s="1569"/>
      <c r="W17" s="1570"/>
      <c r="X17" s="84" t="s">
        <v>1139</v>
      </c>
      <c r="Y17" s="1562"/>
      <c r="Z17" s="269"/>
      <c r="AA17" s="1124"/>
      <c r="AB17" s="1128"/>
      <c r="AC17" s="1125"/>
      <c r="AD17" s="1123"/>
      <c r="AE17" s="1123"/>
      <c r="AF17" s="1123"/>
      <c r="AG17" s="1123"/>
      <c r="AH17" s="1123"/>
      <c r="AI17" s="261"/>
      <c r="AJ17" s="278"/>
      <c r="AK17" s="278"/>
      <c r="AL17" s="263"/>
      <c r="AM17" s="263"/>
    </row>
  </sheetData>
  <mergeCells count="28">
    <mergeCell ref="V3:V17"/>
    <mergeCell ref="W3:W17"/>
    <mergeCell ref="Y3:Y17"/>
    <mergeCell ref="B9:B10"/>
    <mergeCell ref="H9:H10"/>
    <mergeCell ref="L9:L10"/>
    <mergeCell ref="M9:M10"/>
    <mergeCell ref="R9:R10"/>
    <mergeCell ref="O3:O17"/>
    <mergeCell ref="U14:U15"/>
    <mergeCell ref="X14:X15"/>
    <mergeCell ref="L14:L15"/>
    <mergeCell ref="M14:M15"/>
    <mergeCell ref="N14:N15"/>
    <mergeCell ref="R14:R15"/>
    <mergeCell ref="S14:S15"/>
    <mergeCell ref="T14:T15"/>
    <mergeCell ref="P3:P17"/>
    <mergeCell ref="A3:A17"/>
    <mergeCell ref="D3:D17"/>
    <mergeCell ref="E3:E17"/>
    <mergeCell ref="F3:F17"/>
    <mergeCell ref="K3:K17"/>
    <mergeCell ref="B14:B15"/>
    <mergeCell ref="C14:C15"/>
    <mergeCell ref="H14:H15"/>
    <mergeCell ref="I14:I15"/>
    <mergeCell ref="Q3:Q17"/>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5:B10"/>
  <sheetViews>
    <sheetView workbookViewId="0">
      <selection activeCell="B15" sqref="B15"/>
    </sheetView>
  </sheetViews>
  <sheetFormatPr baseColWidth="10" defaultRowHeight="15" x14ac:dyDescent="0.25"/>
  <cols>
    <col min="2" max="2" width="65.5703125" customWidth="1"/>
  </cols>
  <sheetData>
    <row r="5" spans="1:2" ht="24" x14ac:dyDescent="0.25">
      <c r="A5" s="1498" t="s">
        <v>1837</v>
      </c>
      <c r="B5" s="1260" t="s">
        <v>1839</v>
      </c>
    </row>
    <row r="6" spans="1:2" ht="36" x14ac:dyDescent="0.25">
      <c r="A6" s="1499"/>
      <c r="B6" s="1260" t="s">
        <v>1844</v>
      </c>
    </row>
    <row r="7" spans="1:2" ht="36" x14ac:dyDescent="0.25">
      <c r="A7" s="1499"/>
      <c r="B7" s="18" t="s">
        <v>1737</v>
      </c>
    </row>
    <row r="8" spans="1:2" ht="36" x14ac:dyDescent="0.25">
      <c r="A8" s="1499"/>
      <c r="B8" s="1260" t="s">
        <v>1846</v>
      </c>
    </row>
    <row r="9" spans="1:2" ht="24" x14ac:dyDescent="0.25">
      <c r="A9" s="1499"/>
      <c r="B9" s="1260" t="s">
        <v>1848</v>
      </c>
    </row>
    <row r="10" spans="1:2" ht="60.75" x14ac:dyDescent="0.25">
      <c r="A10" s="1500"/>
      <c r="B10" s="9" t="s">
        <v>1738</v>
      </c>
    </row>
  </sheetData>
  <mergeCells count="1">
    <mergeCell ref="A5:A10"/>
  </mergeCells>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B050"/>
  </sheetPr>
  <dimension ref="A1:AX364"/>
  <sheetViews>
    <sheetView tabSelected="1" zoomScale="80" zoomScaleNormal="80" workbookViewId="0">
      <pane xSplit="3" ySplit="4" topLeftCell="D5" activePane="bottomRight" state="frozen"/>
      <selection pane="topRight" activeCell="C1" sqref="C1"/>
      <selection pane="bottomLeft" activeCell="A5" sqref="A5"/>
      <selection pane="bottomRight" activeCell="D6" sqref="C6:D6"/>
    </sheetView>
  </sheetViews>
  <sheetFormatPr baseColWidth="10" defaultRowHeight="11.25" x14ac:dyDescent="0.2"/>
  <cols>
    <col min="1" max="1" width="11.42578125" style="253"/>
    <col min="2" max="2" width="17.7109375" style="253" customWidth="1"/>
    <col min="3" max="3" width="28.28515625" style="253" customWidth="1"/>
    <col min="4" max="5" width="11.42578125" style="253"/>
    <col min="6" max="6" width="12.85546875" style="253" customWidth="1"/>
    <col min="7" max="7" width="15.7109375" style="253" customWidth="1"/>
    <col min="8" max="8" width="12" style="253" customWidth="1"/>
    <col min="9" max="9" width="18.85546875" style="311" bestFit="1" customWidth="1"/>
    <col min="10" max="10" width="17.85546875" style="253" bestFit="1" customWidth="1"/>
    <col min="11" max="11" width="18.85546875" style="253" bestFit="1" customWidth="1"/>
    <col min="12" max="12" width="15" style="253" bestFit="1" customWidth="1"/>
    <col min="13" max="13" width="16.7109375" style="253" bestFit="1" customWidth="1"/>
    <col min="14" max="14" width="15.85546875" style="253" bestFit="1" customWidth="1"/>
    <col min="15" max="15" width="12" style="253" bestFit="1" customWidth="1"/>
    <col min="16" max="16" width="15.7109375" style="253" bestFit="1" customWidth="1"/>
    <col min="17" max="17" width="11.42578125" style="253"/>
    <col min="18" max="18" width="15.7109375" style="253" bestFit="1" customWidth="1"/>
    <col min="19" max="19" width="15.7109375" style="1284" customWidth="1"/>
    <col min="20" max="20" width="18" style="1284" customWidth="1"/>
    <col min="21" max="21" width="15.7109375" style="1284" customWidth="1"/>
    <col min="22" max="22" width="18.5703125" style="1284" bestFit="1" customWidth="1"/>
    <col min="23" max="23" width="13.140625" style="253" customWidth="1"/>
    <col min="24" max="26" width="11.42578125" style="253"/>
    <col min="27" max="27" width="15.28515625" style="253" bestFit="1" customWidth="1"/>
    <col min="28" max="28" width="13.140625" style="253" customWidth="1"/>
    <col min="29" max="29" width="11.42578125" style="253"/>
    <col min="30" max="30" width="16.85546875" style="253" customWidth="1"/>
    <col min="31" max="32" width="11.42578125" style="253"/>
    <col min="33" max="33" width="16.42578125" style="253" customWidth="1"/>
    <col min="34" max="34" width="9.5703125" style="253" customWidth="1"/>
    <col min="35" max="35" width="8.85546875" style="253" customWidth="1"/>
    <col min="36" max="36" width="15.7109375" style="253" bestFit="1" customWidth="1"/>
    <col min="37" max="38" width="8.85546875" style="253" customWidth="1"/>
    <col min="39" max="39" width="17.42578125" style="253" bestFit="1" customWidth="1"/>
    <col min="40" max="40" width="11" style="253" customWidth="1"/>
    <col min="41" max="41" width="8.85546875" style="253" customWidth="1"/>
    <col min="42" max="42" width="13.85546875" style="253" bestFit="1" customWidth="1"/>
    <col min="43" max="43" width="12.7109375" style="253" customWidth="1"/>
    <col min="44" max="44" width="10.28515625" style="253" customWidth="1"/>
    <col min="45" max="45" width="16.28515625" style="1204" customWidth="1"/>
    <col min="46" max="46" width="13.42578125" style="253" customWidth="1"/>
    <col min="47" max="47" width="11.42578125" style="253"/>
    <col min="48" max="48" width="12.28515625" style="253" bestFit="1" customWidth="1"/>
    <col min="49" max="49" width="13.140625" style="253" bestFit="1" customWidth="1"/>
    <col min="50" max="16384" width="11.42578125" style="253"/>
  </cols>
  <sheetData>
    <row r="1" spans="1:47" x14ac:dyDescent="0.2">
      <c r="A1" s="1628" t="s">
        <v>0</v>
      </c>
      <c r="B1" s="1629"/>
      <c r="C1" s="1629"/>
      <c r="D1" s="1629"/>
      <c r="E1" s="1629"/>
      <c r="F1" s="1629"/>
      <c r="G1" s="1629"/>
      <c r="H1" s="1629"/>
      <c r="I1" s="1629"/>
      <c r="J1" s="1629"/>
      <c r="K1" s="1629"/>
      <c r="L1" s="1629"/>
      <c r="M1" s="1629"/>
      <c r="N1" s="1629"/>
      <c r="O1" s="1630"/>
      <c r="P1" s="1631" t="s">
        <v>0</v>
      </c>
      <c r="Q1" s="1632"/>
      <c r="R1" s="1632"/>
      <c r="S1" s="1632"/>
      <c r="T1" s="1632"/>
      <c r="U1" s="1632"/>
      <c r="V1" s="1632"/>
      <c r="W1" s="1632"/>
      <c r="X1" s="1632"/>
      <c r="Y1" s="1632"/>
      <c r="Z1" s="1632"/>
      <c r="AA1" s="1632"/>
      <c r="AB1" s="1632"/>
      <c r="AC1" s="1632"/>
      <c r="AD1" s="1632"/>
      <c r="AE1" s="1632"/>
      <c r="AF1" s="1632"/>
      <c r="AG1" s="1632"/>
      <c r="AH1" s="1632"/>
      <c r="AI1" s="1632"/>
      <c r="AJ1" s="1632"/>
      <c r="AK1" s="1632"/>
      <c r="AL1" s="1632"/>
      <c r="AM1" s="1632"/>
      <c r="AN1" s="1632"/>
      <c r="AO1" s="1632"/>
      <c r="AP1" s="1632"/>
      <c r="AQ1" s="1632"/>
      <c r="AR1" s="1632"/>
      <c r="AS1" s="1632"/>
      <c r="AT1" s="1632"/>
    </row>
    <row r="2" spans="1:47" x14ac:dyDescent="0.2">
      <c r="A2" s="1633" t="s">
        <v>31</v>
      </c>
      <c r="B2" s="1634"/>
      <c r="C2" s="1634"/>
      <c r="D2" s="1634"/>
      <c r="E2" s="1634"/>
      <c r="F2" s="1634"/>
      <c r="G2" s="1634"/>
      <c r="H2" s="1634"/>
      <c r="I2" s="1634"/>
      <c r="J2" s="1634"/>
      <c r="K2" s="1634"/>
      <c r="L2" s="1634"/>
      <c r="M2" s="1634"/>
      <c r="N2" s="1634"/>
      <c r="O2" s="1635"/>
      <c r="P2" s="1633" t="s">
        <v>1</v>
      </c>
      <c r="Q2" s="1634"/>
      <c r="R2" s="1634"/>
      <c r="S2" s="1634"/>
      <c r="T2" s="1634"/>
      <c r="U2" s="1634"/>
      <c r="V2" s="1634"/>
      <c r="W2" s="1634"/>
      <c r="X2" s="1634"/>
      <c r="Y2" s="1634"/>
      <c r="Z2" s="1634"/>
      <c r="AA2" s="1634"/>
      <c r="AB2" s="1634"/>
      <c r="AC2" s="1634"/>
      <c r="AD2" s="1634"/>
      <c r="AE2" s="1634"/>
      <c r="AF2" s="1634"/>
      <c r="AG2" s="1634"/>
      <c r="AH2" s="1634"/>
      <c r="AI2" s="1634"/>
      <c r="AJ2" s="1634"/>
      <c r="AK2" s="1634"/>
      <c r="AL2" s="1634"/>
      <c r="AM2" s="1634"/>
      <c r="AN2" s="1634"/>
      <c r="AO2" s="1634"/>
      <c r="AP2" s="1634"/>
      <c r="AQ2" s="1634"/>
      <c r="AR2" s="1634"/>
      <c r="AS2" s="1634"/>
      <c r="AT2" s="1634"/>
    </row>
    <row r="3" spans="1:47" ht="36" customHeight="1" x14ac:dyDescent="0.2">
      <c r="A3" s="559" t="s">
        <v>2</v>
      </c>
      <c r="B3" s="1129" t="s">
        <v>882</v>
      </c>
      <c r="C3" s="559" t="s">
        <v>3</v>
      </c>
      <c r="D3" s="1129" t="s">
        <v>4</v>
      </c>
      <c r="E3" s="2004" t="s">
        <v>5</v>
      </c>
      <c r="F3" s="2004"/>
      <c r="G3" s="2005" t="s">
        <v>55</v>
      </c>
      <c r="H3" s="2006"/>
      <c r="I3" s="2006"/>
      <c r="J3" s="2007"/>
      <c r="K3" s="251" t="s">
        <v>7</v>
      </c>
      <c r="L3" s="2005" t="s">
        <v>8</v>
      </c>
      <c r="M3" s="2006"/>
      <c r="N3" s="2007"/>
      <c r="O3" s="251" t="s">
        <v>9</v>
      </c>
      <c r="P3" s="251" t="s">
        <v>10</v>
      </c>
      <c r="Q3" s="251" t="s">
        <v>11</v>
      </c>
      <c r="R3" s="1129" t="s">
        <v>12</v>
      </c>
      <c r="S3" s="1970" t="s">
        <v>1865</v>
      </c>
      <c r="T3" s="1970" t="s">
        <v>853</v>
      </c>
      <c r="U3" s="1970" t="s">
        <v>1866</v>
      </c>
      <c r="V3" s="865" t="s">
        <v>1869</v>
      </c>
      <c r="W3" s="1129" t="s">
        <v>13</v>
      </c>
      <c r="X3" s="1129" t="s">
        <v>14</v>
      </c>
      <c r="Y3" s="1471" t="s">
        <v>15</v>
      </c>
      <c r="Z3" s="255" t="s">
        <v>88</v>
      </c>
      <c r="AA3" s="2006" t="s">
        <v>16</v>
      </c>
      <c r="AB3" s="2006"/>
      <c r="AC3" s="2006"/>
      <c r="AD3" s="2006"/>
      <c r="AE3" s="2006"/>
      <c r="AF3" s="2006"/>
      <c r="AG3" s="2006"/>
      <c r="AH3" s="2006"/>
      <c r="AI3" s="2006"/>
      <c r="AJ3" s="2006"/>
      <c r="AK3" s="2006"/>
      <c r="AL3" s="2006"/>
      <c r="AM3" s="2006"/>
      <c r="AN3" s="2006"/>
      <c r="AO3" s="2006"/>
      <c r="AP3" s="2006"/>
      <c r="AQ3" s="2006"/>
      <c r="AR3" s="2007"/>
      <c r="AS3" s="2005" t="s">
        <v>17</v>
      </c>
      <c r="AT3" s="2007"/>
    </row>
    <row r="4" spans="1:47" ht="22.5" x14ac:dyDescent="0.2">
      <c r="A4" s="1475"/>
      <c r="B4" s="1403"/>
      <c r="C4" s="1475"/>
      <c r="D4" s="1403"/>
      <c r="E4" s="1462" t="s">
        <v>18</v>
      </c>
      <c r="F4" s="1462" t="s">
        <v>19</v>
      </c>
      <c r="G4" s="1462" t="s">
        <v>853</v>
      </c>
      <c r="H4" s="1462" t="s">
        <v>20</v>
      </c>
      <c r="I4" s="1471" t="s">
        <v>21</v>
      </c>
      <c r="J4" s="1462" t="s">
        <v>22</v>
      </c>
      <c r="K4" s="251"/>
      <c r="L4" s="1462" t="s">
        <v>23</v>
      </c>
      <c r="M4" s="1462" t="s">
        <v>21</v>
      </c>
      <c r="N4" s="1462" t="s">
        <v>24</v>
      </c>
      <c r="O4" s="251"/>
      <c r="P4" s="251"/>
      <c r="Q4" s="251"/>
      <c r="R4" s="1403"/>
      <c r="S4" s="1972"/>
      <c r="T4" s="1972"/>
      <c r="U4" s="1972"/>
      <c r="V4" s="865"/>
      <c r="W4" s="1403"/>
      <c r="X4" s="1403"/>
      <c r="Y4" s="1462"/>
      <c r="Z4" s="1462"/>
      <c r="AA4" s="1462" t="s">
        <v>27</v>
      </c>
      <c r="AB4" s="1462" t="s">
        <v>21</v>
      </c>
      <c r="AC4" s="254" t="s">
        <v>32</v>
      </c>
      <c r="AD4" s="1462" t="s">
        <v>28</v>
      </c>
      <c r="AE4" s="1462" t="s">
        <v>21</v>
      </c>
      <c r="AF4" s="254" t="s">
        <v>32</v>
      </c>
      <c r="AG4" s="1462" t="s">
        <v>28</v>
      </c>
      <c r="AH4" s="1462" t="s">
        <v>21</v>
      </c>
      <c r="AI4" s="254" t="s">
        <v>32</v>
      </c>
      <c r="AJ4" s="1462" t="s">
        <v>28</v>
      </c>
      <c r="AK4" s="1462" t="s">
        <v>21</v>
      </c>
      <c r="AL4" s="254" t="s">
        <v>32</v>
      </c>
      <c r="AM4" s="254" t="s">
        <v>28</v>
      </c>
      <c r="AN4" s="254" t="s">
        <v>21</v>
      </c>
      <c r="AO4" s="254" t="s">
        <v>32</v>
      </c>
      <c r="AP4" s="1462" t="s">
        <v>29</v>
      </c>
      <c r="AQ4" s="1462" t="s">
        <v>21</v>
      </c>
      <c r="AR4" s="254" t="s">
        <v>32</v>
      </c>
      <c r="AS4" s="1194" t="s">
        <v>215</v>
      </c>
      <c r="AT4" s="1462"/>
      <c r="AU4" s="253" t="s">
        <v>847</v>
      </c>
    </row>
    <row r="5" spans="1:47" ht="63.75" customHeight="1" x14ac:dyDescent="0.2">
      <c r="A5" s="855" t="s">
        <v>2046</v>
      </c>
      <c r="B5" s="1452"/>
      <c r="C5" s="1129" t="s">
        <v>859</v>
      </c>
      <c r="D5" s="1129" t="s">
        <v>34</v>
      </c>
      <c r="E5" s="1129" t="s">
        <v>860</v>
      </c>
      <c r="F5" s="559">
        <v>18145287</v>
      </c>
      <c r="G5" s="1441" t="s">
        <v>909</v>
      </c>
      <c r="H5" s="1441" t="s">
        <v>861</v>
      </c>
      <c r="I5" s="1421">
        <v>41304</v>
      </c>
      <c r="J5" s="1431">
        <v>16500000</v>
      </c>
      <c r="K5" s="1421">
        <v>41373</v>
      </c>
      <c r="L5" s="1493" t="s">
        <v>910</v>
      </c>
      <c r="M5" s="1421">
        <v>41373</v>
      </c>
      <c r="N5" s="265">
        <v>16500000</v>
      </c>
      <c r="O5" s="259">
        <v>41374</v>
      </c>
      <c r="P5" s="1473">
        <v>41394</v>
      </c>
      <c r="Q5" s="1425">
        <v>30</v>
      </c>
      <c r="R5" s="1431">
        <v>16500000</v>
      </c>
      <c r="S5" s="1433"/>
      <c r="T5" s="1433"/>
      <c r="U5" s="1433"/>
      <c r="V5" s="1433"/>
      <c r="W5" s="1957">
        <v>41480</v>
      </c>
      <c r="X5" s="1473">
        <v>41603</v>
      </c>
      <c r="Y5" s="268" t="s">
        <v>45</v>
      </c>
      <c r="Z5" s="251" t="s">
        <v>38</v>
      </c>
      <c r="AA5" s="269">
        <v>8250000</v>
      </c>
      <c r="AB5" s="1421">
        <v>41394</v>
      </c>
      <c r="AC5" s="1441" t="s">
        <v>911</v>
      </c>
      <c r="AD5" s="1418"/>
      <c r="AE5" s="1425"/>
      <c r="AF5" s="1425"/>
      <c r="AG5" s="1425"/>
      <c r="AH5" s="1425"/>
      <c r="AI5" s="1425"/>
      <c r="AJ5" s="1425"/>
      <c r="AK5" s="1425"/>
      <c r="AL5" s="1425"/>
      <c r="AM5" s="1425"/>
      <c r="AN5" s="1425"/>
      <c r="AO5" s="1425"/>
      <c r="AP5" s="1423">
        <v>8250000</v>
      </c>
      <c r="AQ5" s="1473">
        <v>41634</v>
      </c>
      <c r="AR5" s="1933" t="s">
        <v>1638</v>
      </c>
      <c r="AS5" s="1981"/>
      <c r="AT5" s="263"/>
    </row>
    <row r="6" spans="1:47" ht="78" customHeight="1" x14ac:dyDescent="0.2">
      <c r="A6" s="1460" t="s">
        <v>2047</v>
      </c>
      <c r="B6" s="1452"/>
      <c r="C6" s="2022"/>
      <c r="D6" s="2023"/>
      <c r="E6" s="560"/>
      <c r="F6" s="1475"/>
      <c r="G6" s="1441" t="s">
        <v>909</v>
      </c>
      <c r="H6" s="1443" t="s">
        <v>944</v>
      </c>
      <c r="I6" s="1420">
        <v>41453</v>
      </c>
      <c r="J6" s="1431">
        <v>8000000</v>
      </c>
      <c r="K6" s="1420">
        <v>41453</v>
      </c>
      <c r="L6" s="1426" t="s">
        <v>945</v>
      </c>
      <c r="M6" s="1420">
        <v>41453</v>
      </c>
      <c r="N6" s="265">
        <v>8000000</v>
      </c>
      <c r="O6" s="1424">
        <v>41471</v>
      </c>
      <c r="P6" s="1288"/>
      <c r="Q6" s="1436">
        <v>20</v>
      </c>
      <c r="R6" s="1430">
        <v>8000000</v>
      </c>
      <c r="S6" s="1433"/>
      <c r="T6" s="1433"/>
      <c r="U6" s="1433"/>
      <c r="V6" s="1433"/>
      <c r="W6" s="1959"/>
      <c r="X6" s="1934"/>
      <c r="Y6" s="559" t="s">
        <v>45</v>
      </c>
      <c r="Z6" s="251" t="s">
        <v>38</v>
      </c>
      <c r="AA6" s="269"/>
      <c r="AB6" s="1421"/>
      <c r="AC6" s="1441"/>
      <c r="AD6" s="1418"/>
      <c r="AE6" s="1425"/>
      <c r="AF6" s="1425"/>
      <c r="AG6" s="1425"/>
      <c r="AH6" s="1425"/>
      <c r="AI6" s="1425"/>
      <c r="AJ6" s="1425"/>
      <c r="AK6" s="1425"/>
      <c r="AL6" s="1425"/>
      <c r="AM6" s="1425"/>
      <c r="AN6" s="1425"/>
      <c r="AO6" s="1425"/>
      <c r="AP6" s="1423">
        <v>8000000</v>
      </c>
      <c r="AQ6" s="1934"/>
      <c r="AR6" s="1951"/>
      <c r="AS6" s="1982"/>
      <c r="AT6" s="263"/>
    </row>
    <row r="7" spans="1:47" ht="5.25" customHeight="1" x14ac:dyDescent="0.2">
      <c r="A7" s="1485"/>
      <c r="B7" s="488"/>
      <c r="C7" s="415"/>
      <c r="D7" s="489"/>
      <c r="E7" s="489"/>
      <c r="F7" s="1483"/>
      <c r="G7" s="1482"/>
      <c r="H7" s="490"/>
      <c r="I7" s="491"/>
      <c r="J7" s="1484"/>
      <c r="K7" s="491"/>
      <c r="L7" s="492"/>
      <c r="M7" s="491"/>
      <c r="N7" s="421"/>
      <c r="O7" s="493"/>
      <c r="P7" s="491"/>
      <c r="Q7" s="489"/>
      <c r="R7" s="494"/>
      <c r="S7" s="495"/>
      <c r="T7" s="495"/>
      <c r="U7" s="495"/>
      <c r="V7" s="495"/>
      <c r="W7" s="496"/>
      <c r="X7" s="497"/>
      <c r="Y7" s="498"/>
      <c r="Z7" s="415"/>
      <c r="AA7" s="423"/>
      <c r="AB7" s="1481"/>
      <c r="AC7" s="418"/>
      <c r="AD7" s="1482"/>
      <c r="AE7" s="1486"/>
      <c r="AF7" s="1486"/>
      <c r="AG7" s="1486"/>
      <c r="AH7" s="1486"/>
      <c r="AI7" s="1486"/>
      <c r="AJ7" s="1486"/>
      <c r="AK7" s="1486"/>
      <c r="AL7" s="1486"/>
      <c r="AM7" s="1486"/>
      <c r="AN7" s="1486"/>
      <c r="AO7" s="1486"/>
      <c r="AP7" s="499"/>
      <c r="AQ7" s="500"/>
      <c r="AR7" s="501"/>
      <c r="AS7" s="1195"/>
      <c r="AT7" s="422"/>
    </row>
    <row r="8" spans="1:47" ht="58.5" customHeight="1" x14ac:dyDescent="0.2">
      <c r="A8" s="1464" t="s">
        <v>868</v>
      </c>
      <c r="B8" s="1452" t="s">
        <v>896</v>
      </c>
      <c r="C8" s="251" t="s">
        <v>894</v>
      </c>
      <c r="D8" s="1129" t="s">
        <v>34</v>
      </c>
      <c r="E8" s="1129" t="s">
        <v>869</v>
      </c>
      <c r="F8" s="559" t="s">
        <v>693</v>
      </c>
      <c r="G8" s="1441" t="s">
        <v>899</v>
      </c>
      <c r="H8" s="1933" t="s">
        <v>870</v>
      </c>
      <c r="I8" s="1473">
        <v>41365</v>
      </c>
      <c r="J8" s="1431">
        <v>11681707</v>
      </c>
      <c r="K8" s="1473">
        <v>41380</v>
      </c>
      <c r="L8" s="1940" t="s">
        <v>871</v>
      </c>
      <c r="M8" s="1473">
        <v>41380</v>
      </c>
      <c r="N8" s="265">
        <v>11681707</v>
      </c>
      <c r="O8" s="1935">
        <v>41382</v>
      </c>
      <c r="P8" s="1473">
        <v>41382</v>
      </c>
      <c r="Q8" s="1129">
        <v>30</v>
      </c>
      <c r="R8" s="277">
        <v>14246440</v>
      </c>
      <c r="S8" s="1433"/>
      <c r="T8" s="1433"/>
      <c r="U8" s="1433"/>
      <c r="V8" s="1433"/>
      <c r="W8" s="1957">
        <v>41412</v>
      </c>
      <c r="X8" s="1473">
        <v>41451</v>
      </c>
      <c r="Y8" s="559" t="s">
        <v>872</v>
      </c>
      <c r="Z8" s="1129" t="s">
        <v>275</v>
      </c>
      <c r="AA8" s="269">
        <f>N8/2</f>
        <v>5840853.5</v>
      </c>
      <c r="AB8" s="1473">
        <v>41394</v>
      </c>
      <c r="AC8" s="1933" t="s">
        <v>929</v>
      </c>
      <c r="AD8" s="1418"/>
      <c r="AE8" s="1425"/>
      <c r="AF8" s="1425"/>
      <c r="AG8" s="1425"/>
      <c r="AH8" s="1425"/>
      <c r="AI8" s="1425"/>
      <c r="AJ8" s="1425"/>
      <c r="AK8" s="1425"/>
      <c r="AL8" s="1425"/>
      <c r="AM8" s="1425"/>
      <c r="AN8" s="1425"/>
      <c r="AO8" s="1425"/>
      <c r="AP8" s="1423">
        <v>5840853.5</v>
      </c>
      <c r="AQ8" s="1148"/>
      <c r="AR8" s="2013"/>
      <c r="AS8" s="1981"/>
      <c r="AT8" s="263"/>
    </row>
    <row r="9" spans="1:47" ht="58.5" customHeight="1" x14ac:dyDescent="0.2">
      <c r="A9" s="1465"/>
      <c r="B9" s="1452" t="s">
        <v>897</v>
      </c>
      <c r="C9" s="251" t="s">
        <v>895</v>
      </c>
      <c r="D9" s="1403"/>
      <c r="E9" s="1403"/>
      <c r="F9" s="1475"/>
      <c r="G9" s="1441" t="s">
        <v>898</v>
      </c>
      <c r="H9" s="1951"/>
      <c r="I9" s="1934"/>
      <c r="J9" s="1431">
        <v>2582972</v>
      </c>
      <c r="K9" s="1934"/>
      <c r="L9" s="2003"/>
      <c r="M9" s="1934"/>
      <c r="N9" s="265">
        <v>2564733</v>
      </c>
      <c r="O9" s="1937"/>
      <c r="P9" s="1934"/>
      <c r="Q9" s="1403"/>
      <c r="R9" s="1292"/>
      <c r="S9" s="1433"/>
      <c r="T9" s="1433"/>
      <c r="U9" s="1433"/>
      <c r="V9" s="1433"/>
      <c r="W9" s="1959"/>
      <c r="X9" s="1934"/>
      <c r="Y9" s="1475"/>
      <c r="Z9" s="1403"/>
      <c r="AA9" s="269">
        <f>N9/2</f>
        <v>1282366.5</v>
      </c>
      <c r="AB9" s="1934"/>
      <c r="AC9" s="1951"/>
      <c r="AD9" s="1418"/>
      <c r="AE9" s="1425"/>
      <c r="AF9" s="1425"/>
      <c r="AG9" s="1425"/>
      <c r="AH9" s="1425"/>
      <c r="AI9" s="1425"/>
      <c r="AJ9" s="1425"/>
      <c r="AK9" s="1425"/>
      <c r="AL9" s="1425"/>
      <c r="AM9" s="1425"/>
      <c r="AN9" s="1425"/>
      <c r="AO9" s="1425"/>
      <c r="AP9" s="1423">
        <v>1282366.5</v>
      </c>
      <c r="AQ9" s="1990"/>
      <c r="AR9" s="2014"/>
      <c r="AS9" s="1982"/>
      <c r="AT9" s="263"/>
    </row>
    <row r="10" spans="1:47" ht="7.5" customHeight="1" x14ac:dyDescent="0.2">
      <c r="A10" s="387"/>
      <c r="B10" s="482"/>
      <c r="C10" s="283"/>
      <c r="D10" s="387"/>
      <c r="E10" s="387"/>
      <c r="F10" s="361"/>
      <c r="G10" s="1468"/>
      <c r="H10" s="1468"/>
      <c r="I10" s="1459"/>
      <c r="J10" s="388"/>
      <c r="K10" s="1459"/>
      <c r="L10" s="483"/>
      <c r="M10" s="1459"/>
      <c r="N10" s="389"/>
      <c r="O10" s="484"/>
      <c r="P10" s="1459"/>
      <c r="Q10" s="387"/>
      <c r="R10" s="388"/>
      <c r="S10" s="485"/>
      <c r="T10" s="485"/>
      <c r="U10" s="485"/>
      <c r="V10" s="485"/>
      <c r="W10" s="1497"/>
      <c r="X10" s="486"/>
      <c r="Y10" s="361"/>
      <c r="Z10" s="283"/>
      <c r="AA10" s="292"/>
      <c r="AB10" s="1459"/>
      <c r="AC10" s="1468"/>
      <c r="AD10" s="361"/>
      <c r="AE10" s="387"/>
      <c r="AF10" s="387"/>
      <c r="AG10" s="387"/>
      <c r="AH10" s="387"/>
      <c r="AI10" s="387"/>
      <c r="AJ10" s="387"/>
      <c r="AK10" s="387"/>
      <c r="AL10" s="387"/>
      <c r="AM10" s="387"/>
      <c r="AN10" s="387"/>
      <c r="AO10" s="387"/>
      <c r="AP10" s="487"/>
      <c r="AQ10" s="1490"/>
      <c r="AR10" s="1491"/>
      <c r="AS10" s="1195"/>
      <c r="AT10" s="278"/>
    </row>
    <row r="11" spans="1:47" ht="83.25" customHeight="1" x14ac:dyDescent="0.2">
      <c r="A11" s="1452" t="s">
        <v>873</v>
      </c>
      <c r="B11" s="1452" t="s">
        <v>900</v>
      </c>
      <c r="C11" s="251" t="s">
        <v>874</v>
      </c>
      <c r="D11" s="1425" t="s">
        <v>34</v>
      </c>
      <c r="E11" s="1425" t="s">
        <v>111</v>
      </c>
      <c r="F11" s="1418" t="s">
        <v>683</v>
      </c>
      <c r="G11" s="1441" t="s">
        <v>898</v>
      </c>
      <c r="H11" s="1441" t="s">
        <v>875</v>
      </c>
      <c r="I11" s="1421">
        <v>41365</v>
      </c>
      <c r="J11" s="1431">
        <v>16500000</v>
      </c>
      <c r="K11" s="1421">
        <v>41380</v>
      </c>
      <c r="L11" s="1493" t="s">
        <v>876</v>
      </c>
      <c r="M11" s="1421">
        <v>41380</v>
      </c>
      <c r="N11" s="265">
        <v>16500000</v>
      </c>
      <c r="O11" s="1422">
        <v>41381</v>
      </c>
      <c r="P11" s="1421">
        <v>41382</v>
      </c>
      <c r="Q11" s="1425">
        <v>30</v>
      </c>
      <c r="R11" s="1431">
        <v>16500000</v>
      </c>
      <c r="S11" s="1433"/>
      <c r="T11" s="1433"/>
      <c r="U11" s="1433"/>
      <c r="V11" s="1433"/>
      <c r="W11" s="1497"/>
      <c r="X11" s="486"/>
      <c r="Y11" s="268" t="s">
        <v>71</v>
      </c>
      <c r="Z11" s="251" t="s">
        <v>275</v>
      </c>
      <c r="AA11" s="269"/>
      <c r="AB11" s="1421"/>
      <c r="AC11" s="1441"/>
      <c r="AD11" s="1418"/>
      <c r="AE11" s="1425"/>
      <c r="AF11" s="1425"/>
      <c r="AG11" s="1425"/>
      <c r="AH11" s="1425"/>
      <c r="AI11" s="1425"/>
      <c r="AJ11" s="1425"/>
      <c r="AK11" s="1425"/>
      <c r="AL11" s="1425"/>
      <c r="AM11" s="1425"/>
      <c r="AN11" s="1425"/>
      <c r="AO11" s="1425"/>
      <c r="AP11" s="1423"/>
      <c r="AQ11" s="1470"/>
      <c r="AR11" s="1489"/>
      <c r="AS11" s="1195"/>
      <c r="AT11" s="263"/>
    </row>
    <row r="12" spans="1:47" ht="4.5" customHeight="1" x14ac:dyDescent="0.2">
      <c r="A12" s="502"/>
      <c r="B12" s="502"/>
      <c r="C12" s="464"/>
      <c r="D12" s="503"/>
      <c r="E12" s="503"/>
      <c r="F12" s="504"/>
      <c r="G12" s="504"/>
      <c r="H12" s="505"/>
      <c r="I12" s="506"/>
      <c r="J12" s="507"/>
      <c r="K12" s="506"/>
      <c r="L12" s="508"/>
      <c r="M12" s="506"/>
      <c r="N12" s="509"/>
      <c r="O12" s="510"/>
      <c r="P12" s="506"/>
      <c r="Q12" s="503"/>
      <c r="R12" s="507"/>
      <c r="S12" s="511"/>
      <c r="T12" s="511"/>
      <c r="U12" s="511"/>
      <c r="V12" s="511"/>
      <c r="W12" s="512"/>
      <c r="X12" s="470"/>
      <c r="Y12" s="466"/>
      <c r="Z12" s="464"/>
      <c r="AA12" s="469"/>
      <c r="AB12" s="506"/>
      <c r="AC12" s="505"/>
      <c r="AD12" s="504"/>
      <c r="AE12" s="503"/>
      <c r="AF12" s="503"/>
      <c r="AG12" s="503"/>
      <c r="AH12" s="503"/>
      <c r="AI12" s="503"/>
      <c r="AJ12" s="503"/>
      <c r="AK12" s="503"/>
      <c r="AL12" s="503"/>
      <c r="AM12" s="503"/>
      <c r="AN12" s="503"/>
      <c r="AO12" s="503"/>
      <c r="AP12" s="513"/>
      <c r="AQ12" s="468"/>
      <c r="AR12" s="467"/>
      <c r="AS12" s="1195"/>
      <c r="AT12" s="472"/>
    </row>
    <row r="13" spans="1:47" ht="75" customHeight="1" x14ac:dyDescent="0.2">
      <c r="A13" s="855" t="s">
        <v>862</v>
      </c>
      <c r="B13" s="1452" t="s">
        <v>884</v>
      </c>
      <c r="C13" s="251" t="s">
        <v>863</v>
      </c>
      <c r="D13" s="1425" t="s">
        <v>34</v>
      </c>
      <c r="E13" s="1425" t="s">
        <v>864</v>
      </c>
      <c r="F13" s="1418" t="s">
        <v>865</v>
      </c>
      <c r="G13" s="1418"/>
      <c r="H13" s="1441" t="s">
        <v>866</v>
      </c>
      <c r="I13" s="1421">
        <v>41365</v>
      </c>
      <c r="J13" s="1431">
        <v>11282313</v>
      </c>
      <c r="K13" s="1421">
        <v>41380</v>
      </c>
      <c r="L13" s="1493" t="s">
        <v>867</v>
      </c>
      <c r="M13" s="1421">
        <v>41380</v>
      </c>
      <c r="N13" s="265">
        <v>11268400</v>
      </c>
      <c r="O13" s="1421">
        <v>41381</v>
      </c>
      <c r="P13" s="1421">
        <v>41388</v>
      </c>
      <c r="Q13" s="1418">
        <v>30</v>
      </c>
      <c r="R13" s="1431">
        <v>11268400</v>
      </c>
      <c r="S13" s="1433"/>
      <c r="T13" s="1433"/>
      <c r="U13" s="1433"/>
      <c r="V13" s="1433"/>
      <c r="W13" s="267">
        <v>41400</v>
      </c>
      <c r="X13" s="267">
        <v>41411</v>
      </c>
      <c r="Y13" s="268" t="s">
        <v>71</v>
      </c>
      <c r="Z13" s="251" t="s">
        <v>275</v>
      </c>
      <c r="AA13" s="269">
        <v>0</v>
      </c>
      <c r="AB13" s="1418">
        <v>0</v>
      </c>
      <c r="AC13" s="1418">
        <v>0</v>
      </c>
      <c r="AD13" s="1418">
        <v>0</v>
      </c>
      <c r="AE13" s="1425">
        <v>0</v>
      </c>
      <c r="AF13" s="1425">
        <v>0</v>
      </c>
      <c r="AG13" s="1425">
        <v>0</v>
      </c>
      <c r="AH13" s="1425">
        <v>0</v>
      </c>
      <c r="AI13" s="1425">
        <v>0</v>
      </c>
      <c r="AJ13" s="1425"/>
      <c r="AK13" s="1425"/>
      <c r="AL13" s="1425"/>
      <c r="AM13" s="1425"/>
      <c r="AN13" s="1425"/>
      <c r="AO13" s="1425"/>
      <c r="AP13" s="1423">
        <v>11262907.5</v>
      </c>
      <c r="AQ13" s="1490"/>
      <c r="AR13" s="1491"/>
      <c r="AS13" s="1196">
        <v>5492.5</v>
      </c>
      <c r="AT13" s="268"/>
      <c r="AU13" s="477"/>
    </row>
    <row r="14" spans="1:47" ht="5.25" customHeight="1" x14ac:dyDescent="0.2">
      <c r="A14" s="514"/>
      <c r="B14" s="514"/>
      <c r="C14" s="515"/>
      <c r="D14" s="514"/>
      <c r="E14" s="514"/>
      <c r="F14" s="516"/>
      <c r="G14" s="516"/>
      <c r="H14" s="517"/>
      <c r="I14" s="518"/>
      <c r="J14" s="519"/>
      <c r="K14" s="518"/>
      <c r="L14" s="520"/>
      <c r="M14" s="518"/>
      <c r="N14" s="521"/>
      <c r="O14" s="518"/>
      <c r="P14" s="518"/>
      <c r="Q14" s="516"/>
      <c r="R14" s="519"/>
      <c r="S14" s="522"/>
      <c r="T14" s="522"/>
      <c r="U14" s="522"/>
      <c r="V14" s="522"/>
      <c r="W14" s="523"/>
      <c r="X14" s="524"/>
      <c r="Y14" s="525"/>
      <c r="Z14" s="526" t="s">
        <v>275</v>
      </c>
      <c r="AA14" s="527"/>
      <c r="AB14" s="516"/>
      <c r="AC14" s="516"/>
      <c r="AD14" s="516"/>
      <c r="AE14" s="514"/>
      <c r="AF14" s="514"/>
      <c r="AG14" s="514"/>
      <c r="AH14" s="514"/>
      <c r="AI14" s="514"/>
      <c r="AJ14" s="514"/>
      <c r="AK14" s="514"/>
      <c r="AL14" s="514"/>
      <c r="AM14" s="514"/>
      <c r="AN14" s="514"/>
      <c r="AO14" s="514"/>
      <c r="AP14" s="528"/>
      <c r="AQ14" s="529"/>
      <c r="AR14" s="530"/>
      <c r="AS14" s="1196"/>
      <c r="AT14" s="531"/>
      <c r="AU14" s="477"/>
    </row>
    <row r="15" spans="1:47" ht="70.5" customHeight="1" x14ac:dyDescent="0.2">
      <c r="A15" s="1461" t="s">
        <v>878</v>
      </c>
      <c r="B15" s="1425" t="s">
        <v>883</v>
      </c>
      <c r="C15" s="1439" t="s">
        <v>879</v>
      </c>
      <c r="D15" s="1425" t="s">
        <v>34</v>
      </c>
      <c r="E15" s="1425" t="s">
        <v>864</v>
      </c>
      <c r="F15" s="1418" t="s">
        <v>675</v>
      </c>
      <c r="G15" s="1441" t="s">
        <v>904</v>
      </c>
      <c r="H15" s="1441" t="s">
        <v>880</v>
      </c>
      <c r="I15" s="1421">
        <v>41365</v>
      </c>
      <c r="J15" s="1431">
        <v>16422344</v>
      </c>
      <c r="K15" s="1421">
        <v>41402</v>
      </c>
      <c r="L15" s="1441" t="s">
        <v>903</v>
      </c>
      <c r="M15" s="1421">
        <v>41402</v>
      </c>
      <c r="N15" s="265">
        <v>16420027</v>
      </c>
      <c r="O15" s="1421">
        <v>41403</v>
      </c>
      <c r="P15" s="1421">
        <v>41403</v>
      </c>
      <c r="Q15" s="1418">
        <v>30</v>
      </c>
      <c r="R15" s="1431">
        <v>16420027</v>
      </c>
      <c r="S15" s="1433"/>
      <c r="T15" s="1433"/>
      <c r="U15" s="1433"/>
      <c r="V15" s="1433"/>
      <c r="W15" s="1447">
        <v>41434</v>
      </c>
      <c r="X15" s="267">
        <v>41506</v>
      </c>
      <c r="Y15" s="251" t="s">
        <v>881</v>
      </c>
      <c r="Z15" s="251" t="s">
        <v>275</v>
      </c>
      <c r="AA15" s="269">
        <v>8210013.5</v>
      </c>
      <c r="AB15" s="1421">
        <v>41421</v>
      </c>
      <c r="AC15" s="1441" t="s">
        <v>877</v>
      </c>
      <c r="AD15" s="1418"/>
      <c r="AE15" s="1425"/>
      <c r="AF15" s="1425"/>
      <c r="AG15" s="1425"/>
      <c r="AH15" s="1425"/>
      <c r="AI15" s="1425"/>
      <c r="AJ15" s="1425"/>
      <c r="AK15" s="1425"/>
      <c r="AL15" s="1425"/>
      <c r="AM15" s="1425"/>
      <c r="AN15" s="1425"/>
      <c r="AO15" s="1425"/>
      <c r="AP15" s="1423">
        <v>8210013.5</v>
      </c>
      <c r="AQ15" s="1490"/>
      <c r="AR15" s="854"/>
      <c r="AS15" s="1197"/>
      <c r="AT15" s="273"/>
    </row>
    <row r="16" spans="1:47" ht="3.75" customHeight="1" x14ac:dyDescent="0.2">
      <c r="A16" s="1476"/>
      <c r="B16" s="1476"/>
      <c r="C16" s="532"/>
      <c r="D16" s="1476"/>
      <c r="E16" s="1476"/>
      <c r="F16" s="1477"/>
      <c r="G16" s="1477"/>
      <c r="H16" s="404"/>
      <c r="I16" s="1478"/>
      <c r="J16" s="1479"/>
      <c r="K16" s="1478"/>
      <c r="L16" s="404"/>
      <c r="M16" s="1478"/>
      <c r="N16" s="409"/>
      <c r="O16" s="1478"/>
      <c r="P16" s="1478"/>
      <c r="Q16" s="1477"/>
      <c r="R16" s="1479"/>
      <c r="S16" s="533"/>
      <c r="T16" s="533"/>
      <c r="U16" s="533"/>
      <c r="V16" s="533"/>
      <c r="W16" s="534"/>
      <c r="X16" s="535"/>
      <c r="Y16" s="411"/>
      <c r="Z16" s="411"/>
      <c r="AA16" s="536"/>
      <c r="AB16" s="1478"/>
      <c r="AC16" s="404"/>
      <c r="AD16" s="1477"/>
      <c r="AE16" s="1476"/>
      <c r="AF16" s="1476"/>
      <c r="AG16" s="1476"/>
      <c r="AH16" s="1476"/>
      <c r="AI16" s="1476"/>
      <c r="AJ16" s="1476"/>
      <c r="AK16" s="1476"/>
      <c r="AL16" s="1476"/>
      <c r="AM16" s="1476"/>
      <c r="AN16" s="1476"/>
      <c r="AO16" s="1476"/>
      <c r="AP16" s="537"/>
      <c r="AQ16" s="408"/>
      <c r="AR16" s="538"/>
      <c r="AS16" s="1197"/>
      <c r="AT16" s="540"/>
    </row>
    <row r="17" spans="1:46" ht="78" customHeight="1" x14ac:dyDescent="0.2">
      <c r="A17" s="1005" t="s">
        <v>885</v>
      </c>
      <c r="B17" s="251" t="s">
        <v>886</v>
      </c>
      <c r="C17" s="1488" t="s">
        <v>887</v>
      </c>
      <c r="D17" s="1425" t="s">
        <v>1435</v>
      </c>
      <c r="E17" s="1425" t="s">
        <v>864</v>
      </c>
      <c r="F17" s="1418" t="s">
        <v>675</v>
      </c>
      <c r="G17" s="1441" t="s">
        <v>905</v>
      </c>
      <c r="H17" s="1441" t="s">
        <v>888</v>
      </c>
      <c r="I17" s="1421">
        <v>41365</v>
      </c>
      <c r="J17" s="1431">
        <v>14146373</v>
      </c>
      <c r="K17" s="1421">
        <v>41402</v>
      </c>
      <c r="L17" s="1441" t="s">
        <v>902</v>
      </c>
      <c r="M17" s="1421">
        <v>41402</v>
      </c>
      <c r="N17" s="265">
        <v>14146101</v>
      </c>
      <c r="O17" s="1421">
        <v>41403</v>
      </c>
      <c r="P17" s="1421">
        <v>41403</v>
      </c>
      <c r="Q17" s="1418">
        <v>30</v>
      </c>
      <c r="R17" s="1431">
        <v>14146101</v>
      </c>
      <c r="S17" s="1449"/>
      <c r="T17" s="1449"/>
      <c r="U17" s="1449"/>
      <c r="V17" s="1433"/>
      <c r="W17" s="1447">
        <v>41432</v>
      </c>
      <c r="X17" s="267">
        <v>41541</v>
      </c>
      <c r="Y17" s="251" t="s">
        <v>128</v>
      </c>
      <c r="Z17" s="251" t="s">
        <v>275</v>
      </c>
      <c r="AA17" s="269">
        <v>7073050.5</v>
      </c>
      <c r="AB17" s="1421">
        <v>41421</v>
      </c>
      <c r="AC17" s="1441" t="s">
        <v>936</v>
      </c>
      <c r="AD17" s="1418"/>
      <c r="AE17" s="1425"/>
      <c r="AF17" s="1425"/>
      <c r="AG17" s="1425"/>
      <c r="AH17" s="1425"/>
      <c r="AI17" s="1425"/>
      <c r="AJ17" s="1425"/>
      <c r="AK17" s="1425"/>
      <c r="AL17" s="1425"/>
      <c r="AM17" s="1425"/>
      <c r="AN17" s="1425"/>
      <c r="AO17" s="1425"/>
      <c r="AP17" s="1423">
        <v>7067276</v>
      </c>
      <c r="AQ17" s="1470">
        <v>41562</v>
      </c>
      <c r="AR17" s="1489" t="s">
        <v>1313</v>
      </c>
      <c r="AS17" s="1195"/>
      <c r="AT17" s="263"/>
    </row>
    <row r="18" spans="1:46" ht="7.5" customHeight="1" x14ac:dyDescent="0.2">
      <c r="A18" s="541"/>
      <c r="B18" s="541"/>
      <c r="C18" s="542"/>
      <c r="D18" s="543"/>
      <c r="E18" s="543"/>
      <c r="F18" s="544"/>
      <c r="G18" s="545"/>
      <c r="H18" s="546"/>
      <c r="I18" s="547"/>
      <c r="J18" s="548"/>
      <c r="K18" s="547"/>
      <c r="L18" s="546"/>
      <c r="M18" s="547"/>
      <c r="N18" s="549"/>
      <c r="O18" s="550"/>
      <c r="P18" s="550"/>
      <c r="Q18" s="545"/>
      <c r="R18" s="548"/>
      <c r="S18" s="551"/>
      <c r="T18" s="551"/>
      <c r="U18" s="551"/>
      <c r="V18" s="1285"/>
      <c r="W18" s="548"/>
      <c r="X18" s="552"/>
      <c r="Y18" s="553"/>
      <c r="Z18" s="553"/>
      <c r="AA18" s="554"/>
      <c r="AB18" s="550"/>
      <c r="AC18" s="555"/>
      <c r="AD18" s="545"/>
      <c r="AE18" s="556"/>
      <c r="AF18" s="556"/>
      <c r="AG18" s="556"/>
      <c r="AH18" s="556"/>
      <c r="AI18" s="556"/>
      <c r="AJ18" s="556"/>
      <c r="AK18" s="556"/>
      <c r="AL18" s="556"/>
      <c r="AM18" s="556"/>
      <c r="AN18" s="556"/>
      <c r="AO18" s="556"/>
      <c r="AP18" s="556"/>
      <c r="AQ18" s="552"/>
      <c r="AR18" s="552"/>
      <c r="AS18" s="1195"/>
      <c r="AT18" s="552"/>
    </row>
    <row r="19" spans="1:46" ht="35.25" customHeight="1" x14ac:dyDescent="0.2">
      <c r="A19" s="1464" t="s">
        <v>889</v>
      </c>
      <c r="B19" s="1129" t="s">
        <v>890</v>
      </c>
      <c r="C19" s="1129" t="s">
        <v>891</v>
      </c>
      <c r="D19" s="1129" t="s">
        <v>34</v>
      </c>
      <c r="E19" s="1129" t="s">
        <v>864</v>
      </c>
      <c r="F19" s="559" t="s">
        <v>675</v>
      </c>
      <c r="G19" s="481" t="s">
        <v>892</v>
      </c>
      <c r="H19" s="1933" t="s">
        <v>857</v>
      </c>
      <c r="I19" s="1473">
        <v>41365</v>
      </c>
      <c r="J19" s="1431">
        <v>9911759</v>
      </c>
      <c r="K19" s="1473">
        <v>41402</v>
      </c>
      <c r="L19" s="1933" t="s">
        <v>906</v>
      </c>
      <c r="M19" s="1473">
        <v>41402</v>
      </c>
      <c r="N19" s="265">
        <v>9911759</v>
      </c>
      <c r="O19" s="1473">
        <v>41403</v>
      </c>
      <c r="P19" s="1473">
        <v>41403</v>
      </c>
      <c r="Q19" s="559">
        <v>30</v>
      </c>
      <c r="R19" s="277">
        <v>13976859</v>
      </c>
      <c r="S19" s="1449"/>
      <c r="T19" s="1449"/>
      <c r="U19" s="1449"/>
      <c r="V19" s="1433"/>
      <c r="W19" s="1957">
        <v>41432</v>
      </c>
      <c r="X19" s="1473">
        <v>41519</v>
      </c>
      <c r="Y19" s="251" t="s">
        <v>907</v>
      </c>
      <c r="Z19" s="1129" t="s">
        <v>38</v>
      </c>
      <c r="AA19" s="269">
        <v>4955880</v>
      </c>
      <c r="AB19" s="1473">
        <v>41421</v>
      </c>
      <c r="AC19" s="1933" t="s">
        <v>1205</v>
      </c>
      <c r="AD19" s="1418"/>
      <c r="AE19" s="1425"/>
      <c r="AF19" s="1425"/>
      <c r="AG19" s="1425"/>
      <c r="AH19" s="1425"/>
      <c r="AI19" s="1425"/>
      <c r="AJ19" s="1425"/>
      <c r="AK19" s="1425"/>
      <c r="AL19" s="1425"/>
      <c r="AM19" s="1425"/>
      <c r="AN19" s="1425"/>
      <c r="AO19" s="1425"/>
      <c r="AP19" s="1423">
        <v>4955880</v>
      </c>
      <c r="AQ19" s="2011"/>
      <c r="AR19" s="2011"/>
      <c r="AS19" s="1195"/>
      <c r="AT19" s="263"/>
    </row>
    <row r="20" spans="1:46" ht="36" customHeight="1" x14ac:dyDescent="0.2">
      <c r="A20" s="1076"/>
      <c r="B20" s="560"/>
      <c r="C20" s="560"/>
      <c r="D20" s="560"/>
      <c r="E20" s="560"/>
      <c r="F20" s="1474"/>
      <c r="G20" s="557" t="s">
        <v>893</v>
      </c>
      <c r="H20" s="1952"/>
      <c r="I20" s="1288"/>
      <c r="J20" s="1430">
        <v>4065300</v>
      </c>
      <c r="K20" s="1288"/>
      <c r="L20" s="1952"/>
      <c r="M20" s="1288"/>
      <c r="N20" s="277">
        <v>4065100</v>
      </c>
      <c r="O20" s="1288"/>
      <c r="P20" s="1288"/>
      <c r="Q20" s="1474"/>
      <c r="R20" s="282"/>
      <c r="S20" s="1435"/>
      <c r="T20" s="1435"/>
      <c r="U20" s="1435"/>
      <c r="V20" s="1435"/>
      <c r="W20" s="1959"/>
      <c r="X20" s="1475"/>
      <c r="Y20" s="1129" t="s">
        <v>908</v>
      </c>
      <c r="Z20" s="560"/>
      <c r="AA20" s="558">
        <v>2032550</v>
      </c>
      <c r="AB20" s="1934"/>
      <c r="AC20" s="1951"/>
      <c r="AD20" s="1417"/>
      <c r="AE20" s="1436"/>
      <c r="AF20" s="1436"/>
      <c r="AG20" s="1436"/>
      <c r="AH20" s="1436"/>
      <c r="AI20" s="1436"/>
      <c r="AJ20" s="1436"/>
      <c r="AK20" s="1436"/>
      <c r="AL20" s="1436"/>
      <c r="AM20" s="1436"/>
      <c r="AN20" s="1436"/>
      <c r="AO20" s="1436"/>
      <c r="AP20" s="1427">
        <v>2032550</v>
      </c>
      <c r="AQ20" s="2012"/>
      <c r="AR20" s="2012"/>
      <c r="AS20" s="1198"/>
      <c r="AT20" s="296"/>
    </row>
    <row r="21" spans="1:46" ht="6.75" customHeight="1" x14ac:dyDescent="0.2">
      <c r="A21" s="482"/>
      <c r="B21" s="482"/>
      <c r="C21" s="563"/>
      <c r="D21" s="482"/>
      <c r="E21" s="482"/>
      <c r="F21" s="564"/>
      <c r="G21" s="565"/>
      <c r="H21" s="1491"/>
      <c r="I21" s="1490"/>
      <c r="J21" s="566"/>
      <c r="K21" s="1490"/>
      <c r="L21" s="1491"/>
      <c r="M21" s="1490"/>
      <c r="N21" s="389"/>
      <c r="O21" s="1490"/>
      <c r="P21" s="1490"/>
      <c r="Q21" s="564"/>
      <c r="R21" s="566"/>
      <c r="S21" s="567"/>
      <c r="T21" s="567"/>
      <c r="U21" s="567"/>
      <c r="V21" s="567"/>
      <c r="W21" s="568"/>
      <c r="X21" s="486"/>
      <c r="Y21" s="283"/>
      <c r="Z21" s="482"/>
      <c r="AA21" s="292"/>
      <c r="AB21" s="1490"/>
      <c r="AC21" s="1491"/>
      <c r="AD21" s="564"/>
      <c r="AE21" s="482"/>
      <c r="AF21" s="482"/>
      <c r="AG21" s="482"/>
      <c r="AH21" s="482"/>
      <c r="AI21" s="482"/>
      <c r="AJ21" s="482"/>
      <c r="AK21" s="482"/>
      <c r="AL21" s="482"/>
      <c r="AM21" s="482"/>
      <c r="AN21" s="482"/>
      <c r="AO21" s="482"/>
      <c r="AP21" s="569"/>
      <c r="AQ21" s="1490"/>
      <c r="AR21" s="1491"/>
      <c r="AS21" s="1196"/>
      <c r="AT21" s="278"/>
    </row>
    <row r="22" spans="1:46" ht="86.25" customHeight="1" x14ac:dyDescent="0.2">
      <c r="A22" s="855" t="s">
        <v>912</v>
      </c>
      <c r="B22" s="1452" t="s">
        <v>913</v>
      </c>
      <c r="C22" s="1488" t="s">
        <v>914</v>
      </c>
      <c r="D22" s="1452" t="s">
        <v>915</v>
      </c>
      <c r="E22" s="1452" t="s">
        <v>916</v>
      </c>
      <c r="F22" s="1471" t="s">
        <v>675</v>
      </c>
      <c r="G22" s="481" t="s">
        <v>904</v>
      </c>
      <c r="H22" s="1489" t="s">
        <v>917</v>
      </c>
      <c r="I22" s="1470">
        <v>41394</v>
      </c>
      <c r="J22" s="1472">
        <v>31335498.550000001</v>
      </c>
      <c r="K22" s="1470">
        <v>41437</v>
      </c>
      <c r="L22" s="1489" t="s">
        <v>918</v>
      </c>
      <c r="M22" s="1470">
        <v>41437</v>
      </c>
      <c r="N22" s="265">
        <v>16450538</v>
      </c>
      <c r="O22" s="1470">
        <v>41438</v>
      </c>
      <c r="P22" s="1470">
        <v>41443</v>
      </c>
      <c r="Q22" s="1471">
        <v>60</v>
      </c>
      <c r="R22" s="1472">
        <v>16450538</v>
      </c>
      <c r="S22" s="1451"/>
      <c r="T22" s="1451"/>
      <c r="U22" s="1451"/>
      <c r="V22" s="1451"/>
      <c r="W22" s="1492">
        <v>41481</v>
      </c>
      <c r="X22" s="267">
        <v>41506</v>
      </c>
      <c r="Y22" s="251" t="s">
        <v>919</v>
      </c>
      <c r="Z22" s="1452" t="s">
        <v>275</v>
      </c>
      <c r="AA22" s="269">
        <v>8225269</v>
      </c>
      <c r="AB22" s="1470">
        <v>41444</v>
      </c>
      <c r="AC22" s="1489" t="s">
        <v>920</v>
      </c>
      <c r="AD22" s="1471"/>
      <c r="AE22" s="1452"/>
      <c r="AF22" s="1452"/>
      <c r="AG22" s="1452"/>
      <c r="AH22" s="1452"/>
      <c r="AI22" s="1452"/>
      <c r="AJ22" s="1452"/>
      <c r="AK22" s="1452"/>
      <c r="AL22" s="1452"/>
      <c r="AM22" s="1452"/>
      <c r="AN22" s="1452"/>
      <c r="AO22" s="1452"/>
      <c r="AP22" s="261">
        <v>8224244</v>
      </c>
      <c r="AQ22" s="1470">
        <v>41509</v>
      </c>
      <c r="AR22" s="1489" t="s">
        <v>1107</v>
      </c>
      <c r="AS22" s="1196"/>
      <c r="AT22" s="263"/>
    </row>
    <row r="23" spans="1:46" ht="9" customHeight="1" x14ac:dyDescent="0.2">
      <c r="A23" s="592"/>
      <c r="B23" s="592"/>
      <c r="C23" s="593"/>
      <c r="D23" s="592"/>
      <c r="E23" s="592"/>
      <c r="F23" s="594"/>
      <c r="G23" s="595"/>
      <c r="H23" s="596"/>
      <c r="I23" s="597"/>
      <c r="J23" s="598"/>
      <c r="K23" s="597"/>
      <c r="L23" s="596"/>
      <c r="M23" s="597"/>
      <c r="N23" s="599"/>
      <c r="O23" s="597"/>
      <c r="P23" s="597"/>
      <c r="Q23" s="594"/>
      <c r="R23" s="598"/>
      <c r="S23" s="600"/>
      <c r="T23" s="600"/>
      <c r="U23" s="600"/>
      <c r="V23" s="600"/>
      <c r="W23" s="601"/>
      <c r="X23" s="602"/>
      <c r="Y23" s="603"/>
      <c r="Z23" s="592"/>
      <c r="AA23" s="604"/>
      <c r="AB23" s="597"/>
      <c r="AC23" s="596"/>
      <c r="AD23" s="594"/>
      <c r="AE23" s="592"/>
      <c r="AF23" s="592"/>
      <c r="AG23" s="592"/>
      <c r="AH23" s="592"/>
      <c r="AI23" s="592"/>
      <c r="AJ23" s="592"/>
      <c r="AK23" s="592"/>
      <c r="AL23" s="592"/>
      <c r="AM23" s="592"/>
      <c r="AN23" s="592"/>
      <c r="AO23" s="592"/>
      <c r="AP23" s="605"/>
      <c r="AQ23" s="597"/>
      <c r="AR23" s="596"/>
      <c r="AS23" s="1196"/>
      <c r="AT23" s="607"/>
    </row>
    <row r="24" spans="1:46" ht="74.25" customHeight="1" x14ac:dyDescent="0.2">
      <c r="A24" s="855" t="s">
        <v>922</v>
      </c>
      <c r="B24" s="1452" t="s">
        <v>923</v>
      </c>
      <c r="C24" s="1488" t="s">
        <v>924</v>
      </c>
      <c r="D24" s="1452" t="s">
        <v>915</v>
      </c>
      <c r="E24" s="1452" t="s">
        <v>925</v>
      </c>
      <c r="F24" s="1471" t="s">
        <v>926</v>
      </c>
      <c r="G24" s="481" t="s">
        <v>928</v>
      </c>
      <c r="H24" s="1489" t="s">
        <v>927</v>
      </c>
      <c r="I24" s="1470">
        <v>41365</v>
      </c>
      <c r="J24" s="1472">
        <v>14000000</v>
      </c>
      <c r="K24" s="1470">
        <v>41437</v>
      </c>
      <c r="L24" s="1489" t="s">
        <v>98</v>
      </c>
      <c r="M24" s="1470">
        <v>41437</v>
      </c>
      <c r="N24" s="265">
        <v>13978380</v>
      </c>
      <c r="O24" s="1470">
        <v>41443</v>
      </c>
      <c r="P24" s="1470">
        <v>41443</v>
      </c>
      <c r="Q24" s="1471">
        <v>60</v>
      </c>
      <c r="R24" s="1472">
        <v>13978380</v>
      </c>
      <c r="S24" s="1451"/>
      <c r="T24" s="1451"/>
      <c r="U24" s="1451"/>
      <c r="V24" s="1451"/>
      <c r="W24" s="1492">
        <v>41495</v>
      </c>
      <c r="X24" s="267">
        <v>41515</v>
      </c>
      <c r="Y24" s="251" t="s">
        <v>935</v>
      </c>
      <c r="Z24" s="1452" t="s">
        <v>275</v>
      </c>
      <c r="AA24" s="269">
        <v>6989190</v>
      </c>
      <c r="AB24" s="1470">
        <v>41463</v>
      </c>
      <c r="AC24" s="1489" t="s">
        <v>1119</v>
      </c>
      <c r="AD24" s="1471"/>
      <c r="AE24" s="1452"/>
      <c r="AF24" s="1452"/>
      <c r="AG24" s="1452"/>
      <c r="AH24" s="1452"/>
      <c r="AI24" s="1452"/>
      <c r="AJ24" s="1452"/>
      <c r="AK24" s="1452"/>
      <c r="AL24" s="1452"/>
      <c r="AM24" s="1452"/>
      <c r="AN24" s="1452"/>
      <c r="AO24" s="1452"/>
      <c r="AP24" s="261">
        <v>6982312</v>
      </c>
      <c r="AQ24" s="1490"/>
      <c r="AR24" s="1491"/>
      <c r="AS24" s="1196"/>
      <c r="AT24" s="263"/>
    </row>
    <row r="25" spans="1:46" ht="4.5" customHeight="1" x14ac:dyDescent="0.2">
      <c r="A25" s="583"/>
      <c r="B25" s="583"/>
      <c r="C25" s="584"/>
      <c r="D25" s="583"/>
      <c r="E25" s="583"/>
      <c r="F25" s="585"/>
      <c r="G25" s="586"/>
      <c r="H25" s="587"/>
      <c r="I25" s="588"/>
      <c r="J25" s="589"/>
      <c r="K25" s="588"/>
      <c r="L25" s="587"/>
      <c r="M25" s="588"/>
      <c r="N25" s="590"/>
      <c r="O25" s="588"/>
      <c r="P25" s="588"/>
      <c r="Q25" s="585"/>
      <c r="R25" s="589"/>
      <c r="S25" s="591"/>
      <c r="T25" s="591"/>
      <c r="U25" s="591"/>
      <c r="V25" s="591"/>
      <c r="W25" s="617"/>
      <c r="X25" s="618"/>
      <c r="Y25" s="619"/>
      <c r="Z25" s="583"/>
      <c r="AA25" s="620"/>
      <c r="AB25" s="588"/>
      <c r="AC25" s="587"/>
      <c r="AD25" s="585"/>
      <c r="AE25" s="583"/>
      <c r="AF25" s="583"/>
      <c r="AG25" s="583"/>
      <c r="AH25" s="583"/>
      <c r="AI25" s="583"/>
      <c r="AJ25" s="583"/>
      <c r="AK25" s="583"/>
      <c r="AL25" s="583"/>
      <c r="AM25" s="583"/>
      <c r="AN25" s="583"/>
      <c r="AO25" s="583"/>
      <c r="AP25" s="621"/>
      <c r="AQ25" s="588"/>
      <c r="AR25" s="587"/>
      <c r="AS25" s="1199"/>
      <c r="AT25" s="622"/>
    </row>
    <row r="26" spans="1:46" ht="76.5" customHeight="1" x14ac:dyDescent="0.2">
      <c r="A26" s="855" t="s">
        <v>938</v>
      </c>
      <c r="B26" s="1452" t="s">
        <v>939</v>
      </c>
      <c r="C26" s="1488" t="s">
        <v>940</v>
      </c>
      <c r="D26" s="1452" t="s">
        <v>1433</v>
      </c>
      <c r="E26" s="1452" t="s">
        <v>941</v>
      </c>
      <c r="F26" s="1471" t="s">
        <v>942</v>
      </c>
      <c r="G26" s="481" t="s">
        <v>946</v>
      </c>
      <c r="H26" s="1489" t="s">
        <v>947</v>
      </c>
      <c r="I26" s="1470">
        <v>41423</v>
      </c>
      <c r="J26" s="1472">
        <v>15590034</v>
      </c>
      <c r="K26" s="1470">
        <v>41450</v>
      </c>
      <c r="L26" s="1489" t="s">
        <v>948</v>
      </c>
      <c r="M26" s="1470">
        <v>41450</v>
      </c>
      <c r="N26" s="265">
        <v>15090183</v>
      </c>
      <c r="O26" s="1470">
        <v>41451</v>
      </c>
      <c r="P26" s="1470">
        <v>41461</v>
      </c>
      <c r="Q26" s="1471">
        <v>30</v>
      </c>
      <c r="R26" s="1472">
        <v>15090183</v>
      </c>
      <c r="S26" s="1451"/>
      <c r="T26" s="1451"/>
      <c r="U26" s="1451"/>
      <c r="V26" s="1451"/>
      <c r="W26" s="1492">
        <v>41492</v>
      </c>
      <c r="X26" s="267">
        <v>41583</v>
      </c>
      <c r="Y26" s="251" t="s">
        <v>949</v>
      </c>
      <c r="Z26" s="1452" t="s">
        <v>275</v>
      </c>
      <c r="AA26" s="269">
        <f>R26/2</f>
        <v>7545091.5</v>
      </c>
      <c r="AB26" s="1470">
        <v>41466</v>
      </c>
      <c r="AC26" s="1489" t="s">
        <v>1120</v>
      </c>
      <c r="AD26" s="1471"/>
      <c r="AE26" s="1452"/>
      <c r="AF26" s="1452"/>
      <c r="AG26" s="1452"/>
      <c r="AH26" s="1452"/>
      <c r="AI26" s="1452"/>
      <c r="AJ26" s="1452"/>
      <c r="AK26" s="1452"/>
      <c r="AL26" s="1452"/>
      <c r="AM26" s="1452"/>
      <c r="AN26" s="1452"/>
      <c r="AO26" s="1452"/>
      <c r="AP26" s="261">
        <v>7542008.5</v>
      </c>
      <c r="AQ26" s="1470">
        <v>41603</v>
      </c>
      <c r="AR26" s="1489" t="s">
        <v>1434</v>
      </c>
      <c r="AS26" s="1196">
        <v>3083</v>
      </c>
      <c r="AT26" s="263"/>
    </row>
    <row r="27" spans="1:46" ht="9.75" customHeight="1" x14ac:dyDescent="0.2">
      <c r="A27" s="488"/>
      <c r="B27" s="488"/>
      <c r="C27" s="608"/>
      <c r="D27" s="489"/>
      <c r="E27" s="489"/>
      <c r="F27" s="609"/>
      <c r="G27" s="610"/>
      <c r="H27" s="490"/>
      <c r="I27" s="491"/>
      <c r="J27" s="494"/>
      <c r="K27" s="491"/>
      <c r="L27" s="490"/>
      <c r="M27" s="491"/>
      <c r="N27" s="611"/>
      <c r="O27" s="491"/>
      <c r="P27" s="491"/>
      <c r="Q27" s="609"/>
      <c r="R27" s="494"/>
      <c r="S27" s="612"/>
      <c r="T27" s="612"/>
      <c r="U27" s="612"/>
      <c r="V27" s="612"/>
      <c r="W27" s="496"/>
      <c r="X27" s="613"/>
      <c r="Y27" s="614"/>
      <c r="Z27" s="1486"/>
      <c r="AA27" s="615"/>
      <c r="AB27" s="1481"/>
      <c r="AC27" s="418"/>
      <c r="AD27" s="1482"/>
      <c r="AE27" s="1486"/>
      <c r="AF27" s="1486"/>
      <c r="AG27" s="1486"/>
      <c r="AH27" s="1486"/>
      <c r="AI27" s="1486"/>
      <c r="AJ27" s="1486"/>
      <c r="AK27" s="1486"/>
      <c r="AL27" s="1486"/>
      <c r="AM27" s="1486"/>
      <c r="AN27" s="1486"/>
      <c r="AO27" s="1486"/>
      <c r="AP27" s="499"/>
      <c r="AQ27" s="1481"/>
      <c r="AR27" s="418"/>
      <c r="AS27" s="1200"/>
      <c r="AT27" s="616"/>
    </row>
    <row r="28" spans="1:46" ht="67.5" x14ac:dyDescent="0.2">
      <c r="A28" s="1076" t="s">
        <v>937</v>
      </c>
      <c r="B28" s="560" t="s">
        <v>930</v>
      </c>
      <c r="C28" s="1438" t="s">
        <v>931</v>
      </c>
      <c r="D28" s="1436" t="s">
        <v>1925</v>
      </c>
      <c r="E28" s="560" t="s">
        <v>278</v>
      </c>
      <c r="F28" s="480">
        <v>7729273</v>
      </c>
      <c r="G28" s="582" t="s">
        <v>932</v>
      </c>
      <c r="H28" s="1456" t="s">
        <v>933</v>
      </c>
      <c r="I28" s="1420">
        <v>41394</v>
      </c>
      <c r="J28" s="1430">
        <v>16383552</v>
      </c>
      <c r="K28" s="1420">
        <v>41451</v>
      </c>
      <c r="L28" s="1443" t="s">
        <v>934</v>
      </c>
      <c r="M28" s="1420">
        <v>41451</v>
      </c>
      <c r="N28" s="282">
        <v>16373717</v>
      </c>
      <c r="O28" s="1420">
        <v>41456</v>
      </c>
      <c r="P28" s="1420">
        <v>41457</v>
      </c>
      <c r="Q28" s="1417">
        <v>60</v>
      </c>
      <c r="R28" s="1430">
        <v>16373717</v>
      </c>
      <c r="S28" s="1291" t="s">
        <v>1898</v>
      </c>
      <c r="T28" s="1289" t="s">
        <v>1897</v>
      </c>
      <c r="U28" s="1291" t="s">
        <v>1899</v>
      </c>
      <c r="V28" s="1290">
        <v>8186858.5</v>
      </c>
      <c r="W28" s="1446">
        <v>41519</v>
      </c>
      <c r="X28" s="1288">
        <v>41610</v>
      </c>
      <c r="Y28" s="560" t="s">
        <v>921</v>
      </c>
      <c r="Z28" s="560" t="s">
        <v>275</v>
      </c>
      <c r="AA28" s="623">
        <v>8186859</v>
      </c>
      <c r="AB28" s="1420">
        <v>41474</v>
      </c>
      <c r="AC28" s="1443" t="s">
        <v>1445</v>
      </c>
      <c r="AD28" s="1417"/>
      <c r="AE28" s="1436"/>
      <c r="AF28" s="1436"/>
      <c r="AG28" s="1436"/>
      <c r="AH28" s="1436"/>
      <c r="AI28" s="1436"/>
      <c r="AJ28" s="1436"/>
      <c r="AK28" s="1436"/>
      <c r="AL28" s="1436"/>
      <c r="AM28" s="1436"/>
      <c r="AN28" s="1436"/>
      <c r="AO28" s="1436"/>
      <c r="AP28" s="1427">
        <v>8154757</v>
      </c>
      <c r="AQ28" s="624"/>
      <c r="AR28" s="624"/>
      <c r="AS28" s="1437">
        <v>32101</v>
      </c>
      <c r="AT28" s="625"/>
    </row>
    <row r="29" spans="1:46" x14ac:dyDescent="0.2">
      <c r="A29" s="394"/>
      <c r="B29" s="394"/>
      <c r="C29" s="394"/>
      <c r="D29" s="394"/>
      <c r="E29" s="394"/>
      <c r="F29" s="629"/>
      <c r="G29" s="630"/>
      <c r="H29" s="631"/>
      <c r="I29" s="632"/>
      <c r="J29" s="633"/>
      <c r="K29" s="632"/>
      <c r="L29" s="634"/>
      <c r="M29" s="632"/>
      <c r="N29" s="400"/>
      <c r="O29" s="632"/>
      <c r="P29" s="632"/>
      <c r="Q29" s="635"/>
      <c r="R29" s="633"/>
      <c r="S29" s="1267"/>
      <c r="T29" s="1267"/>
      <c r="U29" s="1267"/>
      <c r="V29" s="1267"/>
      <c r="W29" s="636"/>
      <c r="X29" s="637"/>
      <c r="Y29" s="394"/>
      <c r="Z29" s="394"/>
      <c r="AA29" s="638"/>
      <c r="AB29" s="632"/>
      <c r="AC29" s="634"/>
      <c r="AD29" s="635"/>
      <c r="AE29" s="639"/>
      <c r="AF29" s="639"/>
      <c r="AG29" s="639"/>
      <c r="AH29" s="639"/>
      <c r="AI29" s="639"/>
      <c r="AJ29" s="639"/>
      <c r="AK29" s="639"/>
      <c r="AL29" s="639"/>
      <c r="AM29" s="639"/>
      <c r="AN29" s="639"/>
      <c r="AO29" s="639"/>
      <c r="AP29" s="640"/>
      <c r="AQ29" s="291"/>
      <c r="AR29" s="291"/>
      <c r="AS29" s="1195"/>
      <c r="AT29" s="291"/>
    </row>
    <row r="30" spans="1:46" ht="58.5" customHeight="1" x14ac:dyDescent="0.2">
      <c r="A30" s="1005" t="s">
        <v>1417</v>
      </c>
      <c r="B30" s="1129" t="s">
        <v>1013</v>
      </c>
      <c r="C30" s="1129" t="s">
        <v>1014</v>
      </c>
      <c r="D30" s="1129" t="s">
        <v>1436</v>
      </c>
      <c r="E30" s="1129" t="s">
        <v>1015</v>
      </c>
      <c r="F30" s="1032">
        <v>19157596</v>
      </c>
      <c r="G30" s="644" t="s">
        <v>898</v>
      </c>
      <c r="H30" s="1487" t="s">
        <v>1016</v>
      </c>
      <c r="I30" s="1470">
        <v>41436</v>
      </c>
      <c r="J30" s="1472">
        <v>16350000</v>
      </c>
      <c r="K30" s="1470">
        <v>41470</v>
      </c>
      <c r="L30" s="1489" t="s">
        <v>1437</v>
      </c>
      <c r="M30" s="1470">
        <v>41470</v>
      </c>
      <c r="N30" s="265">
        <v>16340130</v>
      </c>
      <c r="O30" s="1470">
        <v>41472</v>
      </c>
      <c r="P30" s="1473">
        <v>41477</v>
      </c>
      <c r="Q30" s="559">
        <v>60</v>
      </c>
      <c r="R30" s="1472">
        <v>16340130</v>
      </c>
      <c r="S30" s="1451"/>
      <c r="T30" s="1451"/>
      <c r="U30" s="1451"/>
      <c r="V30" s="1451"/>
      <c r="W30" s="1957">
        <v>41522</v>
      </c>
      <c r="X30" s="1473">
        <v>41547</v>
      </c>
      <c r="Y30" s="251" t="s">
        <v>1017</v>
      </c>
      <c r="Z30" s="251" t="s">
        <v>680</v>
      </c>
      <c r="AA30" s="269"/>
      <c r="AB30" s="1470"/>
      <c r="AC30" s="1489"/>
      <c r="AD30" s="1471"/>
      <c r="AE30" s="1452"/>
      <c r="AF30" s="1452"/>
      <c r="AG30" s="1452"/>
      <c r="AH30" s="1452"/>
      <c r="AI30" s="1452"/>
      <c r="AJ30" s="1452"/>
      <c r="AK30" s="1452"/>
      <c r="AL30" s="1452"/>
      <c r="AM30" s="1452"/>
      <c r="AN30" s="1452"/>
      <c r="AO30" s="1452"/>
      <c r="AP30" s="261">
        <f>R30</f>
        <v>16340130</v>
      </c>
      <c r="AQ30" s="1473">
        <v>41562</v>
      </c>
      <c r="AR30" s="1933" t="s">
        <v>1438</v>
      </c>
      <c r="AS30" s="1195"/>
      <c r="AT30" s="263"/>
    </row>
    <row r="31" spans="1:46" ht="75.75" customHeight="1" x14ac:dyDescent="0.2">
      <c r="A31" s="1005" t="s">
        <v>1418</v>
      </c>
      <c r="B31" s="1403"/>
      <c r="C31" s="1403"/>
      <c r="D31" s="1403"/>
      <c r="E31" s="1403"/>
      <c r="F31" s="1949"/>
      <c r="G31" s="644" t="s">
        <v>898</v>
      </c>
      <c r="H31" s="1487" t="s">
        <v>1095</v>
      </c>
      <c r="I31" s="1470">
        <v>41486</v>
      </c>
      <c r="J31" s="1472">
        <v>8000000</v>
      </c>
      <c r="K31" s="1470">
        <v>41501</v>
      </c>
      <c r="L31" s="1489" t="s">
        <v>179</v>
      </c>
      <c r="M31" s="1470">
        <v>41501</v>
      </c>
      <c r="N31" s="265">
        <v>7984350</v>
      </c>
      <c r="O31" s="1470"/>
      <c r="P31" s="1934"/>
      <c r="Q31" s="1475"/>
      <c r="R31" s="1472">
        <v>7984350</v>
      </c>
      <c r="S31" s="1451"/>
      <c r="T31" s="1451"/>
      <c r="U31" s="1451"/>
      <c r="V31" s="1451"/>
      <c r="W31" s="1959"/>
      <c r="X31" s="1934"/>
      <c r="Y31" s="251" t="s">
        <v>1017</v>
      </c>
      <c r="Z31" s="251" t="s">
        <v>856</v>
      </c>
      <c r="AA31" s="269"/>
      <c r="AB31" s="1470"/>
      <c r="AC31" s="1489"/>
      <c r="AD31" s="1471"/>
      <c r="AE31" s="1452"/>
      <c r="AF31" s="1452"/>
      <c r="AG31" s="1452"/>
      <c r="AH31" s="1452"/>
      <c r="AI31" s="1452"/>
      <c r="AJ31" s="1452"/>
      <c r="AK31" s="1452"/>
      <c r="AL31" s="1452"/>
      <c r="AM31" s="1452"/>
      <c r="AN31" s="1452"/>
      <c r="AO31" s="1452"/>
      <c r="AP31" s="261">
        <f>R31</f>
        <v>7984350</v>
      </c>
      <c r="AQ31" s="1475"/>
      <c r="AR31" s="1475"/>
      <c r="AS31" s="1195"/>
      <c r="AT31" s="263"/>
    </row>
    <row r="32" spans="1:46" ht="9.75" customHeight="1" x14ac:dyDescent="0.2">
      <c r="A32" s="283"/>
      <c r="B32" s="283"/>
      <c r="C32" s="283"/>
      <c r="D32" s="283"/>
      <c r="E32" s="283"/>
      <c r="F32" s="645"/>
      <c r="G32" s="646"/>
      <c r="H32" s="647"/>
      <c r="I32" s="1490"/>
      <c r="J32" s="566"/>
      <c r="K32" s="1490"/>
      <c r="L32" s="1491"/>
      <c r="M32" s="1490"/>
      <c r="N32" s="389"/>
      <c r="O32" s="1490"/>
      <c r="P32" s="1490"/>
      <c r="Q32" s="564"/>
      <c r="R32" s="566"/>
      <c r="S32" s="567"/>
      <c r="T32" s="567"/>
      <c r="U32" s="567"/>
      <c r="V32" s="567"/>
      <c r="W32" s="568"/>
      <c r="X32" s="486"/>
      <c r="Y32" s="283"/>
      <c r="Z32" s="283"/>
      <c r="AA32" s="292"/>
      <c r="AB32" s="1490"/>
      <c r="AC32" s="1491"/>
      <c r="AD32" s="564"/>
      <c r="AE32" s="482"/>
      <c r="AF32" s="482"/>
      <c r="AG32" s="482"/>
      <c r="AH32" s="482"/>
      <c r="AI32" s="482"/>
      <c r="AJ32" s="482"/>
      <c r="AK32" s="482"/>
      <c r="AL32" s="482"/>
      <c r="AM32" s="482"/>
      <c r="AN32" s="482"/>
      <c r="AO32" s="482"/>
      <c r="AP32" s="569"/>
      <c r="AQ32" s="278"/>
      <c r="AR32" s="278"/>
      <c r="AS32" s="1195"/>
      <c r="AT32" s="278"/>
    </row>
    <row r="33" spans="1:50" ht="74.25" customHeight="1" x14ac:dyDescent="0.2">
      <c r="A33" s="1005" t="s">
        <v>2048</v>
      </c>
      <c r="B33" s="251" t="s">
        <v>1064</v>
      </c>
      <c r="C33" s="251" t="s">
        <v>963</v>
      </c>
      <c r="D33" s="251" t="s">
        <v>961</v>
      </c>
      <c r="E33" s="251" t="s">
        <v>964</v>
      </c>
      <c r="F33" s="648" t="s">
        <v>675</v>
      </c>
      <c r="G33" s="644" t="s">
        <v>965</v>
      </c>
      <c r="H33" s="1487" t="s">
        <v>966</v>
      </c>
      <c r="I33" s="1470">
        <v>41344</v>
      </c>
      <c r="J33" s="1472">
        <v>63928758</v>
      </c>
      <c r="K33" s="1470">
        <v>41470</v>
      </c>
      <c r="L33" s="1489" t="s">
        <v>1253</v>
      </c>
      <c r="M33" s="1470">
        <v>41470</v>
      </c>
      <c r="N33" s="265">
        <v>60881781</v>
      </c>
      <c r="O33" s="1470">
        <v>41472</v>
      </c>
      <c r="P33" s="1470">
        <v>41473</v>
      </c>
      <c r="Q33" s="1471">
        <v>90</v>
      </c>
      <c r="R33" s="1472">
        <v>60881781</v>
      </c>
      <c r="S33" s="1450" t="s">
        <v>966</v>
      </c>
      <c r="T33" s="1450" t="s">
        <v>965</v>
      </c>
      <c r="U33" s="1450" t="s">
        <v>1253</v>
      </c>
      <c r="V33" s="1451">
        <v>60881781</v>
      </c>
      <c r="W33" s="1492">
        <v>41565</v>
      </c>
      <c r="X33" s="267">
        <v>41702</v>
      </c>
      <c r="Y33" s="251" t="s">
        <v>967</v>
      </c>
      <c r="Z33" s="251" t="s">
        <v>1133</v>
      </c>
      <c r="AA33" s="269"/>
      <c r="AB33" s="1470"/>
      <c r="AC33" s="1489"/>
      <c r="AD33" s="1471"/>
      <c r="AE33" s="1452"/>
      <c r="AF33" s="1452"/>
      <c r="AG33" s="1452"/>
      <c r="AH33" s="1452"/>
      <c r="AI33" s="1452"/>
      <c r="AJ33" s="1452"/>
      <c r="AK33" s="1452"/>
      <c r="AL33" s="1452"/>
      <c r="AM33" s="1452"/>
      <c r="AN33" s="1452"/>
      <c r="AO33" s="1452"/>
      <c r="AP33" s="261">
        <v>60881781</v>
      </c>
      <c r="AQ33" s="1470">
        <v>41724</v>
      </c>
      <c r="AR33" s="1489" t="s">
        <v>1930</v>
      </c>
      <c r="AS33" s="1195"/>
      <c r="AT33" s="263"/>
    </row>
    <row r="34" spans="1:50" x14ac:dyDescent="0.2">
      <c r="A34" s="776"/>
      <c r="B34" s="776"/>
      <c r="C34" s="776"/>
      <c r="D34" s="776"/>
      <c r="E34" s="776"/>
      <c r="F34" s="777"/>
      <c r="G34" s="778"/>
      <c r="H34" s="779"/>
      <c r="I34" s="780"/>
      <c r="J34" s="781"/>
      <c r="K34" s="780"/>
      <c r="L34" s="782"/>
      <c r="M34" s="780"/>
      <c r="N34" s="783"/>
      <c r="O34" s="780"/>
      <c r="P34" s="780"/>
      <c r="Q34" s="784"/>
      <c r="R34" s="781"/>
      <c r="S34" s="1268"/>
      <c r="T34" s="1268"/>
      <c r="U34" s="1268"/>
      <c r="V34" s="1268"/>
      <c r="W34" s="785"/>
      <c r="X34" s="786"/>
      <c r="Y34" s="776"/>
      <c r="Z34" s="776"/>
      <c r="AA34" s="787"/>
      <c r="AB34" s="780"/>
      <c r="AC34" s="782"/>
      <c r="AD34" s="784"/>
      <c r="AE34" s="788"/>
      <c r="AF34" s="788"/>
      <c r="AG34" s="788"/>
      <c r="AH34" s="788"/>
      <c r="AI34" s="788"/>
      <c r="AJ34" s="788"/>
      <c r="AK34" s="788"/>
      <c r="AL34" s="788"/>
      <c r="AM34" s="788"/>
      <c r="AN34" s="788"/>
      <c r="AO34" s="788"/>
      <c r="AP34" s="789"/>
      <c r="AQ34" s="790"/>
      <c r="AR34" s="790"/>
      <c r="AS34" s="1195"/>
      <c r="AT34" s="790"/>
    </row>
    <row r="35" spans="1:50" ht="56.25" x14ac:dyDescent="0.2">
      <c r="A35" s="1005" t="s">
        <v>1542</v>
      </c>
      <c r="B35" s="251" t="s">
        <v>1044</v>
      </c>
      <c r="C35" s="251" t="s">
        <v>968</v>
      </c>
      <c r="D35" s="251" t="s">
        <v>1429</v>
      </c>
      <c r="E35" s="251" t="s">
        <v>278</v>
      </c>
      <c r="F35" s="648">
        <v>7729273</v>
      </c>
      <c r="G35" s="644" t="s">
        <v>904</v>
      </c>
      <c r="H35" s="1487" t="s">
        <v>969</v>
      </c>
      <c r="I35" s="1470">
        <v>41345</v>
      </c>
      <c r="J35" s="1472">
        <v>38336650</v>
      </c>
      <c r="K35" s="1470">
        <v>41470</v>
      </c>
      <c r="L35" s="1489" t="s">
        <v>1254</v>
      </c>
      <c r="M35" s="1470">
        <v>41470</v>
      </c>
      <c r="N35" s="265">
        <v>36510723</v>
      </c>
      <c r="O35" s="1470">
        <v>41477</v>
      </c>
      <c r="P35" s="1470">
        <v>41479</v>
      </c>
      <c r="Q35" s="1471">
        <v>90</v>
      </c>
      <c r="R35" s="1472">
        <v>36510723</v>
      </c>
      <c r="S35" s="1451"/>
      <c r="T35" s="1451"/>
      <c r="U35" s="1451"/>
      <c r="V35" s="1451"/>
      <c r="W35" s="1492">
        <v>41571</v>
      </c>
      <c r="X35" s="267">
        <v>41624</v>
      </c>
      <c r="Y35" s="251" t="s">
        <v>970</v>
      </c>
      <c r="Z35" s="251" t="s">
        <v>1133</v>
      </c>
      <c r="AA35" s="269"/>
      <c r="AB35" s="1470"/>
      <c r="AC35" s="1489"/>
      <c r="AD35" s="258">
        <v>15740945</v>
      </c>
      <c r="AE35" s="259">
        <v>41527</v>
      </c>
      <c r="AF35" s="1493" t="s">
        <v>413</v>
      </c>
      <c r="AG35" s="1452"/>
      <c r="AH35" s="1452"/>
      <c r="AI35" s="1452"/>
      <c r="AJ35" s="1452"/>
      <c r="AK35" s="1452"/>
      <c r="AL35" s="1452"/>
      <c r="AM35" s="1452"/>
      <c r="AN35" s="1452"/>
      <c r="AO35" s="1452"/>
      <c r="AP35" s="261">
        <v>20748790</v>
      </c>
      <c r="AQ35" s="1470">
        <v>41632</v>
      </c>
      <c r="AR35" s="1489" t="s">
        <v>1663</v>
      </c>
      <c r="AS35" s="1196">
        <v>20979</v>
      </c>
      <c r="AT35" s="263"/>
    </row>
    <row r="36" spans="1:50" x14ac:dyDescent="0.2">
      <c r="A36" s="711"/>
      <c r="B36" s="711"/>
      <c r="C36" s="711"/>
      <c r="D36" s="711"/>
      <c r="E36" s="711"/>
      <c r="F36" s="775"/>
      <c r="G36" s="713"/>
      <c r="H36" s="714"/>
      <c r="I36" s="715"/>
      <c r="J36" s="716"/>
      <c r="K36" s="715"/>
      <c r="L36" s="717"/>
      <c r="M36" s="715"/>
      <c r="N36" s="718"/>
      <c r="O36" s="715"/>
      <c r="P36" s="715"/>
      <c r="Q36" s="719"/>
      <c r="R36" s="716"/>
      <c r="S36" s="1269"/>
      <c r="T36" s="1269"/>
      <c r="U36" s="1269"/>
      <c r="V36" s="1269"/>
      <c r="W36" s="720"/>
      <c r="X36" s="721"/>
      <c r="Y36" s="711"/>
      <c r="Z36" s="711"/>
      <c r="AA36" s="722"/>
      <c r="AB36" s="715"/>
      <c r="AC36" s="717"/>
      <c r="AD36" s="719"/>
      <c r="AE36" s="723"/>
      <c r="AF36" s="723"/>
      <c r="AG36" s="723"/>
      <c r="AH36" s="723"/>
      <c r="AI36" s="723"/>
      <c r="AJ36" s="723"/>
      <c r="AK36" s="723"/>
      <c r="AL36" s="723"/>
      <c r="AM36" s="723"/>
      <c r="AN36" s="723"/>
      <c r="AO36" s="723"/>
      <c r="AP36" s="724"/>
      <c r="AQ36" s="725"/>
      <c r="AR36" s="725"/>
      <c r="AS36" s="1195"/>
      <c r="AT36" s="725"/>
    </row>
    <row r="37" spans="1:50" ht="56.25" x14ac:dyDescent="0.2">
      <c r="A37" s="1005" t="s">
        <v>2049</v>
      </c>
      <c r="B37" s="251" t="s">
        <v>1045</v>
      </c>
      <c r="C37" s="251" t="s">
        <v>971</v>
      </c>
      <c r="D37" s="251" t="s">
        <v>1858</v>
      </c>
      <c r="E37" s="251" t="s">
        <v>278</v>
      </c>
      <c r="F37" s="648">
        <v>7729273</v>
      </c>
      <c r="G37" s="644" t="s">
        <v>904</v>
      </c>
      <c r="H37" s="1487" t="s">
        <v>972</v>
      </c>
      <c r="I37" s="1470">
        <v>41365</v>
      </c>
      <c r="J37" s="1472">
        <v>20982320</v>
      </c>
      <c r="K37" s="1470">
        <v>41470</v>
      </c>
      <c r="L37" s="1489" t="s">
        <v>1251</v>
      </c>
      <c r="M37" s="1470">
        <v>41470</v>
      </c>
      <c r="N37" s="265">
        <v>19976221</v>
      </c>
      <c r="O37" s="1470">
        <v>41474</v>
      </c>
      <c r="P37" s="1470">
        <v>41479</v>
      </c>
      <c r="Q37" s="1471">
        <v>90</v>
      </c>
      <c r="R37" s="1472">
        <v>19976221</v>
      </c>
      <c r="S37" s="1450" t="s">
        <v>1888</v>
      </c>
      <c r="T37" s="1450" t="s">
        <v>1885</v>
      </c>
      <c r="U37" s="1450" t="s">
        <v>1889</v>
      </c>
      <c r="V37" s="1451">
        <v>19976221</v>
      </c>
      <c r="W37" s="1492">
        <v>41571</v>
      </c>
      <c r="X37" s="267">
        <v>41631</v>
      </c>
      <c r="Y37" s="251" t="s">
        <v>970</v>
      </c>
      <c r="Z37" s="251" t="s">
        <v>1133</v>
      </c>
      <c r="AA37" s="269"/>
      <c r="AB37" s="1470"/>
      <c r="AC37" s="1489"/>
      <c r="AD37" s="1471"/>
      <c r="AE37" s="1452"/>
      <c r="AF37" s="1452"/>
      <c r="AG37" s="1452"/>
      <c r="AH37" s="1452"/>
      <c r="AI37" s="1452"/>
      <c r="AJ37" s="1452"/>
      <c r="AK37" s="1452"/>
      <c r="AL37" s="1452"/>
      <c r="AM37" s="1452"/>
      <c r="AN37" s="1452"/>
      <c r="AO37" s="1452"/>
      <c r="AP37" s="261">
        <v>19976221</v>
      </c>
      <c r="AQ37" s="267">
        <v>41724</v>
      </c>
      <c r="AR37" s="1489" t="s">
        <v>1967</v>
      </c>
      <c r="AS37" s="1195"/>
      <c r="AT37" s="263"/>
    </row>
    <row r="38" spans="1:50" x14ac:dyDescent="0.2">
      <c r="A38" s="741"/>
      <c r="B38" s="741"/>
      <c r="C38" s="741"/>
      <c r="D38" s="741"/>
      <c r="E38" s="741"/>
      <c r="F38" s="771"/>
      <c r="G38" s="772"/>
      <c r="H38" s="773"/>
      <c r="I38" s="746"/>
      <c r="J38" s="749"/>
      <c r="K38" s="746"/>
      <c r="L38" s="747"/>
      <c r="M38" s="746"/>
      <c r="N38" s="774"/>
      <c r="O38" s="746"/>
      <c r="P38" s="746"/>
      <c r="Q38" s="751"/>
      <c r="R38" s="749"/>
      <c r="S38" s="1270"/>
      <c r="T38" s="1270"/>
      <c r="U38" s="1270"/>
      <c r="V38" s="1270"/>
      <c r="W38" s="744"/>
      <c r="X38" s="750"/>
      <c r="Y38" s="741"/>
      <c r="Z38" s="741"/>
      <c r="AA38" s="745"/>
      <c r="AB38" s="746"/>
      <c r="AC38" s="747"/>
      <c r="AD38" s="751"/>
      <c r="AE38" s="752"/>
      <c r="AF38" s="752"/>
      <c r="AG38" s="752"/>
      <c r="AH38" s="752"/>
      <c r="AI38" s="752"/>
      <c r="AJ38" s="752"/>
      <c r="AK38" s="752"/>
      <c r="AL38" s="752"/>
      <c r="AM38" s="752"/>
      <c r="AN38" s="752"/>
      <c r="AO38" s="752"/>
      <c r="AP38" s="753"/>
      <c r="AQ38" s="754"/>
      <c r="AR38" s="754"/>
      <c r="AS38" s="1195"/>
      <c r="AT38" s="754"/>
    </row>
    <row r="39" spans="1:50" ht="78" customHeight="1" x14ac:dyDescent="0.2">
      <c r="A39" s="1464" t="s">
        <v>1465</v>
      </c>
      <c r="B39" s="1129" t="s">
        <v>1041</v>
      </c>
      <c r="C39" s="251" t="s">
        <v>1110</v>
      </c>
      <c r="D39" s="1129" t="s">
        <v>1857</v>
      </c>
      <c r="E39" s="1129" t="s">
        <v>974</v>
      </c>
      <c r="F39" s="1032" t="s">
        <v>975</v>
      </c>
      <c r="G39" s="644" t="s">
        <v>905</v>
      </c>
      <c r="H39" s="1487" t="s">
        <v>1042</v>
      </c>
      <c r="I39" s="1473">
        <v>41365</v>
      </c>
      <c r="J39" s="1472">
        <v>25894010</v>
      </c>
      <c r="K39" s="1473">
        <v>41470</v>
      </c>
      <c r="L39" s="1489" t="s">
        <v>1112</v>
      </c>
      <c r="M39" s="1473">
        <v>41470</v>
      </c>
      <c r="N39" s="265">
        <v>25870000</v>
      </c>
      <c r="O39" s="1473">
        <v>41474</v>
      </c>
      <c r="P39" s="1473">
        <v>41474</v>
      </c>
      <c r="Q39" s="559">
        <v>90</v>
      </c>
      <c r="R39" s="277">
        <v>51740012</v>
      </c>
      <c r="S39" s="1451"/>
      <c r="T39" s="1451"/>
      <c r="U39" s="1451"/>
      <c r="V39" s="1451"/>
      <c r="W39" s="1957">
        <v>41603</v>
      </c>
      <c r="X39" s="1473">
        <v>41625</v>
      </c>
      <c r="Y39" s="251" t="s">
        <v>1114</v>
      </c>
      <c r="Z39" s="1129" t="s">
        <v>1221</v>
      </c>
      <c r="AA39" s="269"/>
      <c r="AB39" s="1470"/>
      <c r="AC39" s="1489"/>
      <c r="AD39" s="258">
        <v>15522004</v>
      </c>
      <c r="AE39" s="259">
        <v>41536</v>
      </c>
      <c r="AF39" s="1493" t="s">
        <v>1472</v>
      </c>
      <c r="AG39" s="1452"/>
      <c r="AH39" s="1452"/>
      <c r="AI39" s="1452"/>
      <c r="AJ39" s="1452"/>
      <c r="AK39" s="1452"/>
      <c r="AL39" s="1452"/>
      <c r="AM39" s="1452"/>
      <c r="AN39" s="1452"/>
      <c r="AO39" s="1452"/>
      <c r="AP39" s="261">
        <v>10347243</v>
      </c>
      <c r="AQ39" s="2008"/>
      <c r="AR39" s="263"/>
      <c r="AS39" s="1196">
        <v>753</v>
      </c>
      <c r="AT39" s="263"/>
      <c r="AV39" s="1143"/>
      <c r="AX39" s="1143"/>
    </row>
    <row r="40" spans="1:50" ht="78" customHeight="1" x14ac:dyDescent="0.2">
      <c r="A40" s="1465"/>
      <c r="B40" s="560"/>
      <c r="C40" s="251" t="s">
        <v>1109</v>
      </c>
      <c r="D40" s="1403"/>
      <c r="E40" s="560"/>
      <c r="F40" s="1948"/>
      <c r="G40" s="644" t="s">
        <v>905</v>
      </c>
      <c r="H40" s="1487" t="s">
        <v>1111</v>
      </c>
      <c r="I40" s="1934"/>
      <c r="J40" s="1472">
        <v>25894010</v>
      </c>
      <c r="K40" s="1934"/>
      <c r="L40" s="1489" t="s">
        <v>1113</v>
      </c>
      <c r="M40" s="1934"/>
      <c r="N40" s="265">
        <v>25870012</v>
      </c>
      <c r="O40" s="1934"/>
      <c r="P40" s="1288"/>
      <c r="Q40" s="1475"/>
      <c r="R40" s="1292"/>
      <c r="S40" s="1451"/>
      <c r="T40" s="1451"/>
      <c r="U40" s="1451"/>
      <c r="V40" s="1451"/>
      <c r="W40" s="1958"/>
      <c r="X40" s="1288"/>
      <c r="Y40" s="251" t="s">
        <v>1114</v>
      </c>
      <c r="Z40" s="560"/>
      <c r="AA40" s="269"/>
      <c r="AB40" s="1470"/>
      <c r="AC40" s="1489"/>
      <c r="AD40" s="1471"/>
      <c r="AE40" s="1452"/>
      <c r="AF40" s="1452"/>
      <c r="AG40" s="1452"/>
      <c r="AH40" s="1452"/>
      <c r="AI40" s="1452"/>
      <c r="AJ40" s="1452"/>
      <c r="AK40" s="1452"/>
      <c r="AL40" s="1452"/>
      <c r="AM40" s="1452"/>
      <c r="AN40" s="1452"/>
      <c r="AO40" s="1452"/>
      <c r="AP40" s="261">
        <v>25870012</v>
      </c>
      <c r="AQ40" s="2009"/>
      <c r="AR40" s="263"/>
      <c r="AS40" s="1195"/>
      <c r="AT40" s="263"/>
    </row>
    <row r="41" spans="1:50" ht="78" customHeight="1" x14ac:dyDescent="0.2">
      <c r="A41" s="1074" t="s">
        <v>1381</v>
      </c>
      <c r="B41" s="1403"/>
      <c r="C41" s="251" t="s">
        <v>1109</v>
      </c>
      <c r="D41" s="1425"/>
      <c r="E41" s="1403"/>
      <c r="F41" s="1949"/>
      <c r="G41" s="644" t="s">
        <v>1421</v>
      </c>
      <c r="H41" s="1487" t="s">
        <v>1380</v>
      </c>
      <c r="I41" s="1421">
        <v>41551</v>
      </c>
      <c r="J41" s="1472">
        <v>23936000</v>
      </c>
      <c r="K41" s="1421">
        <v>41563</v>
      </c>
      <c r="L41" s="1489" t="s">
        <v>1425</v>
      </c>
      <c r="M41" s="1421">
        <v>41563</v>
      </c>
      <c r="N41" s="265">
        <v>23936000</v>
      </c>
      <c r="O41" s="1421">
        <v>41598</v>
      </c>
      <c r="P41" s="1934"/>
      <c r="Q41" s="1418">
        <v>45</v>
      </c>
      <c r="R41" s="1431">
        <v>23936000</v>
      </c>
      <c r="S41" s="1451"/>
      <c r="T41" s="1451"/>
      <c r="U41" s="1451"/>
      <c r="V41" s="1451"/>
      <c r="W41" s="1959"/>
      <c r="X41" s="1934"/>
      <c r="Y41" s="251" t="s">
        <v>1426</v>
      </c>
      <c r="Z41" s="1403"/>
      <c r="AA41" s="269"/>
      <c r="AB41" s="1470"/>
      <c r="AC41" s="1489"/>
      <c r="AD41" s="1471"/>
      <c r="AE41" s="1452"/>
      <c r="AF41" s="1452"/>
      <c r="AG41" s="1452"/>
      <c r="AH41" s="1452"/>
      <c r="AI41" s="1452"/>
      <c r="AJ41" s="1452"/>
      <c r="AK41" s="1452"/>
      <c r="AL41" s="1452"/>
      <c r="AM41" s="1452"/>
      <c r="AN41" s="1452"/>
      <c r="AO41" s="1452"/>
      <c r="AP41" s="261">
        <v>23936000</v>
      </c>
      <c r="AQ41" s="2010"/>
      <c r="AR41" s="263"/>
      <c r="AS41" s="1195"/>
      <c r="AT41" s="263"/>
    </row>
    <row r="42" spans="1:50" x14ac:dyDescent="0.2">
      <c r="A42" s="411"/>
      <c r="B42" s="411"/>
      <c r="C42" s="411"/>
      <c r="D42" s="411"/>
      <c r="E42" s="411"/>
      <c r="F42" s="677"/>
      <c r="G42" s="678"/>
      <c r="H42" s="679"/>
      <c r="I42" s="408"/>
      <c r="J42" s="680"/>
      <c r="K42" s="408"/>
      <c r="L42" s="407"/>
      <c r="M42" s="408"/>
      <c r="N42" s="409"/>
      <c r="O42" s="408"/>
      <c r="P42" s="408"/>
      <c r="Q42" s="681"/>
      <c r="R42" s="680"/>
      <c r="S42" s="816"/>
      <c r="T42" s="816"/>
      <c r="U42" s="816"/>
      <c r="V42" s="816"/>
      <c r="W42" s="682"/>
      <c r="X42" s="535"/>
      <c r="Y42" s="411"/>
      <c r="Z42" s="411"/>
      <c r="AA42" s="536"/>
      <c r="AB42" s="408"/>
      <c r="AC42" s="407"/>
      <c r="AD42" s="681"/>
      <c r="AE42" s="683"/>
      <c r="AF42" s="683"/>
      <c r="AG42" s="683"/>
      <c r="AH42" s="683"/>
      <c r="AI42" s="683"/>
      <c r="AJ42" s="683"/>
      <c r="AK42" s="683"/>
      <c r="AL42" s="683"/>
      <c r="AM42" s="683"/>
      <c r="AN42" s="683"/>
      <c r="AO42" s="683"/>
      <c r="AP42" s="684"/>
      <c r="AQ42" s="410"/>
      <c r="AR42" s="410"/>
      <c r="AS42" s="1195"/>
      <c r="AT42" s="410"/>
    </row>
    <row r="43" spans="1:50" ht="68.25" x14ac:dyDescent="0.2">
      <c r="A43" s="1005" t="s">
        <v>1264</v>
      </c>
      <c r="B43" s="251" t="s">
        <v>1328</v>
      </c>
      <c r="C43" s="251" t="s">
        <v>976</v>
      </c>
      <c r="D43" s="251" t="s">
        <v>1447</v>
      </c>
      <c r="E43" s="791" t="s">
        <v>1011</v>
      </c>
      <c r="F43" s="648" t="s">
        <v>977</v>
      </c>
      <c r="G43" s="644" t="s">
        <v>978</v>
      </c>
      <c r="H43" s="1487" t="s">
        <v>979</v>
      </c>
      <c r="I43" s="1470">
        <v>41344</v>
      </c>
      <c r="J43" s="1472">
        <v>24898089</v>
      </c>
      <c r="K43" s="1470">
        <v>41470</v>
      </c>
      <c r="L43" s="1489" t="s">
        <v>1091</v>
      </c>
      <c r="M43" s="1470">
        <v>41470</v>
      </c>
      <c r="N43" s="265">
        <v>23711823</v>
      </c>
      <c r="O43" s="1470">
        <v>41473</v>
      </c>
      <c r="P43" s="1470">
        <v>41473</v>
      </c>
      <c r="Q43" s="1471">
        <v>90</v>
      </c>
      <c r="R43" s="1472">
        <v>23711823</v>
      </c>
      <c r="S43" s="1451"/>
      <c r="T43" s="1451"/>
      <c r="U43" s="1451"/>
      <c r="V43" s="1451"/>
      <c r="W43" s="1492">
        <v>41543</v>
      </c>
      <c r="X43" s="267">
        <v>41562</v>
      </c>
      <c r="Y43" s="251" t="s">
        <v>1022</v>
      </c>
      <c r="Z43" s="251" t="s">
        <v>1133</v>
      </c>
      <c r="AA43" s="269">
        <v>0</v>
      </c>
      <c r="AB43" s="1487" t="s">
        <v>116</v>
      </c>
      <c r="AC43" s="1489">
        <v>0</v>
      </c>
      <c r="AD43" s="258">
        <v>7113546.9000000004</v>
      </c>
      <c r="AE43" s="259">
        <v>41514</v>
      </c>
      <c r="AF43" s="1493" t="s">
        <v>1314</v>
      </c>
      <c r="AG43" s="1452"/>
      <c r="AH43" s="1452"/>
      <c r="AI43" s="1452"/>
      <c r="AJ43" s="1452"/>
      <c r="AK43" s="1452"/>
      <c r="AL43" s="1452"/>
      <c r="AM43" s="1452"/>
      <c r="AN43" s="1452"/>
      <c r="AO43" s="1452"/>
      <c r="AP43" s="261">
        <v>16598276.1</v>
      </c>
      <c r="AQ43" s="1470">
        <v>41591</v>
      </c>
      <c r="AR43" s="1489" t="s">
        <v>1424</v>
      </c>
      <c r="AS43" s="1195"/>
      <c r="AT43" s="263"/>
    </row>
    <row r="44" spans="1:50" x14ac:dyDescent="0.2">
      <c r="A44" s="464"/>
      <c r="B44" s="464"/>
      <c r="C44" s="464"/>
      <c r="D44" s="464"/>
      <c r="E44" s="464"/>
      <c r="F44" s="664"/>
      <c r="G44" s="665"/>
      <c r="H44" s="666"/>
      <c r="I44" s="468"/>
      <c r="J44" s="667"/>
      <c r="K44" s="468"/>
      <c r="L44" s="467"/>
      <c r="M44" s="468"/>
      <c r="N44" s="509"/>
      <c r="O44" s="468"/>
      <c r="P44" s="468"/>
      <c r="Q44" s="471"/>
      <c r="R44" s="667"/>
      <c r="S44" s="812"/>
      <c r="T44" s="812"/>
      <c r="U44" s="812"/>
      <c r="V44" s="812"/>
      <c r="W44" s="668"/>
      <c r="X44" s="470"/>
      <c r="Y44" s="464"/>
      <c r="Z44" s="464"/>
      <c r="AA44" s="469"/>
      <c r="AB44" s="468"/>
      <c r="AC44" s="467"/>
      <c r="AD44" s="471"/>
      <c r="AE44" s="502"/>
      <c r="AF44" s="502"/>
      <c r="AG44" s="502"/>
      <c r="AH44" s="502"/>
      <c r="AI44" s="502"/>
      <c r="AJ44" s="502"/>
      <c r="AK44" s="502"/>
      <c r="AL44" s="502"/>
      <c r="AM44" s="502"/>
      <c r="AN44" s="502"/>
      <c r="AO44" s="502"/>
      <c r="AP44" s="669"/>
      <c r="AQ44" s="472"/>
      <c r="AR44" s="472"/>
      <c r="AS44" s="1195"/>
      <c r="AT44" s="472"/>
    </row>
    <row r="45" spans="1:50" ht="78.75" x14ac:dyDescent="0.2">
      <c r="A45" s="1005" t="s">
        <v>1541</v>
      </c>
      <c r="B45" s="251" t="s">
        <v>1645</v>
      </c>
      <c r="C45" s="251" t="s">
        <v>981</v>
      </c>
      <c r="D45" s="251" t="s">
        <v>1646</v>
      </c>
      <c r="E45" s="251" t="s">
        <v>982</v>
      </c>
      <c r="F45" s="648" t="s">
        <v>983</v>
      </c>
      <c r="G45" s="644" t="s">
        <v>984</v>
      </c>
      <c r="H45" s="1487" t="s">
        <v>985</v>
      </c>
      <c r="I45" s="1470">
        <v>41344</v>
      </c>
      <c r="J45" s="1472">
        <v>53406331</v>
      </c>
      <c r="K45" s="1470">
        <v>41470</v>
      </c>
      <c r="L45" s="1489" t="s">
        <v>1228</v>
      </c>
      <c r="M45" s="1470">
        <v>41470</v>
      </c>
      <c r="N45" s="265">
        <v>50857138</v>
      </c>
      <c r="O45" s="1470">
        <v>41477</v>
      </c>
      <c r="P45" s="1470">
        <v>41479</v>
      </c>
      <c r="Q45" s="1471">
        <v>90</v>
      </c>
      <c r="R45" s="1472">
        <v>50857138</v>
      </c>
      <c r="S45" s="1451"/>
      <c r="T45" s="1451"/>
      <c r="U45" s="1451"/>
      <c r="V45" s="1451"/>
      <c r="W45" s="1492">
        <v>41571</v>
      </c>
      <c r="X45" s="267">
        <v>41627</v>
      </c>
      <c r="Y45" s="251" t="s">
        <v>1022</v>
      </c>
      <c r="Z45" s="251" t="s">
        <v>1133</v>
      </c>
      <c r="AA45" s="269"/>
      <c r="AB45" s="1470"/>
      <c r="AC45" s="1489"/>
      <c r="AD45" s="258">
        <v>31631615.600000001</v>
      </c>
      <c r="AE45" s="259">
        <v>41547</v>
      </c>
      <c r="AF45" s="1493" t="s">
        <v>1315</v>
      </c>
      <c r="AG45" s="1452"/>
      <c r="AH45" s="1452"/>
      <c r="AI45" s="1452"/>
      <c r="AJ45" s="1452"/>
      <c r="AK45" s="1452"/>
      <c r="AL45" s="1452"/>
      <c r="AM45" s="1452"/>
      <c r="AN45" s="1452"/>
      <c r="AO45" s="1452"/>
      <c r="AP45" s="261">
        <v>17239583</v>
      </c>
      <c r="AQ45" s="1470">
        <v>41631</v>
      </c>
      <c r="AR45" s="1489" t="s">
        <v>250</v>
      </c>
      <c r="AS45" s="1196">
        <v>1985939.4</v>
      </c>
      <c r="AT45" s="263"/>
    </row>
    <row r="46" spans="1:50" x14ac:dyDescent="0.2">
      <c r="A46" s="649"/>
      <c r="B46" s="649"/>
      <c r="C46" s="649"/>
      <c r="D46" s="649"/>
      <c r="E46" s="649"/>
      <c r="F46" s="650"/>
      <c r="G46" s="651"/>
      <c r="H46" s="652"/>
      <c r="I46" s="653"/>
      <c r="J46" s="654"/>
      <c r="K46" s="653"/>
      <c r="L46" s="655"/>
      <c r="M46" s="653"/>
      <c r="N46" s="656"/>
      <c r="O46" s="653"/>
      <c r="P46" s="653"/>
      <c r="Q46" s="657"/>
      <c r="R46" s="654"/>
      <c r="S46" s="1271"/>
      <c r="T46" s="1271"/>
      <c r="U46" s="1271"/>
      <c r="V46" s="1271"/>
      <c r="W46" s="658"/>
      <c r="X46" s="659"/>
      <c r="Y46" s="649"/>
      <c r="Z46" s="649"/>
      <c r="AA46" s="660"/>
      <c r="AB46" s="653"/>
      <c r="AC46" s="655"/>
      <c r="AD46" s="657"/>
      <c r="AE46" s="661"/>
      <c r="AF46" s="661"/>
      <c r="AG46" s="661"/>
      <c r="AH46" s="661"/>
      <c r="AI46" s="661"/>
      <c r="AJ46" s="661"/>
      <c r="AK46" s="661"/>
      <c r="AL46" s="661"/>
      <c r="AM46" s="661"/>
      <c r="AN46" s="661"/>
      <c r="AO46" s="661"/>
      <c r="AP46" s="662"/>
      <c r="AQ46" s="663"/>
      <c r="AR46" s="663"/>
      <c r="AS46" s="1195"/>
      <c r="AT46" s="663"/>
    </row>
    <row r="47" spans="1:50" ht="74.25" customHeight="1" x14ac:dyDescent="0.2">
      <c r="A47" s="1005" t="s">
        <v>1307</v>
      </c>
      <c r="B47" s="251" t="s">
        <v>1419</v>
      </c>
      <c r="C47" s="251" t="s">
        <v>986</v>
      </c>
      <c r="D47" s="251" t="s">
        <v>1851</v>
      </c>
      <c r="E47" s="251" t="s">
        <v>200</v>
      </c>
      <c r="F47" s="648" t="s">
        <v>987</v>
      </c>
      <c r="G47" s="644" t="s">
        <v>988</v>
      </c>
      <c r="H47" s="1487" t="s">
        <v>989</v>
      </c>
      <c r="I47" s="1470">
        <v>41344</v>
      </c>
      <c r="J47" s="1472">
        <v>82811865</v>
      </c>
      <c r="K47" s="1470">
        <v>41470</v>
      </c>
      <c r="L47" s="1489" t="s">
        <v>1245</v>
      </c>
      <c r="M47" s="1470">
        <v>41470</v>
      </c>
      <c r="N47" s="265">
        <v>78857312</v>
      </c>
      <c r="O47" s="1470">
        <v>41477</v>
      </c>
      <c r="P47" s="1470">
        <v>41479</v>
      </c>
      <c r="Q47" s="1471">
        <v>90</v>
      </c>
      <c r="R47" s="1472">
        <v>78857312</v>
      </c>
      <c r="S47" s="1451"/>
      <c r="T47" s="1451"/>
      <c r="U47" s="1451"/>
      <c r="V47" s="1451"/>
      <c r="W47" s="1492">
        <v>41536</v>
      </c>
      <c r="X47" s="267">
        <v>41554</v>
      </c>
      <c r="Y47" s="251" t="s">
        <v>980</v>
      </c>
      <c r="Z47" s="251" t="s">
        <v>1133</v>
      </c>
      <c r="AA47" s="269"/>
      <c r="AB47" s="1470"/>
      <c r="AC47" s="1489"/>
      <c r="AD47" s="1471">
        <v>33586970</v>
      </c>
      <c r="AE47" s="259">
        <v>41537</v>
      </c>
      <c r="AF47" s="1493" t="s">
        <v>1242</v>
      </c>
      <c r="AG47" s="1452"/>
      <c r="AH47" s="1452"/>
      <c r="AI47" s="1452"/>
      <c r="AJ47" s="1452"/>
      <c r="AK47" s="1452"/>
      <c r="AL47" s="1452"/>
      <c r="AM47" s="1452"/>
      <c r="AN47" s="1452"/>
      <c r="AO47" s="1452"/>
      <c r="AP47" s="261">
        <v>45270342</v>
      </c>
      <c r="AQ47" s="1470">
        <v>41562</v>
      </c>
      <c r="AR47" s="1489" t="s">
        <v>1605</v>
      </c>
      <c r="AS47" s="1195"/>
      <c r="AT47" s="263"/>
    </row>
    <row r="48" spans="1:50" ht="3.75" customHeight="1" x14ac:dyDescent="0.2">
      <c r="A48" s="415"/>
      <c r="B48" s="415"/>
      <c r="C48" s="415"/>
      <c r="D48" s="415"/>
      <c r="E48" s="415"/>
      <c r="F48" s="670"/>
      <c r="G48" s="671"/>
      <c r="H48" s="672"/>
      <c r="I48" s="500"/>
      <c r="J48" s="673"/>
      <c r="K48" s="500"/>
      <c r="L48" s="501"/>
      <c r="M48" s="500"/>
      <c r="N48" s="421"/>
      <c r="O48" s="500"/>
      <c r="P48" s="500"/>
      <c r="Q48" s="674"/>
      <c r="R48" s="673"/>
      <c r="S48" s="806"/>
      <c r="T48" s="806"/>
      <c r="U48" s="806"/>
      <c r="V48" s="806"/>
      <c r="W48" s="675"/>
      <c r="X48" s="497"/>
      <c r="Y48" s="415"/>
      <c r="Z48" s="415"/>
      <c r="AA48" s="423"/>
      <c r="AB48" s="500"/>
      <c r="AC48" s="501"/>
      <c r="AD48" s="674"/>
      <c r="AE48" s="488"/>
      <c r="AF48" s="488"/>
      <c r="AG48" s="488"/>
      <c r="AH48" s="488"/>
      <c r="AI48" s="488"/>
      <c r="AJ48" s="488"/>
      <c r="AK48" s="488"/>
      <c r="AL48" s="488"/>
      <c r="AM48" s="488"/>
      <c r="AN48" s="488"/>
      <c r="AO48" s="488"/>
      <c r="AP48" s="676"/>
      <c r="AQ48" s="422"/>
      <c r="AR48" s="422"/>
      <c r="AS48" s="1195"/>
      <c r="AT48" s="422"/>
    </row>
    <row r="49" spans="1:49" ht="56.25" x14ac:dyDescent="0.2">
      <c r="A49" s="1005" t="s">
        <v>1464</v>
      </c>
      <c r="B49" s="251" t="s">
        <v>1066</v>
      </c>
      <c r="C49" s="251" t="s">
        <v>960</v>
      </c>
      <c r="D49" s="251" t="s">
        <v>1655</v>
      </c>
      <c r="E49" s="251" t="s">
        <v>962</v>
      </c>
      <c r="F49" s="648" t="s">
        <v>120</v>
      </c>
      <c r="G49" s="644" t="s">
        <v>1067</v>
      </c>
      <c r="H49" s="1487" t="s">
        <v>1068</v>
      </c>
      <c r="I49" s="1470">
        <v>41344</v>
      </c>
      <c r="J49" s="1472">
        <v>101493742</v>
      </c>
      <c r="K49" s="1470">
        <v>41470</v>
      </c>
      <c r="L49" s="1489" t="s">
        <v>1247</v>
      </c>
      <c r="M49" s="1470">
        <v>41470</v>
      </c>
      <c r="N49" s="265">
        <v>96660707</v>
      </c>
      <c r="O49" s="1470">
        <v>41473</v>
      </c>
      <c r="P49" s="1470">
        <v>41484</v>
      </c>
      <c r="Q49" s="1471">
        <v>90</v>
      </c>
      <c r="R49" s="1472">
        <v>96573667</v>
      </c>
      <c r="S49" s="1451"/>
      <c r="T49" s="1451"/>
      <c r="U49" s="1451"/>
      <c r="V49" s="1451"/>
      <c r="W49" s="1492">
        <v>41576</v>
      </c>
      <c r="X49" s="267">
        <v>41624</v>
      </c>
      <c r="Y49" s="251" t="s">
        <v>967</v>
      </c>
      <c r="Z49" s="251" t="s">
        <v>1133</v>
      </c>
      <c r="AA49" s="269"/>
      <c r="AB49" s="1470"/>
      <c r="AC49" s="1489"/>
      <c r="AD49" s="258">
        <v>86066562</v>
      </c>
      <c r="AE49" s="259">
        <v>41607</v>
      </c>
      <c r="AF49" s="1493" t="s">
        <v>1852</v>
      </c>
      <c r="AG49" s="1452"/>
      <c r="AH49" s="1452"/>
      <c r="AI49" s="1452"/>
      <c r="AJ49" s="1452"/>
      <c r="AK49" s="1452"/>
      <c r="AL49" s="1452"/>
      <c r="AM49" s="1452"/>
      <c r="AN49" s="1452"/>
      <c r="AO49" s="1452"/>
      <c r="AP49" s="261">
        <v>10506834</v>
      </c>
      <c r="AQ49" s="267">
        <v>41628</v>
      </c>
      <c r="AR49" s="1489" t="s">
        <v>1656</v>
      </c>
      <c r="AS49" s="1195">
        <v>271</v>
      </c>
      <c r="AT49" s="263"/>
    </row>
    <row r="50" spans="1:49" x14ac:dyDescent="0.2">
      <c r="A50" s="411"/>
      <c r="B50" s="411"/>
      <c r="C50" s="411"/>
      <c r="D50" s="411"/>
      <c r="E50" s="411"/>
      <c r="F50" s="685"/>
      <c r="G50" s="678"/>
      <c r="H50" s="679"/>
      <c r="I50" s="408"/>
      <c r="J50" s="680"/>
      <c r="K50" s="408"/>
      <c r="L50" s="407"/>
      <c r="M50" s="408"/>
      <c r="N50" s="409"/>
      <c r="O50" s="408"/>
      <c r="P50" s="408"/>
      <c r="Q50" s="681"/>
      <c r="R50" s="680"/>
      <c r="S50" s="816"/>
      <c r="T50" s="816"/>
      <c r="U50" s="816"/>
      <c r="V50" s="816"/>
      <c r="W50" s="682"/>
      <c r="X50" s="535"/>
      <c r="Y50" s="411"/>
      <c r="Z50" s="411"/>
      <c r="AA50" s="536"/>
      <c r="AB50" s="408"/>
      <c r="AC50" s="407"/>
      <c r="AD50" s="681"/>
      <c r="AE50" s="683"/>
      <c r="AF50" s="683"/>
      <c r="AG50" s="683"/>
      <c r="AH50" s="683"/>
      <c r="AI50" s="683"/>
      <c r="AJ50" s="683"/>
      <c r="AK50" s="683"/>
      <c r="AL50" s="683"/>
      <c r="AM50" s="683"/>
      <c r="AN50" s="683"/>
      <c r="AO50" s="683"/>
      <c r="AP50" s="684"/>
      <c r="AQ50" s="410"/>
      <c r="AR50" s="410"/>
      <c r="AS50" s="1195"/>
      <c r="AT50" s="410"/>
    </row>
    <row r="51" spans="1:49" ht="78.75" customHeight="1" x14ac:dyDescent="0.2">
      <c r="A51" s="1005" t="s">
        <v>1540</v>
      </c>
      <c r="B51" s="251" t="s">
        <v>1051</v>
      </c>
      <c r="C51" s="251" t="s">
        <v>990</v>
      </c>
      <c r="D51" s="1452" t="s">
        <v>1853</v>
      </c>
      <c r="E51" s="251" t="s">
        <v>278</v>
      </c>
      <c r="F51" s="643">
        <v>7729273</v>
      </c>
      <c r="G51" s="644" t="s">
        <v>992</v>
      </c>
      <c r="H51" s="1487" t="s">
        <v>993</v>
      </c>
      <c r="I51" s="1470">
        <v>41344</v>
      </c>
      <c r="J51" s="1472">
        <v>33149912</v>
      </c>
      <c r="K51" s="1470">
        <v>41470</v>
      </c>
      <c r="L51" s="1489" t="s">
        <v>1252</v>
      </c>
      <c r="M51" s="1470">
        <v>41470</v>
      </c>
      <c r="N51" s="265">
        <v>31569468</v>
      </c>
      <c r="O51" s="1470">
        <v>41477</v>
      </c>
      <c r="P51" s="1470">
        <v>41479</v>
      </c>
      <c r="Q51" s="1471">
        <v>90</v>
      </c>
      <c r="R51" s="1472">
        <v>31569468</v>
      </c>
      <c r="S51" s="1451"/>
      <c r="T51" s="1451"/>
      <c r="U51" s="1451"/>
      <c r="V51" s="1451"/>
      <c r="W51" s="1492">
        <v>41571</v>
      </c>
      <c r="X51" s="267">
        <v>41634</v>
      </c>
      <c r="Y51" s="251" t="s">
        <v>967</v>
      </c>
      <c r="Z51" s="251" t="s">
        <v>1133</v>
      </c>
      <c r="AA51" s="269"/>
      <c r="AB51" s="1470"/>
      <c r="AC51" s="1489"/>
      <c r="AD51" s="1471"/>
      <c r="AE51" s="1452"/>
      <c r="AF51" s="1452"/>
      <c r="AG51" s="1452"/>
      <c r="AH51" s="1452"/>
      <c r="AI51" s="1452"/>
      <c r="AJ51" s="1452"/>
      <c r="AK51" s="1452"/>
      <c r="AL51" s="1452"/>
      <c r="AM51" s="1452"/>
      <c r="AN51" s="1452"/>
      <c r="AO51" s="1452"/>
      <c r="AP51" s="261">
        <v>31547385</v>
      </c>
      <c r="AQ51" s="1470">
        <v>41638</v>
      </c>
      <c r="AR51" s="1489" t="s">
        <v>1662</v>
      </c>
      <c r="AS51" s="1196">
        <v>22083</v>
      </c>
      <c r="AT51" s="263"/>
    </row>
    <row r="52" spans="1:49" x14ac:dyDescent="0.2">
      <c r="A52" s="394"/>
      <c r="B52" s="394"/>
      <c r="C52" s="394"/>
      <c r="D52" s="394"/>
      <c r="E52" s="394"/>
      <c r="F52" s="629"/>
      <c r="G52" s="630"/>
      <c r="H52" s="631"/>
      <c r="I52" s="632"/>
      <c r="J52" s="633"/>
      <c r="K52" s="632"/>
      <c r="L52" s="634"/>
      <c r="M52" s="632"/>
      <c r="N52" s="400"/>
      <c r="O52" s="632"/>
      <c r="P52" s="632"/>
      <c r="Q52" s="635"/>
      <c r="R52" s="633"/>
      <c r="S52" s="1267"/>
      <c r="T52" s="1267"/>
      <c r="U52" s="1267"/>
      <c r="V52" s="1267"/>
      <c r="W52" s="636"/>
      <c r="X52" s="637"/>
      <c r="Y52" s="394"/>
      <c r="Z52" s="394"/>
      <c r="AA52" s="638"/>
      <c r="AB52" s="632"/>
      <c r="AC52" s="634"/>
      <c r="AD52" s="635"/>
      <c r="AE52" s="639"/>
      <c r="AF52" s="639"/>
      <c r="AG52" s="639"/>
      <c r="AH52" s="639"/>
      <c r="AI52" s="639"/>
      <c r="AJ52" s="639"/>
      <c r="AK52" s="639"/>
      <c r="AL52" s="639"/>
      <c r="AM52" s="639"/>
      <c r="AN52" s="639"/>
      <c r="AO52" s="639"/>
      <c r="AP52" s="640"/>
      <c r="AQ52" s="291"/>
      <c r="AR52" s="291"/>
      <c r="AS52" s="1195"/>
      <c r="AT52" s="291"/>
    </row>
    <row r="53" spans="1:49" ht="80.25" customHeight="1" x14ac:dyDescent="0.2">
      <c r="A53" s="1464" t="s">
        <v>1607</v>
      </c>
      <c r="B53" s="251" t="s">
        <v>1027</v>
      </c>
      <c r="C53" s="251" t="s">
        <v>1024</v>
      </c>
      <c r="D53" s="1129" t="s">
        <v>1854</v>
      </c>
      <c r="E53" s="1129" t="s">
        <v>994</v>
      </c>
      <c r="F53" s="1032">
        <v>4612909</v>
      </c>
      <c r="G53" s="644" t="s">
        <v>995</v>
      </c>
      <c r="H53" s="1973" t="s">
        <v>996</v>
      </c>
      <c r="I53" s="1473">
        <v>41344</v>
      </c>
      <c r="J53" s="1472">
        <v>48888198</v>
      </c>
      <c r="K53" s="1473">
        <v>41470</v>
      </c>
      <c r="L53" s="1933" t="s">
        <v>1256</v>
      </c>
      <c r="M53" s="1473">
        <v>41470</v>
      </c>
      <c r="N53" s="265">
        <v>45805524.340000004</v>
      </c>
      <c r="O53" s="1473">
        <v>41474</v>
      </c>
      <c r="P53" s="1473">
        <v>41480</v>
      </c>
      <c r="Q53" s="559">
        <v>90</v>
      </c>
      <c r="R53" s="277">
        <v>113616151</v>
      </c>
      <c r="S53" s="1451"/>
      <c r="T53" s="1451"/>
      <c r="U53" s="1451"/>
      <c r="V53" s="1451"/>
      <c r="W53" s="1957">
        <v>41572</v>
      </c>
      <c r="X53" s="1473">
        <v>41628</v>
      </c>
      <c r="Y53" s="1129" t="s">
        <v>1029</v>
      </c>
      <c r="Z53" s="1129" t="s">
        <v>1133</v>
      </c>
      <c r="AA53" s="269"/>
      <c r="AB53" s="1470"/>
      <c r="AC53" s="1489"/>
      <c r="AD53" s="258">
        <v>19021688</v>
      </c>
      <c r="AE53" s="1939">
        <v>41591</v>
      </c>
      <c r="AF53" s="1940" t="s">
        <v>1423</v>
      </c>
      <c r="AG53" s="1452"/>
      <c r="AH53" s="1452"/>
      <c r="AI53" s="1452"/>
      <c r="AJ53" s="1452"/>
      <c r="AK53" s="1452"/>
      <c r="AL53" s="1452"/>
      <c r="AM53" s="1452"/>
      <c r="AN53" s="1452"/>
      <c r="AO53" s="1452"/>
      <c r="AP53" s="261">
        <v>26762725.640000001</v>
      </c>
      <c r="AQ53" s="1473">
        <v>41635</v>
      </c>
      <c r="AR53" s="1933" t="s">
        <v>1661</v>
      </c>
      <c r="AS53" s="1201">
        <v>21110.7</v>
      </c>
      <c r="AT53" s="263"/>
      <c r="AU53" s="1571"/>
      <c r="AV53" s="1143"/>
      <c r="AW53" s="302"/>
    </row>
    <row r="54" spans="1:49" ht="75.75" customHeight="1" x14ac:dyDescent="0.2">
      <c r="A54" s="1465"/>
      <c r="B54" s="251" t="s">
        <v>1026</v>
      </c>
      <c r="C54" s="251" t="s">
        <v>1025</v>
      </c>
      <c r="D54" s="1403"/>
      <c r="E54" s="1403"/>
      <c r="F54" s="1949"/>
      <c r="G54" s="644" t="s">
        <v>1028</v>
      </c>
      <c r="H54" s="1974"/>
      <c r="I54" s="1934"/>
      <c r="J54" s="1472">
        <v>70423857</v>
      </c>
      <c r="K54" s="1934"/>
      <c r="L54" s="1951"/>
      <c r="M54" s="1934"/>
      <c r="N54" s="265">
        <v>67810626</v>
      </c>
      <c r="O54" s="1934"/>
      <c r="P54" s="1934"/>
      <c r="Q54" s="1475"/>
      <c r="R54" s="1292"/>
      <c r="S54" s="1451"/>
      <c r="T54" s="1451"/>
      <c r="U54" s="1451"/>
      <c r="V54" s="1451"/>
      <c r="W54" s="1959"/>
      <c r="X54" s="1934"/>
      <c r="Y54" s="1403"/>
      <c r="Z54" s="1403"/>
      <c r="AA54" s="269"/>
      <c r="AB54" s="1470"/>
      <c r="AC54" s="1489"/>
      <c r="AD54" s="258">
        <v>44047312.149999999</v>
      </c>
      <c r="AE54" s="1403"/>
      <c r="AF54" s="1403"/>
      <c r="AG54" s="1452"/>
      <c r="AH54" s="1452"/>
      <c r="AI54" s="1452"/>
      <c r="AJ54" s="1452"/>
      <c r="AK54" s="1452"/>
      <c r="AL54" s="1452"/>
      <c r="AM54" s="1452"/>
      <c r="AN54" s="1452"/>
      <c r="AO54" s="1452"/>
      <c r="AP54" s="261">
        <f>N54-AD54</f>
        <v>23763313.850000001</v>
      </c>
      <c r="AQ54" s="1475"/>
      <c r="AR54" s="1475"/>
      <c r="AS54" s="1195"/>
      <c r="AT54" s="263"/>
      <c r="AU54" s="1565"/>
      <c r="AV54" s="1143"/>
    </row>
    <row r="55" spans="1:49" x14ac:dyDescent="0.2">
      <c r="A55" s="526"/>
      <c r="B55" s="526"/>
      <c r="C55" s="526"/>
      <c r="D55" s="526"/>
      <c r="E55" s="526"/>
      <c r="F55" s="686"/>
      <c r="G55" s="687"/>
      <c r="H55" s="688"/>
      <c r="I55" s="529"/>
      <c r="J55" s="689"/>
      <c r="K55" s="529"/>
      <c r="L55" s="690"/>
      <c r="M55" s="529"/>
      <c r="N55" s="521"/>
      <c r="O55" s="529"/>
      <c r="P55" s="529"/>
      <c r="Q55" s="691"/>
      <c r="R55" s="689"/>
      <c r="S55" s="814"/>
      <c r="T55" s="814"/>
      <c r="U55" s="814"/>
      <c r="V55" s="814"/>
      <c r="W55" s="692"/>
      <c r="X55" s="524"/>
      <c r="Y55" s="526"/>
      <c r="Z55" s="526"/>
      <c r="AA55" s="527"/>
      <c r="AB55" s="529"/>
      <c r="AC55" s="690"/>
      <c r="AD55" s="691"/>
      <c r="AE55" s="693"/>
      <c r="AF55" s="693"/>
      <c r="AG55" s="693"/>
      <c r="AH55" s="693"/>
      <c r="AI55" s="693"/>
      <c r="AJ55" s="693"/>
      <c r="AK55" s="693"/>
      <c r="AL55" s="693"/>
      <c r="AM55" s="693"/>
      <c r="AN55" s="693"/>
      <c r="AO55" s="693"/>
      <c r="AP55" s="694"/>
      <c r="AQ55" s="695"/>
      <c r="AR55" s="695"/>
      <c r="AS55" s="1195"/>
      <c r="AT55" s="695"/>
      <c r="AW55" s="1143"/>
    </row>
    <row r="56" spans="1:49" ht="60" customHeight="1" x14ac:dyDescent="0.2">
      <c r="A56" s="1005" t="s">
        <v>1598</v>
      </c>
      <c r="B56" s="251" t="s">
        <v>1021</v>
      </c>
      <c r="C56" s="251" t="s">
        <v>997</v>
      </c>
      <c r="D56" s="251" t="s">
        <v>1855</v>
      </c>
      <c r="E56" s="251" t="s">
        <v>994</v>
      </c>
      <c r="F56" s="643">
        <v>4612909</v>
      </c>
      <c r="G56" s="644" t="s">
        <v>998</v>
      </c>
      <c r="H56" s="1487" t="s">
        <v>999</v>
      </c>
      <c r="I56" s="1470">
        <v>41344</v>
      </c>
      <c r="J56" s="1472">
        <v>73436551</v>
      </c>
      <c r="K56" s="1470">
        <v>41470</v>
      </c>
      <c r="L56" s="1489" t="s">
        <v>1255</v>
      </c>
      <c r="M56" s="1470">
        <v>41470</v>
      </c>
      <c r="N56" s="265">
        <v>69920425</v>
      </c>
      <c r="O56" s="1470">
        <v>41474</v>
      </c>
      <c r="P56" s="1470">
        <v>41480</v>
      </c>
      <c r="Q56" s="1471">
        <v>90</v>
      </c>
      <c r="R56" s="1472">
        <v>69920425</v>
      </c>
      <c r="S56" s="1451"/>
      <c r="T56" s="1451"/>
      <c r="U56" s="1451"/>
      <c r="V56" s="1451"/>
      <c r="W56" s="1492">
        <v>41572</v>
      </c>
      <c r="X56" s="267">
        <v>41628</v>
      </c>
      <c r="Y56" s="251" t="s">
        <v>1023</v>
      </c>
      <c r="Z56" s="251" t="s">
        <v>1133</v>
      </c>
      <c r="AA56" s="269"/>
      <c r="AB56" s="1470"/>
      <c r="AC56" s="1489"/>
      <c r="AD56" s="1471"/>
      <c r="AE56" s="1452"/>
      <c r="AF56" s="1452"/>
      <c r="AG56" s="1452"/>
      <c r="AH56" s="1452"/>
      <c r="AI56" s="1452"/>
      <c r="AJ56" s="1452"/>
      <c r="AK56" s="1452"/>
      <c r="AL56" s="1452"/>
      <c r="AM56" s="1452"/>
      <c r="AN56" s="1452"/>
      <c r="AO56" s="1452"/>
      <c r="AP56" s="261">
        <v>69919740</v>
      </c>
      <c r="AQ56" s="1470">
        <v>41635</v>
      </c>
      <c r="AR56" s="1489" t="s">
        <v>454</v>
      </c>
      <c r="AS56" s="1196">
        <v>685</v>
      </c>
      <c r="AT56" s="263"/>
    </row>
    <row r="57" spans="1:49" x14ac:dyDescent="0.2">
      <c r="A57" s="696"/>
      <c r="B57" s="696"/>
      <c r="C57" s="696"/>
      <c r="D57" s="696"/>
      <c r="E57" s="696"/>
      <c r="F57" s="697"/>
      <c r="G57" s="698"/>
      <c r="H57" s="699"/>
      <c r="I57" s="700"/>
      <c r="J57" s="701"/>
      <c r="K57" s="700"/>
      <c r="L57" s="702"/>
      <c r="M57" s="700"/>
      <c r="N57" s="703"/>
      <c r="O57" s="700"/>
      <c r="P57" s="700"/>
      <c r="Q57" s="704"/>
      <c r="R57" s="701"/>
      <c r="S57" s="1272"/>
      <c r="T57" s="1272"/>
      <c r="U57" s="1272"/>
      <c r="V57" s="1272"/>
      <c r="W57" s="705"/>
      <c r="X57" s="706"/>
      <c r="Y57" s="696"/>
      <c r="Z57" s="696"/>
      <c r="AA57" s="707"/>
      <c r="AB57" s="700"/>
      <c r="AC57" s="702"/>
      <c r="AD57" s="704"/>
      <c r="AE57" s="708"/>
      <c r="AF57" s="708"/>
      <c r="AG57" s="708"/>
      <c r="AH57" s="708"/>
      <c r="AI57" s="708"/>
      <c r="AJ57" s="708"/>
      <c r="AK57" s="708"/>
      <c r="AL57" s="708"/>
      <c r="AM57" s="708"/>
      <c r="AN57" s="708"/>
      <c r="AO57" s="708"/>
      <c r="AP57" s="709"/>
      <c r="AQ57" s="710"/>
      <c r="AR57" s="710"/>
      <c r="AS57" s="1195"/>
      <c r="AT57" s="710"/>
    </row>
    <row r="58" spans="1:49" ht="39.75" customHeight="1" x14ac:dyDescent="0.2">
      <c r="A58" s="1464" t="s">
        <v>2050</v>
      </c>
      <c r="B58" s="1129" t="s">
        <v>1020</v>
      </c>
      <c r="C58" s="1129" t="s">
        <v>1000</v>
      </c>
      <c r="D58" s="1129" t="s">
        <v>1856</v>
      </c>
      <c r="E58" s="1129" t="s">
        <v>1001</v>
      </c>
      <c r="F58" s="1032">
        <v>4612909</v>
      </c>
      <c r="G58" s="644" t="s">
        <v>892</v>
      </c>
      <c r="H58" s="1973" t="s">
        <v>1002</v>
      </c>
      <c r="I58" s="1473">
        <v>41367</v>
      </c>
      <c r="J58" s="1472">
        <v>24491419</v>
      </c>
      <c r="K58" s="1473">
        <v>41470</v>
      </c>
      <c r="L58" s="1933" t="s">
        <v>1092</v>
      </c>
      <c r="M58" s="1473">
        <v>41470</v>
      </c>
      <c r="N58" s="265">
        <v>24469309</v>
      </c>
      <c r="O58" s="1473">
        <v>41474</v>
      </c>
      <c r="P58" s="1473">
        <v>41480</v>
      </c>
      <c r="Q58" s="559">
        <v>90</v>
      </c>
      <c r="R58" s="1472">
        <v>24469309</v>
      </c>
      <c r="S58" s="1451"/>
      <c r="T58" s="1451"/>
      <c r="U58" s="1451"/>
      <c r="V58" s="1451"/>
      <c r="W58" s="1957">
        <v>41607</v>
      </c>
      <c r="X58" s="1473">
        <v>41624</v>
      </c>
      <c r="Y58" s="251" t="s">
        <v>1018</v>
      </c>
      <c r="Z58" s="1129" t="s">
        <v>1090</v>
      </c>
      <c r="AA58" s="558">
        <v>0</v>
      </c>
      <c r="AB58" s="1973" t="s">
        <v>116</v>
      </c>
      <c r="AC58" s="1933">
        <v>0</v>
      </c>
      <c r="AD58" s="258">
        <v>17995233</v>
      </c>
      <c r="AE58" s="259">
        <v>41513</v>
      </c>
      <c r="AF58" s="1493" t="s">
        <v>1382</v>
      </c>
      <c r="AG58" s="1452"/>
      <c r="AH58" s="1452"/>
      <c r="AI58" s="1452"/>
      <c r="AJ58" s="1452"/>
      <c r="AK58" s="1452"/>
      <c r="AL58" s="1452"/>
      <c r="AM58" s="1452"/>
      <c r="AN58" s="1452"/>
      <c r="AO58" s="1452"/>
      <c r="AP58" s="261">
        <v>10934700</v>
      </c>
      <c r="AQ58" s="1973">
        <v>41631</v>
      </c>
      <c r="AR58" s="1489" t="s">
        <v>1594</v>
      </c>
      <c r="AS58" s="1198">
        <v>0</v>
      </c>
      <c r="AT58" s="263"/>
    </row>
    <row r="59" spans="1:49" ht="51.75" customHeight="1" x14ac:dyDescent="0.2">
      <c r="A59" s="1465"/>
      <c r="B59" s="560"/>
      <c r="C59" s="560"/>
      <c r="D59" s="560"/>
      <c r="E59" s="560"/>
      <c r="F59" s="1948"/>
      <c r="G59" s="644" t="s">
        <v>905</v>
      </c>
      <c r="H59" s="1974"/>
      <c r="I59" s="1934"/>
      <c r="J59" s="1472">
        <v>11065607</v>
      </c>
      <c r="K59" s="1934"/>
      <c r="L59" s="1951"/>
      <c r="M59" s="1934"/>
      <c r="N59" s="265">
        <v>11065607</v>
      </c>
      <c r="O59" s="1934"/>
      <c r="P59" s="1288"/>
      <c r="Q59" s="1475"/>
      <c r="R59" s="1472">
        <v>11065607</v>
      </c>
      <c r="S59" s="1451"/>
      <c r="T59" s="1451"/>
      <c r="U59" s="1451"/>
      <c r="V59" s="1451"/>
      <c r="W59" s="1958"/>
      <c r="X59" s="1288"/>
      <c r="Y59" s="84" t="s">
        <v>1019</v>
      </c>
      <c r="Z59" s="560"/>
      <c r="AA59" s="1950"/>
      <c r="AB59" s="1934"/>
      <c r="AC59" s="1951"/>
      <c r="AD59" s="1471"/>
      <c r="AE59" s="1452"/>
      <c r="AF59" s="1452"/>
      <c r="AG59" s="1452"/>
      <c r="AH59" s="1452"/>
      <c r="AI59" s="1452"/>
      <c r="AJ59" s="1452"/>
      <c r="AK59" s="1452"/>
      <c r="AL59" s="1452"/>
      <c r="AM59" s="1452"/>
      <c r="AN59" s="1452"/>
      <c r="AO59" s="1452"/>
      <c r="AP59" s="261">
        <v>11065607</v>
      </c>
      <c r="AQ59" s="1975"/>
      <c r="AR59" s="1489" t="s">
        <v>1593</v>
      </c>
      <c r="AS59" s="1199"/>
      <c r="AT59" s="263"/>
    </row>
    <row r="60" spans="1:49" ht="51.75" customHeight="1" x14ac:dyDescent="0.2">
      <c r="A60" s="1464" t="s">
        <v>1420</v>
      </c>
      <c r="B60" s="560"/>
      <c r="C60" s="560"/>
      <c r="D60" s="560"/>
      <c r="E60" s="560"/>
      <c r="F60" s="1948"/>
      <c r="G60" s="644" t="s">
        <v>892</v>
      </c>
      <c r="H60" s="1973" t="s">
        <v>83</v>
      </c>
      <c r="I60" s="1473">
        <v>41551</v>
      </c>
      <c r="J60" s="1472">
        <v>10934700</v>
      </c>
      <c r="K60" s="1473">
        <v>41571</v>
      </c>
      <c r="L60" s="1933" t="s">
        <v>1427</v>
      </c>
      <c r="M60" s="1473">
        <v>41571</v>
      </c>
      <c r="N60" s="1472">
        <v>10934700</v>
      </c>
      <c r="O60" s="1473">
        <v>41599</v>
      </c>
      <c r="P60" s="1288"/>
      <c r="Q60" s="559">
        <v>45</v>
      </c>
      <c r="R60" s="1472">
        <v>10934700</v>
      </c>
      <c r="S60" s="1451"/>
      <c r="T60" s="1451"/>
      <c r="U60" s="1451"/>
      <c r="V60" s="1451"/>
      <c r="W60" s="1958"/>
      <c r="X60" s="1288"/>
      <c r="Y60" s="84" t="s">
        <v>1428</v>
      </c>
      <c r="Z60" s="560"/>
      <c r="AA60" s="1440"/>
      <c r="AB60" s="1421"/>
      <c r="AC60" s="1441"/>
      <c r="AD60" s="1471"/>
      <c r="AE60" s="1452"/>
      <c r="AF60" s="1452"/>
      <c r="AG60" s="1452"/>
      <c r="AH60" s="1452"/>
      <c r="AI60" s="1452"/>
      <c r="AJ60" s="1452"/>
      <c r="AK60" s="1452"/>
      <c r="AL60" s="1452"/>
      <c r="AM60" s="1452"/>
      <c r="AN60" s="1452"/>
      <c r="AO60" s="1452"/>
      <c r="AP60" s="261">
        <v>6474076</v>
      </c>
      <c r="AQ60" s="1975"/>
      <c r="AR60" s="1489" t="s">
        <v>1594</v>
      </c>
      <c r="AS60" s="1199"/>
      <c r="AT60" s="263"/>
    </row>
    <row r="61" spans="1:49" ht="64.5" customHeight="1" x14ac:dyDescent="0.2">
      <c r="A61" s="1465"/>
      <c r="B61" s="1403"/>
      <c r="C61" s="1403"/>
      <c r="D61" s="1403"/>
      <c r="E61" s="1403"/>
      <c r="F61" s="1949"/>
      <c r="G61" s="644" t="s">
        <v>1421</v>
      </c>
      <c r="H61" s="1974"/>
      <c r="I61" s="1934"/>
      <c r="J61" s="1472">
        <v>3029237</v>
      </c>
      <c r="K61" s="1934"/>
      <c r="L61" s="1951"/>
      <c r="M61" s="1934"/>
      <c r="N61" s="1472">
        <v>3029237</v>
      </c>
      <c r="O61" s="1934"/>
      <c r="P61" s="1934"/>
      <c r="Q61" s="1475"/>
      <c r="R61" s="1472">
        <v>3029237</v>
      </c>
      <c r="S61" s="1451"/>
      <c r="T61" s="1451"/>
      <c r="U61" s="1451"/>
      <c r="V61" s="1451"/>
      <c r="W61" s="1959"/>
      <c r="X61" s="1934"/>
      <c r="Y61" s="84" t="s">
        <v>1426</v>
      </c>
      <c r="Z61" s="1403"/>
      <c r="AA61" s="1440"/>
      <c r="AB61" s="1421"/>
      <c r="AC61" s="1441"/>
      <c r="AD61" s="1471"/>
      <c r="AE61" s="1452"/>
      <c r="AF61" s="1452"/>
      <c r="AG61" s="1452"/>
      <c r="AH61" s="1452"/>
      <c r="AI61" s="1452"/>
      <c r="AJ61" s="1452"/>
      <c r="AK61" s="1452"/>
      <c r="AL61" s="1452"/>
      <c r="AM61" s="1452"/>
      <c r="AN61" s="1452"/>
      <c r="AO61" s="1452"/>
      <c r="AP61" s="261">
        <v>3029237</v>
      </c>
      <c r="AQ61" s="1974"/>
      <c r="AR61" s="1489" t="s">
        <v>1593</v>
      </c>
      <c r="AS61" s="1200"/>
      <c r="AT61" s="263"/>
    </row>
    <row r="62" spans="1:49" x14ac:dyDescent="0.2">
      <c r="A62" s="283"/>
      <c r="B62" s="283"/>
      <c r="C62" s="283"/>
      <c r="D62" s="283"/>
      <c r="E62" s="283"/>
      <c r="F62" s="645"/>
      <c r="G62" s="646"/>
      <c r="H62" s="647"/>
      <c r="I62" s="1490"/>
      <c r="J62" s="566"/>
      <c r="K62" s="1490"/>
      <c r="L62" s="1491"/>
      <c r="M62" s="1490"/>
      <c r="N62" s="389"/>
      <c r="O62" s="1490"/>
      <c r="P62" s="1490"/>
      <c r="Q62" s="564"/>
      <c r="R62" s="566"/>
      <c r="S62" s="567"/>
      <c r="T62" s="567"/>
      <c r="U62" s="567"/>
      <c r="V62" s="567"/>
      <c r="W62" s="568"/>
      <c r="X62" s="486"/>
      <c r="Y62" s="283"/>
      <c r="Z62" s="283"/>
      <c r="AA62" s="292"/>
      <c r="AB62" s="1490"/>
      <c r="AC62" s="1491"/>
      <c r="AD62" s="564"/>
      <c r="AE62" s="482"/>
      <c r="AF62" s="482"/>
      <c r="AG62" s="482"/>
      <c r="AH62" s="482"/>
      <c r="AI62" s="482"/>
      <c r="AJ62" s="482"/>
      <c r="AK62" s="482"/>
      <c r="AL62" s="482"/>
      <c r="AM62" s="482"/>
      <c r="AN62" s="482"/>
      <c r="AO62" s="482"/>
      <c r="AP62" s="569"/>
      <c r="AQ62" s="278"/>
      <c r="AR62" s="278"/>
      <c r="AS62" s="1195"/>
      <c r="AT62" s="278"/>
    </row>
    <row r="63" spans="1:49" ht="45.75" customHeight="1" x14ac:dyDescent="0.2">
      <c r="A63" s="1464" t="s">
        <v>2051</v>
      </c>
      <c r="B63" s="1129" t="s">
        <v>1055</v>
      </c>
      <c r="C63" s="1129" t="s">
        <v>1007</v>
      </c>
      <c r="D63" s="1129" t="s">
        <v>1431</v>
      </c>
      <c r="E63" s="1129" t="s">
        <v>278</v>
      </c>
      <c r="F63" s="1032">
        <v>7729273</v>
      </c>
      <c r="G63" s="644" t="s">
        <v>1057</v>
      </c>
      <c r="H63" s="1973" t="s">
        <v>1059</v>
      </c>
      <c r="I63" s="1473">
        <v>41394</v>
      </c>
      <c r="J63" s="1472">
        <v>6000000</v>
      </c>
      <c r="K63" s="1473">
        <v>41470</v>
      </c>
      <c r="L63" s="1933" t="s">
        <v>1249</v>
      </c>
      <c r="M63" s="1473">
        <v>41470</v>
      </c>
      <c r="N63" s="265">
        <v>3982459</v>
      </c>
      <c r="O63" s="1473">
        <v>41477</v>
      </c>
      <c r="P63" s="1473">
        <v>41477</v>
      </c>
      <c r="Q63" s="559">
        <v>90</v>
      </c>
      <c r="R63" s="1472">
        <v>3982459</v>
      </c>
      <c r="S63" s="1451"/>
      <c r="T63" s="1451"/>
      <c r="U63" s="1451"/>
      <c r="V63" s="1451"/>
      <c r="W63" s="1957">
        <v>41565</v>
      </c>
      <c r="X63" s="1473">
        <v>41634</v>
      </c>
      <c r="Y63" s="791" t="s">
        <v>1060</v>
      </c>
      <c r="Z63" s="1129" t="s">
        <v>1133</v>
      </c>
      <c r="AA63" s="269"/>
      <c r="AB63" s="1470"/>
      <c r="AC63" s="1489"/>
      <c r="AD63" s="1471"/>
      <c r="AE63" s="1452"/>
      <c r="AF63" s="1452"/>
      <c r="AG63" s="1452"/>
      <c r="AH63" s="1452"/>
      <c r="AI63" s="1452"/>
      <c r="AJ63" s="1452"/>
      <c r="AK63" s="1452"/>
      <c r="AL63" s="1452"/>
      <c r="AM63" s="1452"/>
      <c r="AN63" s="1452"/>
      <c r="AO63" s="1452"/>
      <c r="AP63" s="261">
        <v>3982459</v>
      </c>
      <c r="AQ63" s="1473">
        <v>41638</v>
      </c>
      <c r="AR63" s="1489" t="s">
        <v>1659</v>
      </c>
      <c r="AS63" s="1196">
        <v>225640.42</v>
      </c>
      <c r="AT63" s="263"/>
      <c r="AV63" s="1143">
        <f>AG63-AS63</f>
        <v>-225640.42</v>
      </c>
    </row>
    <row r="64" spans="1:49" ht="33.75" customHeight="1" x14ac:dyDescent="0.2">
      <c r="A64" s="1465"/>
      <c r="B64" s="1403"/>
      <c r="C64" s="1403"/>
      <c r="D64" s="1403"/>
      <c r="E64" s="1403"/>
      <c r="F64" s="1949"/>
      <c r="G64" s="644" t="s">
        <v>1058</v>
      </c>
      <c r="H64" s="1974"/>
      <c r="I64" s="1934"/>
      <c r="J64" s="1472">
        <v>34000000</v>
      </c>
      <c r="K64" s="1934"/>
      <c r="L64" s="1951"/>
      <c r="M64" s="1934"/>
      <c r="N64" s="265">
        <v>34000000</v>
      </c>
      <c r="O64" s="1934"/>
      <c r="P64" s="1934"/>
      <c r="Q64" s="1475"/>
      <c r="R64" s="1472">
        <v>34000000</v>
      </c>
      <c r="S64" s="1451"/>
      <c r="T64" s="1451"/>
      <c r="U64" s="1451"/>
      <c r="V64" s="1451"/>
      <c r="W64" s="1959"/>
      <c r="X64" s="1934"/>
      <c r="Y64" s="251" t="s">
        <v>95</v>
      </c>
      <c r="Z64" s="1403"/>
      <c r="AA64" s="269"/>
      <c r="AB64" s="1470"/>
      <c r="AC64" s="1489"/>
      <c r="AD64" s="258">
        <v>20573082</v>
      </c>
      <c r="AE64" s="259">
        <v>41558</v>
      </c>
      <c r="AF64" s="1493" t="s">
        <v>1199</v>
      </c>
      <c r="AG64" s="261"/>
      <c r="AH64" s="1452"/>
      <c r="AI64" s="1452"/>
      <c r="AJ64" s="1452"/>
      <c r="AK64" s="1452"/>
      <c r="AL64" s="1452"/>
      <c r="AM64" s="1452"/>
      <c r="AN64" s="1452"/>
      <c r="AO64" s="1452"/>
      <c r="AP64" s="261">
        <v>13201278</v>
      </c>
      <c r="AQ64" s="1475"/>
      <c r="AR64" s="1489" t="s">
        <v>1660</v>
      </c>
      <c r="AS64" s="1195"/>
      <c r="AT64" s="263"/>
      <c r="AV64" s="1143">
        <f>AG64+AS63</f>
        <v>225640.42</v>
      </c>
    </row>
    <row r="65" spans="1:48" x14ac:dyDescent="0.2">
      <c r="A65" s="711"/>
      <c r="B65" s="711"/>
      <c r="C65" s="711"/>
      <c r="D65" s="711"/>
      <c r="E65" s="711"/>
      <c r="F65" s="712"/>
      <c r="G65" s="713"/>
      <c r="H65" s="714"/>
      <c r="I65" s="715"/>
      <c r="J65" s="716"/>
      <c r="K65" s="715"/>
      <c r="L65" s="717"/>
      <c r="M65" s="715"/>
      <c r="N65" s="718"/>
      <c r="O65" s="715"/>
      <c r="P65" s="715"/>
      <c r="Q65" s="719"/>
      <c r="R65" s="716"/>
      <c r="S65" s="1269"/>
      <c r="T65" s="1269"/>
      <c r="U65" s="1269"/>
      <c r="V65" s="1269"/>
      <c r="W65" s="720"/>
      <c r="X65" s="721"/>
      <c r="Y65" s="711"/>
      <c r="Z65" s="711"/>
      <c r="AA65" s="722"/>
      <c r="AB65" s="715"/>
      <c r="AC65" s="717"/>
      <c r="AD65" s="719"/>
      <c r="AE65" s="723"/>
      <c r="AF65" s="723"/>
      <c r="AG65" s="723"/>
      <c r="AH65" s="723"/>
      <c r="AI65" s="723"/>
      <c r="AJ65" s="723"/>
      <c r="AK65" s="723"/>
      <c r="AL65" s="723"/>
      <c r="AM65" s="723"/>
      <c r="AN65" s="723"/>
      <c r="AO65" s="723"/>
      <c r="AP65" s="724"/>
      <c r="AQ65" s="725"/>
      <c r="AR65" s="725"/>
      <c r="AS65" s="1195"/>
      <c r="AT65" s="725"/>
      <c r="AV65" s="253">
        <f>AV63-AV64</f>
        <v>-451280.84</v>
      </c>
    </row>
    <row r="66" spans="1:48" ht="67.5" x14ac:dyDescent="0.2">
      <c r="A66" s="1005" t="s">
        <v>1466</v>
      </c>
      <c r="B66" s="251" t="s">
        <v>1070</v>
      </c>
      <c r="C66" s="251" t="s">
        <v>1003</v>
      </c>
      <c r="D66" s="251" t="s">
        <v>1467</v>
      </c>
      <c r="E66" s="251" t="s">
        <v>200</v>
      </c>
      <c r="F66" s="648" t="s">
        <v>987</v>
      </c>
      <c r="G66" s="644" t="s">
        <v>1005</v>
      </c>
      <c r="H66" s="1487" t="s">
        <v>1004</v>
      </c>
      <c r="I66" s="1470">
        <v>41394</v>
      </c>
      <c r="J66" s="1472">
        <v>75000000</v>
      </c>
      <c r="K66" s="1470">
        <v>41470</v>
      </c>
      <c r="L66" s="1489" t="s">
        <v>1250</v>
      </c>
      <c r="M66" s="1470">
        <v>41470</v>
      </c>
      <c r="N66" s="265">
        <v>71112432</v>
      </c>
      <c r="O66" s="1470">
        <v>41477</v>
      </c>
      <c r="P66" s="1470">
        <v>41481</v>
      </c>
      <c r="Q66" s="1471">
        <v>90</v>
      </c>
      <c r="R66" s="1472">
        <v>71112432</v>
      </c>
      <c r="S66" s="1451"/>
      <c r="T66" s="1451"/>
      <c r="U66" s="1451"/>
      <c r="V66" s="1451"/>
      <c r="W66" s="1492">
        <v>41572</v>
      </c>
      <c r="X66" s="267">
        <v>41624</v>
      </c>
      <c r="Y66" s="251" t="s">
        <v>1006</v>
      </c>
      <c r="Z66" s="251" t="s">
        <v>1133</v>
      </c>
      <c r="AA66" s="269"/>
      <c r="AB66" s="1470"/>
      <c r="AC66" s="1489"/>
      <c r="AD66" s="258">
        <v>33371171</v>
      </c>
      <c r="AE66" s="259">
        <v>41536</v>
      </c>
      <c r="AF66" s="1493" t="s">
        <v>1243</v>
      </c>
      <c r="AG66" s="1452"/>
      <c r="AH66" s="1452"/>
      <c r="AI66" s="1452"/>
      <c r="AJ66" s="1452"/>
      <c r="AK66" s="1452"/>
      <c r="AL66" s="1452"/>
      <c r="AM66" s="1452"/>
      <c r="AN66" s="1452"/>
      <c r="AO66" s="1452"/>
      <c r="AP66" s="261">
        <v>37692539</v>
      </c>
      <c r="AQ66" s="267">
        <v>41628</v>
      </c>
      <c r="AR66" s="1489" t="s">
        <v>1860</v>
      </c>
      <c r="AS66" s="1196">
        <v>48722</v>
      </c>
      <c r="AT66" s="263"/>
    </row>
    <row r="67" spans="1:48" x14ac:dyDescent="0.2">
      <c r="A67" s="726"/>
      <c r="B67" s="726"/>
      <c r="C67" s="726"/>
      <c r="D67" s="726"/>
      <c r="E67" s="726"/>
      <c r="F67" s="727"/>
      <c r="G67" s="728"/>
      <c r="H67" s="729"/>
      <c r="I67" s="730"/>
      <c r="J67" s="731"/>
      <c r="K67" s="730"/>
      <c r="L67" s="732"/>
      <c r="M67" s="730"/>
      <c r="N67" s="733"/>
      <c r="O67" s="730"/>
      <c r="P67" s="730"/>
      <c r="Q67" s="734"/>
      <c r="R67" s="731"/>
      <c r="S67" s="1273"/>
      <c r="T67" s="1273"/>
      <c r="U67" s="1273"/>
      <c r="V67" s="1273"/>
      <c r="W67" s="735"/>
      <c r="X67" s="736"/>
      <c r="Y67" s="726"/>
      <c r="Z67" s="726"/>
      <c r="AA67" s="737"/>
      <c r="AB67" s="730"/>
      <c r="AC67" s="732"/>
      <c r="AD67" s="734"/>
      <c r="AE67" s="738"/>
      <c r="AF67" s="738"/>
      <c r="AG67" s="738"/>
      <c r="AH67" s="738"/>
      <c r="AI67" s="738"/>
      <c r="AJ67" s="738"/>
      <c r="AK67" s="738"/>
      <c r="AL67" s="738"/>
      <c r="AM67" s="738"/>
      <c r="AN67" s="738"/>
      <c r="AO67" s="738"/>
      <c r="AP67" s="739"/>
      <c r="AQ67" s="740"/>
      <c r="AR67" s="740"/>
      <c r="AS67" s="1195"/>
      <c r="AT67" s="740"/>
    </row>
    <row r="68" spans="1:48" ht="66" customHeight="1" x14ac:dyDescent="0.2">
      <c r="A68" s="1005" t="s">
        <v>1311</v>
      </c>
      <c r="B68" s="251" t="s">
        <v>1062</v>
      </c>
      <c r="C68" s="251" t="s">
        <v>1008</v>
      </c>
      <c r="D68" s="251" t="s">
        <v>1859</v>
      </c>
      <c r="E68" s="251" t="s">
        <v>278</v>
      </c>
      <c r="F68" s="643">
        <v>7729273</v>
      </c>
      <c r="G68" s="644" t="s">
        <v>1009</v>
      </c>
      <c r="H68" s="1487" t="s">
        <v>1010</v>
      </c>
      <c r="I68" s="1470">
        <v>41365</v>
      </c>
      <c r="J68" s="1472">
        <v>27148958</v>
      </c>
      <c r="K68" s="1470">
        <v>41470</v>
      </c>
      <c r="L68" s="1489" t="s">
        <v>1248</v>
      </c>
      <c r="M68" s="1470">
        <v>41470</v>
      </c>
      <c r="N68" s="265">
        <v>25855514</v>
      </c>
      <c r="O68" s="1470">
        <v>41477</v>
      </c>
      <c r="P68" s="1470">
        <v>41479</v>
      </c>
      <c r="Q68" s="1471">
        <v>90</v>
      </c>
      <c r="R68" s="1472">
        <v>25855514</v>
      </c>
      <c r="S68" s="1451"/>
      <c r="T68" s="1451"/>
      <c r="U68" s="1451"/>
      <c r="V68" s="1451"/>
      <c r="W68" s="1492">
        <v>41534</v>
      </c>
      <c r="X68" s="267">
        <v>41551</v>
      </c>
      <c r="Y68" s="251" t="s">
        <v>133</v>
      </c>
      <c r="Z68" s="251" t="s">
        <v>1133</v>
      </c>
      <c r="AA68" s="269"/>
      <c r="AB68" s="1470"/>
      <c r="AC68" s="1489"/>
      <c r="AD68" s="1471"/>
      <c r="AE68" s="1452"/>
      <c r="AF68" s="1452"/>
      <c r="AG68" s="1452"/>
      <c r="AH68" s="1452"/>
      <c r="AI68" s="1452"/>
      <c r="AJ68" s="1452"/>
      <c r="AK68" s="1452"/>
      <c r="AL68" s="1452"/>
      <c r="AM68" s="1452"/>
      <c r="AN68" s="1452"/>
      <c r="AO68" s="1452"/>
      <c r="AP68" s="261">
        <v>25855514</v>
      </c>
      <c r="AQ68" s="1470">
        <v>41563</v>
      </c>
      <c r="AR68" s="1489" t="s">
        <v>1312</v>
      </c>
      <c r="AS68" s="1195"/>
      <c r="AT68" s="263"/>
    </row>
    <row r="69" spans="1:48" x14ac:dyDescent="0.2">
      <c r="A69" s="283"/>
      <c r="B69" s="283"/>
      <c r="C69" s="283"/>
      <c r="D69" s="283"/>
      <c r="E69" s="283"/>
      <c r="F69" s="645"/>
      <c r="G69" s="646"/>
      <c r="H69" s="647"/>
      <c r="I69" s="1490"/>
      <c r="J69" s="566"/>
      <c r="K69" s="1490"/>
      <c r="L69" s="1491"/>
      <c r="M69" s="1490"/>
      <c r="N69" s="389"/>
      <c r="O69" s="1490"/>
      <c r="P69" s="1490"/>
      <c r="Q69" s="564"/>
      <c r="R69" s="566"/>
      <c r="S69" s="567"/>
      <c r="T69" s="567"/>
      <c r="U69" s="567"/>
      <c r="V69" s="567"/>
      <c r="W69" s="568"/>
      <c r="X69" s="486"/>
      <c r="Y69" s="283"/>
      <c r="Z69" s="283"/>
      <c r="AA69" s="292"/>
      <c r="AB69" s="1490"/>
      <c r="AC69" s="1491"/>
      <c r="AD69" s="564"/>
      <c r="AE69" s="482"/>
      <c r="AF69" s="482"/>
      <c r="AG69" s="482"/>
      <c r="AH69" s="482"/>
      <c r="AI69" s="482"/>
      <c r="AJ69" s="482"/>
      <c r="AK69" s="482"/>
      <c r="AL69" s="482"/>
      <c r="AM69" s="482"/>
      <c r="AN69" s="482"/>
      <c r="AO69" s="482"/>
      <c r="AP69" s="569"/>
      <c r="AQ69" s="278"/>
      <c r="AR69" s="278"/>
      <c r="AS69" s="1195"/>
      <c r="AT69" s="278"/>
    </row>
    <row r="70" spans="1:48" ht="57" customHeight="1" x14ac:dyDescent="0.2">
      <c r="A70" s="1005" t="s">
        <v>1404</v>
      </c>
      <c r="B70" s="251" t="s">
        <v>1031</v>
      </c>
      <c r="C70" s="272" t="s">
        <v>952</v>
      </c>
      <c r="D70" s="272" t="s">
        <v>1439</v>
      </c>
      <c r="E70" s="272" t="s">
        <v>953</v>
      </c>
      <c r="F70" s="859">
        <v>18142471</v>
      </c>
      <c r="G70" s="642" t="s">
        <v>1032</v>
      </c>
      <c r="H70" s="642" t="s">
        <v>956</v>
      </c>
      <c r="I70" s="1492">
        <v>41445</v>
      </c>
      <c r="J70" s="269">
        <v>5542228</v>
      </c>
      <c r="K70" s="1470">
        <v>41478</v>
      </c>
      <c r="L70" s="1489" t="s">
        <v>1089</v>
      </c>
      <c r="M70" s="1470">
        <v>41478</v>
      </c>
      <c r="N70" s="269">
        <v>5542110</v>
      </c>
      <c r="O70" s="1470">
        <v>41479</v>
      </c>
      <c r="P70" s="1470">
        <v>41479</v>
      </c>
      <c r="Q70" s="297" t="s">
        <v>958</v>
      </c>
      <c r="R70" s="269">
        <v>5542110</v>
      </c>
      <c r="S70" s="1451"/>
      <c r="T70" s="1451"/>
      <c r="U70" s="1451"/>
      <c r="V70" s="1451"/>
      <c r="W70" s="1492">
        <v>41540</v>
      </c>
      <c r="X70" s="267">
        <v>41584</v>
      </c>
      <c r="Y70" s="641" t="s">
        <v>1033</v>
      </c>
      <c r="Z70" s="251" t="s">
        <v>1237</v>
      </c>
      <c r="AA70" s="269">
        <v>2771055</v>
      </c>
      <c r="AB70" s="1470">
        <v>41508</v>
      </c>
      <c r="AC70" s="1489" t="s">
        <v>1303</v>
      </c>
      <c r="AD70" s="1471"/>
      <c r="AE70" s="1452"/>
      <c r="AF70" s="1452"/>
      <c r="AG70" s="1452"/>
      <c r="AH70" s="1452"/>
      <c r="AI70" s="1452"/>
      <c r="AJ70" s="1452"/>
      <c r="AK70" s="1452"/>
      <c r="AL70" s="1452"/>
      <c r="AM70" s="1452"/>
      <c r="AN70" s="1452"/>
      <c r="AO70" s="1452"/>
      <c r="AP70" s="261">
        <v>2771055</v>
      </c>
      <c r="AQ70" s="1470">
        <v>41603</v>
      </c>
      <c r="AR70" s="1489" t="s">
        <v>1440</v>
      </c>
      <c r="AS70" s="1195"/>
      <c r="AT70" s="263"/>
    </row>
    <row r="71" spans="1:48" ht="7.5" customHeight="1" x14ac:dyDescent="0.2">
      <c r="A71" s="741"/>
      <c r="B71" s="741"/>
      <c r="C71" s="742"/>
      <c r="D71" s="755"/>
      <c r="E71" s="755"/>
      <c r="F71" s="745"/>
      <c r="G71" s="743"/>
      <c r="H71" s="743"/>
      <c r="I71" s="744"/>
      <c r="J71" s="745"/>
      <c r="K71" s="746"/>
      <c r="L71" s="747"/>
      <c r="M71" s="746"/>
      <c r="N71" s="745"/>
      <c r="O71" s="746"/>
      <c r="P71" s="746"/>
      <c r="Q71" s="748"/>
      <c r="R71" s="745"/>
      <c r="S71" s="1270"/>
      <c r="T71" s="1270"/>
      <c r="U71" s="1270"/>
      <c r="V71" s="1270"/>
      <c r="W71" s="744"/>
      <c r="X71" s="750"/>
      <c r="Y71" s="742"/>
      <c r="Z71" s="741"/>
      <c r="AA71" s="745"/>
      <c r="AB71" s="746"/>
      <c r="AC71" s="747"/>
      <c r="AD71" s="751"/>
      <c r="AE71" s="752"/>
      <c r="AF71" s="752"/>
      <c r="AG71" s="752"/>
      <c r="AH71" s="752"/>
      <c r="AI71" s="752"/>
      <c r="AJ71" s="752"/>
      <c r="AK71" s="752"/>
      <c r="AL71" s="752"/>
      <c r="AM71" s="752"/>
      <c r="AN71" s="752"/>
      <c r="AO71" s="752"/>
      <c r="AP71" s="753"/>
      <c r="AQ71" s="754"/>
      <c r="AR71" s="754"/>
      <c r="AS71" s="1195"/>
      <c r="AT71" s="754"/>
    </row>
    <row r="72" spans="1:48" ht="56.25" x14ac:dyDescent="0.2">
      <c r="A72" s="1005" t="s">
        <v>1308</v>
      </c>
      <c r="B72" s="251" t="s">
        <v>1035</v>
      </c>
      <c r="C72" s="272" t="s">
        <v>954</v>
      </c>
      <c r="D72" s="272" t="s">
        <v>1379</v>
      </c>
      <c r="E72" s="272" t="s">
        <v>953</v>
      </c>
      <c r="F72" s="860">
        <v>18142471</v>
      </c>
      <c r="G72" s="642" t="s">
        <v>1036</v>
      </c>
      <c r="H72" s="642" t="s">
        <v>957</v>
      </c>
      <c r="I72" s="1492">
        <v>41445</v>
      </c>
      <c r="J72" s="269">
        <v>7473152</v>
      </c>
      <c r="K72" s="1470">
        <v>41478</v>
      </c>
      <c r="L72" s="1489" t="s">
        <v>1088</v>
      </c>
      <c r="M72" s="1470">
        <v>41478</v>
      </c>
      <c r="N72" s="269">
        <v>7472408</v>
      </c>
      <c r="O72" s="1470">
        <v>41480</v>
      </c>
      <c r="P72" s="1470">
        <v>41480</v>
      </c>
      <c r="Q72" s="297" t="s">
        <v>958</v>
      </c>
      <c r="R72" s="269">
        <v>7472408</v>
      </c>
      <c r="S72" s="1451"/>
      <c r="T72" s="1451"/>
      <c r="U72" s="1451"/>
      <c r="V72" s="1451"/>
      <c r="W72" s="1492">
        <v>41541</v>
      </c>
      <c r="X72" s="267">
        <v>41568</v>
      </c>
      <c r="Y72" s="641" t="s">
        <v>959</v>
      </c>
      <c r="Z72" s="251" t="s">
        <v>1237</v>
      </c>
      <c r="AA72" s="269">
        <f>R72/2</f>
        <v>3736204</v>
      </c>
      <c r="AB72" s="1470">
        <v>41500</v>
      </c>
      <c r="AC72" s="1489" t="s">
        <v>1309</v>
      </c>
      <c r="AD72" s="1471"/>
      <c r="AE72" s="1452"/>
      <c r="AF72" s="1452"/>
      <c r="AG72" s="1452"/>
      <c r="AH72" s="1452"/>
      <c r="AI72" s="1452"/>
      <c r="AJ72" s="1452"/>
      <c r="AK72" s="1452"/>
      <c r="AL72" s="1452"/>
      <c r="AM72" s="1452"/>
      <c r="AN72" s="1452"/>
      <c r="AO72" s="1452"/>
      <c r="AP72" s="261">
        <v>3736204</v>
      </c>
      <c r="AQ72" s="1470">
        <v>41591</v>
      </c>
      <c r="AR72" s="1489" t="s">
        <v>1405</v>
      </c>
      <c r="AS72" s="1195"/>
      <c r="AT72" s="263"/>
    </row>
    <row r="73" spans="1:48" x14ac:dyDescent="0.2">
      <c r="A73" s="711"/>
      <c r="B73" s="711"/>
      <c r="C73" s="711"/>
      <c r="D73" s="711"/>
      <c r="E73" s="711"/>
      <c r="F73" s="712"/>
      <c r="G73" s="713"/>
      <c r="H73" s="714"/>
      <c r="I73" s="715"/>
      <c r="J73" s="716"/>
      <c r="K73" s="715"/>
      <c r="L73" s="717"/>
      <c r="M73" s="715"/>
      <c r="N73" s="718"/>
      <c r="O73" s="715"/>
      <c r="P73" s="715"/>
      <c r="Q73" s="719"/>
      <c r="R73" s="716"/>
      <c r="S73" s="1269"/>
      <c r="T73" s="1269"/>
      <c r="U73" s="1269"/>
      <c r="V73" s="1269"/>
      <c r="W73" s="720"/>
      <c r="X73" s="721"/>
      <c r="Y73" s="711"/>
      <c r="Z73" s="711"/>
      <c r="AA73" s="722"/>
      <c r="AB73" s="715"/>
      <c r="AC73" s="717"/>
      <c r="AD73" s="719"/>
      <c r="AE73" s="723"/>
      <c r="AF73" s="723"/>
      <c r="AG73" s="723"/>
      <c r="AH73" s="723"/>
      <c r="AI73" s="723"/>
      <c r="AJ73" s="723"/>
      <c r="AK73" s="723"/>
      <c r="AL73" s="723"/>
      <c r="AM73" s="723"/>
      <c r="AN73" s="723"/>
      <c r="AO73" s="723"/>
      <c r="AP73" s="724"/>
      <c r="AQ73" s="725"/>
      <c r="AR73" s="725"/>
      <c r="AS73" s="1195"/>
      <c r="AT73" s="725"/>
    </row>
    <row r="74" spans="1:48" ht="56.25" x14ac:dyDescent="0.2">
      <c r="A74" s="1005" t="s">
        <v>1204</v>
      </c>
      <c r="B74" s="251" t="s">
        <v>1038</v>
      </c>
      <c r="C74" s="641" t="s">
        <v>950</v>
      </c>
      <c r="D74" s="272" t="s">
        <v>1441</v>
      </c>
      <c r="E74" s="272" t="s">
        <v>278</v>
      </c>
      <c r="F74" s="859">
        <v>7729273</v>
      </c>
      <c r="G74" s="642" t="s">
        <v>1039</v>
      </c>
      <c r="H74" s="642" t="s">
        <v>955</v>
      </c>
      <c r="I74" s="1492">
        <v>41445</v>
      </c>
      <c r="J74" s="269">
        <v>10437252</v>
      </c>
      <c r="K74" s="1470">
        <v>41478</v>
      </c>
      <c r="L74" s="1489" t="s">
        <v>1086</v>
      </c>
      <c r="M74" s="1470">
        <v>41478</v>
      </c>
      <c r="N74" s="269">
        <v>10435890</v>
      </c>
      <c r="O74" s="1470">
        <v>41479</v>
      </c>
      <c r="P74" s="1470">
        <v>41481</v>
      </c>
      <c r="Q74" s="297" t="s">
        <v>958</v>
      </c>
      <c r="R74" s="269">
        <v>10435890</v>
      </c>
      <c r="S74" s="1451"/>
      <c r="T74" s="1451"/>
      <c r="U74" s="1451"/>
      <c r="V74" s="1451"/>
      <c r="W74" s="1492">
        <v>41508</v>
      </c>
      <c r="X74" s="267">
        <v>41522</v>
      </c>
      <c r="Y74" s="641" t="s">
        <v>959</v>
      </c>
      <c r="Z74" s="251" t="s">
        <v>1087</v>
      </c>
      <c r="AA74" s="269">
        <v>5217945</v>
      </c>
      <c r="AB74" s="1470">
        <v>41500</v>
      </c>
      <c r="AC74" s="1489" t="s">
        <v>1106</v>
      </c>
      <c r="AD74" s="1471"/>
      <c r="AE74" s="1452"/>
      <c r="AF74" s="1452"/>
      <c r="AG74" s="1452"/>
      <c r="AH74" s="1452"/>
      <c r="AI74" s="1452"/>
      <c r="AJ74" s="1452"/>
      <c r="AK74" s="1452"/>
      <c r="AL74" s="1452"/>
      <c r="AM74" s="1452"/>
      <c r="AN74" s="1452"/>
      <c r="AO74" s="1452"/>
      <c r="AP74" s="261">
        <v>5209398</v>
      </c>
      <c r="AQ74" s="1470">
        <v>41558</v>
      </c>
      <c r="AR74" s="1489" t="s">
        <v>1198</v>
      </c>
      <c r="AS74" s="1196">
        <v>8547</v>
      </c>
      <c r="AT74" s="263"/>
    </row>
    <row r="75" spans="1:48" x14ac:dyDescent="0.2">
      <c r="A75" s="756"/>
      <c r="B75" s="756"/>
      <c r="C75" s="756"/>
      <c r="D75" s="756"/>
      <c r="E75" s="756"/>
      <c r="F75" s="757"/>
      <c r="G75" s="758"/>
      <c r="H75" s="759"/>
      <c r="I75" s="760"/>
      <c r="J75" s="761"/>
      <c r="K75" s="760"/>
      <c r="L75" s="762"/>
      <c r="M75" s="760"/>
      <c r="N75" s="763"/>
      <c r="O75" s="760"/>
      <c r="P75" s="760"/>
      <c r="Q75" s="764"/>
      <c r="R75" s="761"/>
      <c r="S75" s="1274"/>
      <c r="T75" s="1274"/>
      <c r="U75" s="1274"/>
      <c r="V75" s="1274"/>
      <c r="W75" s="765"/>
      <c r="X75" s="766"/>
      <c r="Y75" s="756"/>
      <c r="Z75" s="756"/>
      <c r="AA75" s="767"/>
      <c r="AB75" s="760"/>
      <c r="AC75" s="762"/>
      <c r="AD75" s="764"/>
      <c r="AE75" s="768"/>
      <c r="AF75" s="768"/>
      <c r="AG75" s="768"/>
      <c r="AH75" s="768"/>
      <c r="AI75" s="768"/>
      <c r="AJ75" s="768"/>
      <c r="AK75" s="768"/>
      <c r="AL75" s="768"/>
      <c r="AM75" s="768"/>
      <c r="AN75" s="768"/>
      <c r="AO75" s="768"/>
      <c r="AP75" s="769"/>
      <c r="AQ75" s="770"/>
      <c r="AR75" s="770"/>
      <c r="AS75" s="1195"/>
      <c r="AT75" s="770"/>
    </row>
    <row r="76" spans="1:48" ht="59.25" customHeight="1" x14ac:dyDescent="0.2">
      <c r="A76" s="1005" t="s">
        <v>1310</v>
      </c>
      <c r="B76" s="251" t="s">
        <v>1100</v>
      </c>
      <c r="C76" s="251" t="s">
        <v>1101</v>
      </c>
      <c r="D76" s="251" t="s">
        <v>1443</v>
      </c>
      <c r="E76" s="251" t="s">
        <v>1442</v>
      </c>
      <c r="F76" s="858">
        <v>18142471</v>
      </c>
      <c r="G76" s="644" t="s">
        <v>1102</v>
      </c>
      <c r="H76" s="1487" t="s">
        <v>1103</v>
      </c>
      <c r="I76" s="1470">
        <v>41445</v>
      </c>
      <c r="J76" s="1472">
        <v>7000000</v>
      </c>
      <c r="K76" s="1470">
        <v>41506</v>
      </c>
      <c r="L76" s="1489" t="s">
        <v>1189</v>
      </c>
      <c r="M76" s="1470">
        <v>41506</v>
      </c>
      <c r="N76" s="265">
        <v>6999325</v>
      </c>
      <c r="O76" s="1470">
        <v>41507</v>
      </c>
      <c r="P76" s="1470">
        <v>41507</v>
      </c>
      <c r="Q76" s="1471">
        <v>1</v>
      </c>
      <c r="R76" s="1472">
        <v>6999325</v>
      </c>
      <c r="S76" s="1451"/>
      <c r="T76" s="1451"/>
      <c r="U76" s="1451"/>
      <c r="V76" s="1451"/>
      <c r="W76" s="1492">
        <v>41537</v>
      </c>
      <c r="X76" s="267">
        <v>41569</v>
      </c>
      <c r="Y76" s="251" t="s">
        <v>1104</v>
      </c>
      <c r="Z76" s="251" t="s">
        <v>856</v>
      </c>
      <c r="AA76" s="269">
        <v>3499662.5</v>
      </c>
      <c r="AB76" s="1470">
        <v>41516</v>
      </c>
      <c r="AC76" s="1489" t="s">
        <v>317</v>
      </c>
      <c r="AD76" s="1471"/>
      <c r="AE76" s="1452"/>
      <c r="AF76" s="1452"/>
      <c r="AG76" s="1452"/>
      <c r="AH76" s="1452"/>
      <c r="AI76" s="1452"/>
      <c r="AJ76" s="1452"/>
      <c r="AK76" s="1452"/>
      <c r="AL76" s="1452"/>
      <c r="AM76" s="1452"/>
      <c r="AN76" s="1452"/>
      <c r="AO76" s="1452"/>
      <c r="AP76" s="261">
        <v>3499662.5</v>
      </c>
      <c r="AQ76" s="1470">
        <v>41591</v>
      </c>
      <c r="AR76" s="1489" t="s">
        <v>1406</v>
      </c>
      <c r="AS76" s="1195"/>
      <c r="AT76" s="263"/>
    </row>
    <row r="77" spans="1:48" s="863" customFormat="1" ht="8.25" customHeight="1" x14ac:dyDescent="0.2">
      <c r="A77" s="526"/>
      <c r="B77" s="526"/>
      <c r="C77" s="526"/>
      <c r="D77" s="526"/>
      <c r="E77" s="526"/>
      <c r="F77" s="862"/>
      <c r="G77" s="687"/>
      <c r="H77" s="688"/>
      <c r="I77" s="529"/>
      <c r="J77" s="689"/>
      <c r="K77" s="529"/>
      <c r="L77" s="690"/>
      <c r="M77" s="529"/>
      <c r="N77" s="521"/>
      <c r="O77" s="529"/>
      <c r="P77" s="529"/>
      <c r="Q77" s="691"/>
      <c r="R77" s="689"/>
      <c r="S77" s="814"/>
      <c r="T77" s="814"/>
      <c r="U77" s="814"/>
      <c r="V77" s="814"/>
      <c r="W77" s="692"/>
      <c r="X77" s="524"/>
      <c r="Y77" s="526"/>
      <c r="Z77" s="526"/>
      <c r="AA77" s="527"/>
      <c r="AB77" s="529"/>
      <c r="AC77" s="690"/>
      <c r="AD77" s="691"/>
      <c r="AE77" s="693"/>
      <c r="AF77" s="693"/>
      <c r="AG77" s="693"/>
      <c r="AH77" s="693"/>
      <c r="AI77" s="693"/>
      <c r="AJ77" s="693"/>
      <c r="AK77" s="693"/>
      <c r="AL77" s="693"/>
      <c r="AM77" s="693"/>
      <c r="AN77" s="693"/>
      <c r="AO77" s="693"/>
      <c r="AP77" s="694"/>
      <c r="AQ77" s="695"/>
      <c r="AR77" s="695"/>
      <c r="AS77" s="1195"/>
      <c r="AT77" s="695"/>
    </row>
    <row r="78" spans="1:48" ht="57" customHeight="1" x14ac:dyDescent="0.2">
      <c r="A78" s="1005" t="s">
        <v>2045</v>
      </c>
      <c r="B78" s="251" t="s">
        <v>1108</v>
      </c>
      <c r="C78" s="251" t="s">
        <v>1115</v>
      </c>
      <c r="D78" s="251" t="s">
        <v>915</v>
      </c>
      <c r="E78" s="251" t="s">
        <v>964</v>
      </c>
      <c r="F78" s="626" t="s">
        <v>865</v>
      </c>
      <c r="G78" s="627" t="s">
        <v>901</v>
      </c>
      <c r="H78" s="1487" t="s">
        <v>1116</v>
      </c>
      <c r="I78" s="1470">
        <v>41345</v>
      </c>
      <c r="J78" s="1472">
        <v>16013971</v>
      </c>
      <c r="K78" s="1470">
        <v>41506</v>
      </c>
      <c r="L78" s="1489" t="s">
        <v>1194</v>
      </c>
      <c r="M78" s="1470">
        <v>41506</v>
      </c>
      <c r="N78" s="265">
        <v>16013689</v>
      </c>
      <c r="O78" s="1470">
        <v>41513</v>
      </c>
      <c r="P78" s="1470">
        <v>41513</v>
      </c>
      <c r="Q78" s="1471">
        <v>1</v>
      </c>
      <c r="R78" s="1472">
        <v>16013689</v>
      </c>
      <c r="S78" s="1450" t="s">
        <v>1877</v>
      </c>
      <c r="T78" s="1450" t="s">
        <v>1878</v>
      </c>
      <c r="U78" s="1450" t="s">
        <v>927</v>
      </c>
      <c r="V78" s="1451">
        <v>16013689</v>
      </c>
      <c r="W78" s="1492">
        <v>41544</v>
      </c>
      <c r="X78" s="267">
        <v>41635</v>
      </c>
      <c r="Y78" s="251" t="s">
        <v>921</v>
      </c>
      <c r="Z78" s="251" t="s">
        <v>275</v>
      </c>
      <c r="AA78" s="269"/>
      <c r="AB78" s="1470"/>
      <c r="AC78" s="1489"/>
      <c r="AD78" s="1471"/>
      <c r="AE78" s="1452"/>
      <c r="AF78" s="1452"/>
      <c r="AG78" s="1452"/>
      <c r="AH78" s="1452"/>
      <c r="AI78" s="1452"/>
      <c r="AJ78" s="1452"/>
      <c r="AK78" s="1452"/>
      <c r="AL78" s="1452"/>
      <c r="AM78" s="1452"/>
      <c r="AN78" s="1452"/>
      <c r="AO78" s="1452"/>
      <c r="AP78" s="261">
        <v>16013339</v>
      </c>
      <c r="AQ78" s="1470">
        <v>41717</v>
      </c>
      <c r="AR78" s="1489" t="s">
        <v>1965</v>
      </c>
      <c r="AS78" s="1195">
        <v>350</v>
      </c>
      <c r="AT78" s="263"/>
    </row>
    <row r="79" spans="1:48" s="857" customFormat="1" ht="9" customHeight="1" x14ac:dyDescent="0.2">
      <c r="A79" s="649"/>
      <c r="B79" s="649"/>
      <c r="C79" s="649"/>
      <c r="D79" s="649"/>
      <c r="E79" s="649"/>
      <c r="F79" s="856"/>
      <c r="G79" s="651"/>
      <c r="H79" s="652"/>
      <c r="I79" s="653"/>
      <c r="J79" s="654"/>
      <c r="K79" s="653"/>
      <c r="L79" s="655"/>
      <c r="M79" s="653"/>
      <c r="N79" s="656"/>
      <c r="O79" s="653"/>
      <c r="P79" s="653"/>
      <c r="Q79" s="657"/>
      <c r="R79" s="654"/>
      <c r="S79" s="1271"/>
      <c r="T79" s="1271"/>
      <c r="U79" s="1271"/>
      <c r="V79" s="1271"/>
      <c r="W79" s="658"/>
      <c r="X79" s="659"/>
      <c r="Y79" s="649"/>
      <c r="Z79" s="649"/>
      <c r="AA79" s="660"/>
      <c r="AB79" s="653"/>
      <c r="AC79" s="655"/>
      <c r="AD79" s="657"/>
      <c r="AE79" s="661"/>
      <c r="AF79" s="661"/>
      <c r="AG79" s="661"/>
      <c r="AH79" s="661"/>
      <c r="AI79" s="661"/>
      <c r="AJ79" s="661"/>
      <c r="AK79" s="661"/>
      <c r="AL79" s="661"/>
      <c r="AM79" s="661"/>
      <c r="AN79" s="661"/>
      <c r="AO79" s="661"/>
      <c r="AP79" s="662"/>
      <c r="AQ79" s="663"/>
      <c r="AR79" s="663"/>
      <c r="AS79" s="1195"/>
      <c r="AT79" s="663"/>
    </row>
    <row r="80" spans="1:48" ht="58.5" customHeight="1" x14ac:dyDescent="0.2">
      <c r="A80" s="1005" t="s">
        <v>1456</v>
      </c>
      <c r="B80" s="251" t="s">
        <v>1096</v>
      </c>
      <c r="C80" s="251" t="s">
        <v>1097</v>
      </c>
      <c r="D80" s="251" t="s">
        <v>1457</v>
      </c>
      <c r="E80" s="251" t="s">
        <v>1015</v>
      </c>
      <c r="F80" s="858">
        <v>19157596</v>
      </c>
      <c r="G80" s="644" t="s">
        <v>898</v>
      </c>
      <c r="H80" s="1487" t="s">
        <v>1098</v>
      </c>
      <c r="I80" s="1470">
        <v>41457</v>
      </c>
      <c r="J80" s="1472">
        <v>16498964</v>
      </c>
      <c r="K80" s="1470">
        <v>41506</v>
      </c>
      <c r="L80" s="1489" t="s">
        <v>140</v>
      </c>
      <c r="M80" s="1470">
        <v>41506</v>
      </c>
      <c r="N80" s="265">
        <v>16494600</v>
      </c>
      <c r="O80" s="1470">
        <v>41513</v>
      </c>
      <c r="P80" s="1470">
        <v>41520</v>
      </c>
      <c r="Q80" s="1471">
        <v>2</v>
      </c>
      <c r="R80" s="1472">
        <v>16494600</v>
      </c>
      <c r="S80" s="1451"/>
      <c r="T80" s="1451"/>
      <c r="U80" s="1451"/>
      <c r="V80" s="1451"/>
      <c r="W80" s="1492">
        <v>41580</v>
      </c>
      <c r="X80" s="267">
        <v>41614</v>
      </c>
      <c r="Y80" s="251" t="s">
        <v>1099</v>
      </c>
      <c r="Z80" s="251" t="s">
        <v>856</v>
      </c>
      <c r="AA80" s="269">
        <v>8247300</v>
      </c>
      <c r="AB80" s="1470">
        <v>41516</v>
      </c>
      <c r="AC80" s="1489" t="s">
        <v>1257</v>
      </c>
      <c r="AD80" s="1471"/>
      <c r="AE80" s="1452"/>
      <c r="AF80" s="1452"/>
      <c r="AG80" s="1452"/>
      <c r="AH80" s="1452"/>
      <c r="AI80" s="1452"/>
      <c r="AJ80" s="1452"/>
      <c r="AK80" s="1452"/>
      <c r="AL80" s="1452"/>
      <c r="AM80" s="1452"/>
      <c r="AN80" s="1452"/>
      <c r="AO80" s="1452"/>
      <c r="AP80" s="261">
        <v>8247300</v>
      </c>
      <c r="AQ80" s="1470">
        <v>41628</v>
      </c>
      <c r="AR80" s="1489" t="s">
        <v>1590</v>
      </c>
      <c r="AS80" s="1195"/>
      <c r="AT80" s="263"/>
    </row>
    <row r="81" spans="1:46" s="861" customFormat="1" x14ac:dyDescent="0.2">
      <c r="A81" s="283"/>
      <c r="B81" s="283"/>
      <c r="C81" s="283"/>
      <c r="D81" s="283"/>
      <c r="E81" s="283"/>
      <c r="F81" s="645"/>
      <c r="G81" s="646"/>
      <c r="H81" s="647"/>
      <c r="I81" s="1490"/>
      <c r="J81" s="566"/>
      <c r="K81" s="1490"/>
      <c r="L81" s="1491"/>
      <c r="M81" s="1490"/>
      <c r="N81" s="389"/>
      <c r="O81" s="1490"/>
      <c r="P81" s="1490"/>
      <c r="Q81" s="564"/>
      <c r="R81" s="566"/>
      <c r="S81" s="567"/>
      <c r="T81" s="567"/>
      <c r="U81" s="567"/>
      <c r="V81" s="567"/>
      <c r="W81" s="568"/>
      <c r="X81" s="486"/>
      <c r="Y81" s="283"/>
      <c r="Z81" s="283"/>
      <c r="AA81" s="292"/>
      <c r="AB81" s="1490"/>
      <c r="AC81" s="1491"/>
      <c r="AD81" s="564"/>
      <c r="AE81" s="482"/>
      <c r="AF81" s="482"/>
      <c r="AG81" s="482"/>
      <c r="AH81" s="482"/>
      <c r="AI81" s="482"/>
      <c r="AJ81" s="482"/>
      <c r="AK81" s="482"/>
      <c r="AL81" s="482"/>
      <c r="AM81" s="482"/>
      <c r="AN81" s="482"/>
      <c r="AO81" s="482"/>
      <c r="AP81" s="569"/>
      <c r="AQ81" s="278"/>
      <c r="AR81" s="278"/>
      <c r="AS81" s="1195"/>
      <c r="AT81" s="278"/>
    </row>
    <row r="82" spans="1:46" ht="102.75" customHeight="1" x14ac:dyDescent="0.2">
      <c r="A82" s="1076" t="s">
        <v>2052</v>
      </c>
      <c r="B82" s="251"/>
      <c r="C82" s="251" t="s">
        <v>1132</v>
      </c>
      <c r="D82" s="1129" t="s">
        <v>91</v>
      </c>
      <c r="E82" s="1129" t="s">
        <v>1133</v>
      </c>
      <c r="F82" s="274" t="s">
        <v>1134</v>
      </c>
      <c r="G82" s="627" t="s">
        <v>978</v>
      </c>
      <c r="H82" s="1487" t="s">
        <v>979</v>
      </c>
      <c r="I82" s="1470">
        <v>41344</v>
      </c>
      <c r="J82" s="1472">
        <v>1185628</v>
      </c>
      <c r="K82" s="1473">
        <v>41507</v>
      </c>
      <c r="L82" s="1489" t="s">
        <v>141</v>
      </c>
      <c r="M82" s="1470">
        <v>41507</v>
      </c>
      <c r="N82" s="265">
        <v>1185628</v>
      </c>
      <c r="O82" s="1473">
        <v>41512</v>
      </c>
      <c r="P82" s="1473">
        <v>41513</v>
      </c>
      <c r="Q82" s="559">
        <v>4</v>
      </c>
      <c r="R82" s="1472">
        <v>1185628</v>
      </c>
      <c r="S82" s="1994" t="s">
        <v>1953</v>
      </c>
      <c r="T82" s="1995"/>
      <c r="U82" s="1995"/>
      <c r="V82" s="1996"/>
      <c r="W82" s="1957">
        <v>41635</v>
      </c>
      <c r="X82" s="1473">
        <v>41702</v>
      </c>
      <c r="Y82" s="251" t="s">
        <v>1200</v>
      </c>
      <c r="Z82" s="1129" t="s">
        <v>1244</v>
      </c>
      <c r="AA82" s="269">
        <v>592814</v>
      </c>
      <c r="AB82" s="1473">
        <v>41540</v>
      </c>
      <c r="AC82" s="1953" t="s">
        <v>1944</v>
      </c>
      <c r="AD82" s="1144"/>
      <c r="AE82" s="1939">
        <v>41634</v>
      </c>
      <c r="AF82" s="1452"/>
      <c r="AG82" s="1300"/>
      <c r="AH82" s="1145"/>
      <c r="AI82" s="1452"/>
      <c r="AJ82" s="1145"/>
      <c r="AK82" s="1452"/>
      <c r="AL82" s="1452"/>
      <c r="AM82" s="1452"/>
      <c r="AN82" s="1452"/>
      <c r="AO82" s="1452"/>
      <c r="AP82" s="1145">
        <v>592814</v>
      </c>
      <c r="AQ82" s="1473">
        <v>41754</v>
      </c>
      <c r="AR82" s="1933" t="s">
        <v>1979</v>
      </c>
      <c r="AS82" s="1195"/>
      <c r="AT82" s="263"/>
    </row>
    <row r="83" spans="1:46" ht="51.75" customHeight="1" x14ac:dyDescent="0.2">
      <c r="A83" s="1076"/>
      <c r="B83" s="251"/>
      <c r="C83" s="251" t="s">
        <v>1121</v>
      </c>
      <c r="D83" s="560"/>
      <c r="E83" s="560"/>
      <c r="F83" s="480"/>
      <c r="G83" s="627" t="s">
        <v>1067</v>
      </c>
      <c r="H83" s="1487" t="s">
        <v>1068</v>
      </c>
      <c r="I83" s="1470">
        <v>41344</v>
      </c>
      <c r="J83" s="1472">
        <v>4833035</v>
      </c>
      <c r="K83" s="1288"/>
      <c r="L83" s="1489" t="s">
        <v>132</v>
      </c>
      <c r="M83" s="1470">
        <v>41507</v>
      </c>
      <c r="N83" s="265">
        <v>4833035</v>
      </c>
      <c r="O83" s="1288"/>
      <c r="P83" s="1288"/>
      <c r="Q83" s="1474"/>
      <c r="R83" s="1472">
        <v>4833035</v>
      </c>
      <c r="S83" s="1997"/>
      <c r="T83" s="1998"/>
      <c r="U83" s="1998"/>
      <c r="V83" s="1999"/>
      <c r="W83" s="1958"/>
      <c r="X83" s="1288"/>
      <c r="Y83" s="251" t="s">
        <v>1200</v>
      </c>
      <c r="Z83" s="560"/>
      <c r="AA83" s="269">
        <f t="shared" ref="AA83:AA96" si="0">R83/2</f>
        <v>2416517.5</v>
      </c>
      <c r="AB83" s="1288"/>
      <c r="AC83" s="1983"/>
      <c r="AD83" s="1144">
        <v>2416518</v>
      </c>
      <c r="AE83" s="1964"/>
      <c r="AF83" s="1940" t="s">
        <v>1948</v>
      </c>
      <c r="AG83" s="1300"/>
      <c r="AH83" s="1145"/>
      <c r="AI83" s="1452"/>
      <c r="AJ83" s="1145"/>
      <c r="AK83" s="1452"/>
      <c r="AL83" s="1452"/>
      <c r="AM83" s="1452"/>
      <c r="AN83" s="1452"/>
      <c r="AO83" s="1452"/>
      <c r="AP83" s="1145">
        <v>-0.5</v>
      </c>
      <c r="AQ83" s="1474"/>
      <c r="AR83" s="1474"/>
      <c r="AS83" s="1195"/>
      <c r="AT83" s="263"/>
    </row>
    <row r="84" spans="1:46" ht="67.5" x14ac:dyDescent="0.2">
      <c r="A84" s="1076"/>
      <c r="B84" s="251"/>
      <c r="C84" s="251" t="s">
        <v>1122</v>
      </c>
      <c r="D84" s="560"/>
      <c r="E84" s="560"/>
      <c r="F84" s="480"/>
      <c r="G84" s="627" t="s">
        <v>988</v>
      </c>
      <c r="H84" s="1487" t="s">
        <v>989</v>
      </c>
      <c r="I84" s="1470">
        <v>41344</v>
      </c>
      <c r="J84" s="1472">
        <v>3943422</v>
      </c>
      <c r="K84" s="1288"/>
      <c r="L84" s="1489" t="s">
        <v>221</v>
      </c>
      <c r="M84" s="1470">
        <v>41507</v>
      </c>
      <c r="N84" s="265">
        <v>3943422</v>
      </c>
      <c r="O84" s="1288"/>
      <c r="P84" s="1288"/>
      <c r="Q84" s="1474"/>
      <c r="R84" s="1472">
        <v>3943422</v>
      </c>
      <c r="S84" s="1997"/>
      <c r="T84" s="1998"/>
      <c r="U84" s="1998"/>
      <c r="V84" s="1999"/>
      <c r="W84" s="1958"/>
      <c r="X84" s="1288"/>
      <c r="Y84" s="251" t="s">
        <v>1200</v>
      </c>
      <c r="Z84" s="560"/>
      <c r="AA84" s="269">
        <f t="shared" si="0"/>
        <v>1971711</v>
      </c>
      <c r="AB84" s="1288"/>
      <c r="AC84" s="1983"/>
      <c r="AD84" s="1144">
        <v>1971711</v>
      </c>
      <c r="AE84" s="1964"/>
      <c r="AF84" s="560"/>
      <c r="AG84" s="1300"/>
      <c r="AH84" s="1145"/>
      <c r="AI84" s="1452"/>
      <c r="AJ84" s="1145"/>
      <c r="AK84" s="1452"/>
      <c r="AL84" s="1452"/>
      <c r="AM84" s="1452"/>
      <c r="AN84" s="1452"/>
      <c r="AO84" s="1452"/>
      <c r="AP84" s="1145">
        <v>0</v>
      </c>
      <c r="AQ84" s="1474"/>
      <c r="AR84" s="1474"/>
      <c r="AS84" s="1195"/>
      <c r="AT84" s="263"/>
    </row>
    <row r="85" spans="1:46" ht="56.25" x14ac:dyDescent="0.2">
      <c r="A85" s="1076"/>
      <c r="B85" s="251"/>
      <c r="C85" s="251" t="s">
        <v>1123</v>
      </c>
      <c r="D85" s="560"/>
      <c r="E85" s="560"/>
      <c r="F85" s="480"/>
      <c r="G85" s="627" t="s">
        <v>984</v>
      </c>
      <c r="H85" s="1487" t="s">
        <v>985</v>
      </c>
      <c r="I85" s="1470">
        <v>41344</v>
      </c>
      <c r="J85" s="1472">
        <v>2543159</v>
      </c>
      <c r="K85" s="1288"/>
      <c r="L85" s="1489" t="s">
        <v>223</v>
      </c>
      <c r="M85" s="1470">
        <v>41507</v>
      </c>
      <c r="N85" s="265">
        <v>2543159</v>
      </c>
      <c r="O85" s="1288"/>
      <c r="P85" s="1288"/>
      <c r="Q85" s="1474"/>
      <c r="R85" s="1472">
        <v>2543159</v>
      </c>
      <c r="S85" s="1997"/>
      <c r="T85" s="1998"/>
      <c r="U85" s="1998"/>
      <c r="V85" s="1999"/>
      <c r="W85" s="1958"/>
      <c r="X85" s="1288"/>
      <c r="Y85" s="251" t="s">
        <v>1200</v>
      </c>
      <c r="Z85" s="560"/>
      <c r="AA85" s="269">
        <f t="shared" si="0"/>
        <v>1271579.5</v>
      </c>
      <c r="AB85" s="1288"/>
      <c r="AC85" s="1983"/>
      <c r="AD85" s="1144">
        <v>1017264</v>
      </c>
      <c r="AE85" s="1964"/>
      <c r="AF85" s="560"/>
      <c r="AG85" s="1300"/>
      <c r="AH85" s="1145"/>
      <c r="AI85" s="1452"/>
      <c r="AJ85" s="1145"/>
      <c r="AK85" s="1452"/>
      <c r="AL85" s="1452"/>
      <c r="AM85" s="1452"/>
      <c r="AN85" s="1452"/>
      <c r="AO85" s="1452"/>
      <c r="AP85" s="1145">
        <v>254315.5</v>
      </c>
      <c r="AQ85" s="1474"/>
      <c r="AR85" s="1474"/>
      <c r="AS85" s="1195"/>
      <c r="AT85" s="263"/>
    </row>
    <row r="86" spans="1:46" ht="56.25" x14ac:dyDescent="0.2">
      <c r="A86" s="1076"/>
      <c r="B86" s="251"/>
      <c r="C86" s="251" t="s">
        <v>1124</v>
      </c>
      <c r="D86" s="560"/>
      <c r="E86" s="560"/>
      <c r="F86" s="480"/>
      <c r="G86" s="627" t="s">
        <v>992</v>
      </c>
      <c r="H86" s="1487" t="s">
        <v>993</v>
      </c>
      <c r="I86" s="1470">
        <v>41344</v>
      </c>
      <c r="J86" s="1472">
        <v>1578567</v>
      </c>
      <c r="K86" s="1288"/>
      <c r="L86" s="1489" t="s">
        <v>401</v>
      </c>
      <c r="M86" s="1470">
        <v>41507</v>
      </c>
      <c r="N86" s="265">
        <v>1578567</v>
      </c>
      <c r="O86" s="1288"/>
      <c r="P86" s="1288"/>
      <c r="Q86" s="1474"/>
      <c r="R86" s="1472">
        <v>1578567</v>
      </c>
      <c r="S86" s="1997"/>
      <c r="T86" s="1998"/>
      <c r="U86" s="1998"/>
      <c r="V86" s="1999"/>
      <c r="W86" s="1958"/>
      <c r="X86" s="1288"/>
      <c r="Y86" s="251" t="s">
        <v>1200</v>
      </c>
      <c r="Z86" s="560"/>
      <c r="AA86" s="269">
        <f t="shared" si="0"/>
        <v>789283.5</v>
      </c>
      <c r="AB86" s="1288"/>
      <c r="AC86" s="1983"/>
      <c r="AD86" s="1144">
        <v>631427</v>
      </c>
      <c r="AE86" s="1964"/>
      <c r="AF86" s="560"/>
      <c r="AG86" s="1300"/>
      <c r="AH86" s="1145"/>
      <c r="AI86" s="1452"/>
      <c r="AJ86" s="1145"/>
      <c r="AK86" s="1452"/>
      <c r="AL86" s="1452"/>
      <c r="AM86" s="1452"/>
      <c r="AN86" s="1452"/>
      <c r="AO86" s="1452"/>
      <c r="AP86" s="1145">
        <v>157856.5</v>
      </c>
      <c r="AQ86" s="1474"/>
      <c r="AR86" s="1474"/>
      <c r="AS86" s="1195"/>
      <c r="AT86" s="263"/>
    </row>
    <row r="87" spans="1:46" ht="56.25" x14ac:dyDescent="0.2">
      <c r="A87" s="1076"/>
      <c r="B87" s="251"/>
      <c r="C87" s="251" t="s">
        <v>1125</v>
      </c>
      <c r="D87" s="560"/>
      <c r="E87" s="560"/>
      <c r="F87" s="480"/>
      <c r="G87" s="627" t="s">
        <v>965</v>
      </c>
      <c r="H87" s="1487" t="s">
        <v>966</v>
      </c>
      <c r="I87" s="1470">
        <v>41344</v>
      </c>
      <c r="J87" s="1472">
        <v>3044227</v>
      </c>
      <c r="K87" s="1288"/>
      <c r="L87" s="1489" t="s">
        <v>413</v>
      </c>
      <c r="M87" s="1470">
        <v>41507</v>
      </c>
      <c r="N87" s="265">
        <v>3044227</v>
      </c>
      <c r="O87" s="1288"/>
      <c r="P87" s="1288"/>
      <c r="Q87" s="1474"/>
      <c r="R87" s="1472">
        <v>3044227</v>
      </c>
      <c r="S87" s="1997"/>
      <c r="T87" s="1998"/>
      <c r="U87" s="1998"/>
      <c r="V87" s="1999"/>
      <c r="W87" s="1958"/>
      <c r="X87" s="1288"/>
      <c r="Y87" s="251" t="s">
        <v>1200</v>
      </c>
      <c r="Z87" s="560"/>
      <c r="AA87" s="269">
        <f t="shared" si="0"/>
        <v>1522113.5</v>
      </c>
      <c r="AB87" s="1288"/>
      <c r="AC87" s="1983"/>
      <c r="AD87" s="1144">
        <v>1217691</v>
      </c>
      <c r="AE87" s="1964"/>
      <c r="AF87" s="560"/>
      <c r="AG87" s="1300"/>
      <c r="AH87" s="1145"/>
      <c r="AI87" s="1452"/>
      <c r="AJ87" s="1145"/>
      <c r="AK87" s="1452"/>
      <c r="AL87" s="1452"/>
      <c r="AM87" s="1452"/>
      <c r="AN87" s="1452"/>
      <c r="AO87" s="1452"/>
      <c r="AP87" s="1145">
        <v>304422.5</v>
      </c>
      <c r="AQ87" s="1474"/>
      <c r="AR87" s="1474"/>
      <c r="AS87" s="1195"/>
      <c r="AT87" s="263"/>
    </row>
    <row r="88" spans="1:46" ht="56.25" x14ac:dyDescent="0.2">
      <c r="A88" s="1076"/>
      <c r="B88" s="1129"/>
      <c r="C88" s="251" t="s">
        <v>1196</v>
      </c>
      <c r="D88" s="560"/>
      <c r="E88" s="560"/>
      <c r="F88" s="480"/>
      <c r="G88" s="627" t="s">
        <v>1028</v>
      </c>
      <c r="H88" s="1973" t="s">
        <v>996</v>
      </c>
      <c r="I88" s="1470">
        <v>41344</v>
      </c>
      <c r="J88" s="1472">
        <v>2569968</v>
      </c>
      <c r="K88" s="1288"/>
      <c r="L88" s="1933" t="s">
        <v>335</v>
      </c>
      <c r="M88" s="1473">
        <v>41507</v>
      </c>
      <c r="N88" s="1472">
        <v>2569968</v>
      </c>
      <c r="O88" s="1288"/>
      <c r="P88" s="1288"/>
      <c r="Q88" s="1474"/>
      <c r="R88" s="265">
        <v>2569986</v>
      </c>
      <c r="S88" s="1997"/>
      <c r="T88" s="1998"/>
      <c r="U88" s="1998"/>
      <c r="V88" s="1999"/>
      <c r="W88" s="1958"/>
      <c r="X88" s="1288"/>
      <c r="Y88" s="251" t="s">
        <v>1200</v>
      </c>
      <c r="Z88" s="560"/>
      <c r="AA88" s="269">
        <f t="shared" si="0"/>
        <v>1284993</v>
      </c>
      <c r="AB88" s="1288"/>
      <c r="AC88" s="1983"/>
      <c r="AD88" s="1144">
        <v>1284984</v>
      </c>
      <c r="AE88" s="1964"/>
      <c r="AF88" s="560"/>
      <c r="AG88" s="1300"/>
      <c r="AH88" s="1145"/>
      <c r="AI88" s="1452"/>
      <c r="AJ88" s="1145"/>
      <c r="AK88" s="1452"/>
      <c r="AL88" s="1452"/>
      <c r="AM88" s="1452"/>
      <c r="AN88" s="1452"/>
      <c r="AO88" s="1452"/>
      <c r="AP88" s="1145">
        <v>9</v>
      </c>
      <c r="AQ88" s="1474"/>
      <c r="AR88" s="1474"/>
      <c r="AS88" s="1195"/>
      <c r="AT88" s="263"/>
    </row>
    <row r="89" spans="1:46" ht="56.25" x14ac:dyDescent="0.2">
      <c r="A89" s="1076"/>
      <c r="B89" s="1403"/>
      <c r="C89" s="251" t="s">
        <v>1197</v>
      </c>
      <c r="D89" s="560"/>
      <c r="E89" s="560"/>
      <c r="F89" s="480"/>
      <c r="G89" s="627" t="s">
        <v>995</v>
      </c>
      <c r="H89" s="1974"/>
      <c r="I89" s="1470">
        <v>41344</v>
      </c>
      <c r="J89" s="1472">
        <v>3082723.66</v>
      </c>
      <c r="K89" s="1288"/>
      <c r="L89" s="1951"/>
      <c r="M89" s="1934"/>
      <c r="N89" s="1472">
        <v>3082723.66</v>
      </c>
      <c r="O89" s="1288"/>
      <c r="P89" s="1288"/>
      <c r="Q89" s="1474"/>
      <c r="R89" s="265">
        <v>3082723.66</v>
      </c>
      <c r="S89" s="1997"/>
      <c r="T89" s="1998"/>
      <c r="U89" s="1998"/>
      <c r="V89" s="1999"/>
      <c r="W89" s="1958"/>
      <c r="X89" s="1288"/>
      <c r="Y89" s="251" t="s">
        <v>1200</v>
      </c>
      <c r="Z89" s="560"/>
      <c r="AA89" s="269">
        <f t="shared" si="0"/>
        <v>1541361.83</v>
      </c>
      <c r="AB89" s="1288"/>
      <c r="AC89" s="1983"/>
      <c r="AD89" s="1144">
        <v>972361</v>
      </c>
      <c r="AE89" s="1964"/>
      <c r="AF89" s="560"/>
      <c r="AG89" s="1300"/>
      <c r="AH89" s="1145"/>
      <c r="AI89" s="1452"/>
      <c r="AJ89" s="1145"/>
      <c r="AK89" s="1452"/>
      <c r="AL89" s="1452"/>
      <c r="AM89" s="1452"/>
      <c r="AN89" s="1452"/>
      <c r="AO89" s="1452"/>
      <c r="AP89" s="1145">
        <v>569000.83000000007</v>
      </c>
      <c r="AQ89" s="1474"/>
      <c r="AR89" s="1474"/>
      <c r="AS89" s="1195"/>
      <c r="AT89" s="263"/>
    </row>
    <row r="90" spans="1:46" ht="45" x14ac:dyDescent="0.2">
      <c r="A90" s="1076"/>
      <c r="B90" s="251"/>
      <c r="C90" s="251" t="s">
        <v>1126</v>
      </c>
      <c r="D90" s="560"/>
      <c r="E90" s="560"/>
      <c r="F90" s="480"/>
      <c r="G90" s="627" t="s">
        <v>998</v>
      </c>
      <c r="H90" s="1487" t="s">
        <v>999</v>
      </c>
      <c r="I90" s="1470">
        <v>41344</v>
      </c>
      <c r="J90" s="1472">
        <v>3496979</v>
      </c>
      <c r="K90" s="1288"/>
      <c r="L90" s="1489" t="s">
        <v>333</v>
      </c>
      <c r="M90" s="1470">
        <v>41507</v>
      </c>
      <c r="N90" s="265">
        <v>3496979</v>
      </c>
      <c r="O90" s="1288"/>
      <c r="P90" s="1288"/>
      <c r="Q90" s="1474"/>
      <c r="R90" s="1472">
        <v>3496979</v>
      </c>
      <c r="S90" s="2000"/>
      <c r="T90" s="2001"/>
      <c r="U90" s="2001"/>
      <c r="V90" s="2002"/>
      <c r="W90" s="1958"/>
      <c r="X90" s="1288"/>
      <c r="Y90" s="251" t="s">
        <v>1200</v>
      </c>
      <c r="Z90" s="560"/>
      <c r="AA90" s="269">
        <f t="shared" si="0"/>
        <v>1748489.5</v>
      </c>
      <c r="AB90" s="1288"/>
      <c r="AC90" s="1954"/>
      <c r="AD90" s="1144">
        <v>1398792</v>
      </c>
      <c r="AE90" s="1964"/>
      <c r="AF90" s="1403"/>
      <c r="AG90" s="1300"/>
      <c r="AH90" s="1145"/>
      <c r="AI90" s="1452"/>
      <c r="AJ90" s="1145"/>
      <c r="AK90" s="1452"/>
      <c r="AL90" s="1452"/>
      <c r="AM90" s="1452"/>
      <c r="AN90" s="1452"/>
      <c r="AO90" s="1452"/>
      <c r="AP90" s="1145">
        <v>349697.5</v>
      </c>
      <c r="AQ90" s="1475"/>
      <c r="AR90" s="1475"/>
      <c r="AS90" s="1195"/>
      <c r="AT90" s="263"/>
    </row>
    <row r="91" spans="1:46" ht="56.25" x14ac:dyDescent="0.2">
      <c r="A91" s="1076"/>
      <c r="B91" s="865" t="s">
        <v>1044</v>
      </c>
      <c r="C91" s="251" t="s">
        <v>1127</v>
      </c>
      <c r="D91" s="560"/>
      <c r="E91" s="560"/>
      <c r="F91" s="480"/>
      <c r="G91" s="627" t="s">
        <v>904</v>
      </c>
      <c r="H91" s="1487" t="s">
        <v>969</v>
      </c>
      <c r="I91" s="1470">
        <v>41345</v>
      </c>
      <c r="J91" s="1472">
        <v>1825555</v>
      </c>
      <c r="K91" s="1288"/>
      <c r="L91" s="1489" t="s">
        <v>331</v>
      </c>
      <c r="M91" s="1470">
        <v>41507</v>
      </c>
      <c r="N91" s="265">
        <v>1825555</v>
      </c>
      <c r="O91" s="1288"/>
      <c r="P91" s="1288"/>
      <c r="Q91" s="1474"/>
      <c r="R91" s="1472">
        <v>1825555</v>
      </c>
      <c r="S91" s="1941" t="s">
        <v>1949</v>
      </c>
      <c r="T91" s="1941" t="s">
        <v>1885</v>
      </c>
      <c r="U91" s="1941" t="s">
        <v>1016</v>
      </c>
      <c r="V91" s="1451">
        <v>182555.5</v>
      </c>
      <c r="W91" s="1958"/>
      <c r="X91" s="1288"/>
      <c r="Y91" s="251" t="s">
        <v>1201</v>
      </c>
      <c r="Z91" s="560"/>
      <c r="AA91" s="269">
        <f t="shared" si="0"/>
        <v>912777.5</v>
      </c>
      <c r="AB91" s="1288"/>
      <c r="AC91" s="1953" t="s">
        <v>1943</v>
      </c>
      <c r="AD91" s="1144">
        <v>730222</v>
      </c>
      <c r="AE91" s="1964"/>
      <c r="AF91" s="1493" t="s">
        <v>1945</v>
      </c>
      <c r="AG91" s="1300"/>
      <c r="AH91" s="1145"/>
      <c r="AI91" s="1452"/>
      <c r="AJ91" s="1145"/>
      <c r="AK91" s="1452"/>
      <c r="AL91" s="1452"/>
      <c r="AM91" s="1452"/>
      <c r="AN91" s="1452"/>
      <c r="AO91" s="1452"/>
      <c r="AP91" s="1145">
        <v>182555.5</v>
      </c>
      <c r="AQ91" s="1473">
        <v>41754</v>
      </c>
      <c r="AR91" s="1933" t="s">
        <v>1977</v>
      </c>
      <c r="AS91" s="1195"/>
      <c r="AT91" s="263"/>
    </row>
    <row r="92" spans="1:46" ht="56.25" x14ac:dyDescent="0.2">
      <c r="A92" s="1076"/>
      <c r="B92" s="865" t="s">
        <v>1045</v>
      </c>
      <c r="C92" s="251" t="s">
        <v>1128</v>
      </c>
      <c r="D92" s="560"/>
      <c r="E92" s="560"/>
      <c r="F92" s="480"/>
      <c r="G92" s="627" t="s">
        <v>904</v>
      </c>
      <c r="H92" s="1487" t="s">
        <v>972</v>
      </c>
      <c r="I92" s="1470">
        <v>41365</v>
      </c>
      <c r="J92" s="1472">
        <v>999158</v>
      </c>
      <c r="K92" s="1288"/>
      <c r="L92" s="1489" t="s">
        <v>407</v>
      </c>
      <c r="M92" s="1470">
        <v>41507</v>
      </c>
      <c r="N92" s="265">
        <v>999158</v>
      </c>
      <c r="O92" s="1288"/>
      <c r="P92" s="1288"/>
      <c r="Q92" s="1474"/>
      <c r="R92" s="1472">
        <v>999158</v>
      </c>
      <c r="S92" s="1301"/>
      <c r="T92" s="1301"/>
      <c r="U92" s="1942"/>
      <c r="V92" s="1451">
        <v>499579</v>
      </c>
      <c r="W92" s="1958"/>
      <c r="X92" s="1288"/>
      <c r="Y92" s="251" t="s">
        <v>1201</v>
      </c>
      <c r="Z92" s="560"/>
      <c r="AA92" s="269">
        <f t="shared" si="0"/>
        <v>499579</v>
      </c>
      <c r="AB92" s="1288"/>
      <c r="AC92" s="1954"/>
      <c r="AD92" s="1144"/>
      <c r="AE92" s="1964"/>
      <c r="AF92" s="1452"/>
      <c r="AG92" s="1300"/>
      <c r="AH92" s="1145"/>
      <c r="AI92" s="1452"/>
      <c r="AJ92" s="1145"/>
      <c r="AK92" s="1452"/>
      <c r="AL92" s="1452"/>
      <c r="AM92" s="1452"/>
      <c r="AN92" s="1452"/>
      <c r="AO92" s="1452"/>
      <c r="AP92" s="1145">
        <v>499579</v>
      </c>
      <c r="AQ92" s="1475"/>
      <c r="AR92" s="1475"/>
      <c r="AS92" s="1195"/>
      <c r="AT92" s="263"/>
    </row>
    <row r="93" spans="1:46" ht="32.25" customHeight="1" x14ac:dyDescent="0.2">
      <c r="A93" s="1076"/>
      <c r="B93" s="1970" t="s">
        <v>1055</v>
      </c>
      <c r="C93" s="1129" t="s">
        <v>1129</v>
      </c>
      <c r="D93" s="560"/>
      <c r="E93" s="560"/>
      <c r="F93" s="480"/>
      <c r="G93" s="627" t="s">
        <v>1057</v>
      </c>
      <c r="H93" s="1973" t="s">
        <v>1059</v>
      </c>
      <c r="I93" s="1473">
        <v>41394</v>
      </c>
      <c r="J93" s="1472">
        <v>899245</v>
      </c>
      <c r="K93" s="1288"/>
      <c r="L93" s="1933" t="s">
        <v>410</v>
      </c>
      <c r="M93" s="1473">
        <v>41507</v>
      </c>
      <c r="N93" s="277">
        <v>1899245</v>
      </c>
      <c r="O93" s="1288"/>
      <c r="P93" s="1288"/>
      <c r="Q93" s="1474"/>
      <c r="R93" s="277">
        <v>1899245</v>
      </c>
      <c r="S93" s="1941" t="s">
        <v>1949</v>
      </c>
      <c r="T93" s="1451"/>
      <c r="U93" s="1941" t="s">
        <v>1016</v>
      </c>
      <c r="V93" s="1943">
        <v>189924.5</v>
      </c>
      <c r="W93" s="1958"/>
      <c r="X93" s="1288"/>
      <c r="Y93" s="1494" t="s">
        <v>1202</v>
      </c>
      <c r="Z93" s="560"/>
      <c r="AA93" s="558">
        <f t="shared" si="0"/>
        <v>949622.5</v>
      </c>
      <c r="AB93" s="1288"/>
      <c r="AC93" s="1953" t="s">
        <v>1942</v>
      </c>
      <c r="AD93" s="1144">
        <v>759698</v>
      </c>
      <c r="AE93" s="1964"/>
      <c r="AF93" s="1940" t="s">
        <v>1947</v>
      </c>
      <c r="AG93" s="1300"/>
      <c r="AH93" s="1145"/>
      <c r="AI93" s="1452"/>
      <c r="AJ93" s="1145"/>
      <c r="AK93" s="1452"/>
      <c r="AL93" s="1452"/>
      <c r="AM93" s="1452"/>
      <c r="AN93" s="1452"/>
      <c r="AO93" s="1452"/>
      <c r="AP93" s="1145">
        <v>189924.5</v>
      </c>
      <c r="AQ93" s="1470">
        <v>41754</v>
      </c>
      <c r="AR93" s="1489" t="s">
        <v>1887</v>
      </c>
      <c r="AS93" s="1195"/>
      <c r="AT93" s="263"/>
    </row>
    <row r="94" spans="1:46" ht="29.25" customHeight="1" x14ac:dyDescent="0.2">
      <c r="A94" s="1076"/>
      <c r="B94" s="1972"/>
      <c r="C94" s="1403"/>
      <c r="D94" s="560"/>
      <c r="E94" s="560"/>
      <c r="F94" s="480"/>
      <c r="G94" s="627" t="s">
        <v>1058</v>
      </c>
      <c r="H94" s="1974"/>
      <c r="I94" s="1934"/>
      <c r="J94" s="1472">
        <v>1000000</v>
      </c>
      <c r="K94" s="1288"/>
      <c r="L94" s="1951"/>
      <c r="M94" s="1934"/>
      <c r="N94" s="1292"/>
      <c r="O94" s="1288"/>
      <c r="P94" s="1288"/>
      <c r="Q94" s="1474"/>
      <c r="R94" s="1292"/>
      <c r="S94" s="1301"/>
      <c r="T94" s="1301" t="s">
        <v>1951</v>
      </c>
      <c r="U94" s="1942"/>
      <c r="V94" s="1942"/>
      <c r="W94" s="1958"/>
      <c r="X94" s="1288"/>
      <c r="Y94" s="1495"/>
      <c r="Z94" s="560"/>
      <c r="AA94" s="1950"/>
      <c r="AB94" s="1288"/>
      <c r="AC94" s="1954"/>
      <c r="AD94" s="1144"/>
      <c r="AE94" s="1964"/>
      <c r="AF94" s="1403"/>
      <c r="AG94" s="1300"/>
      <c r="AH94" s="1145"/>
      <c r="AI94" s="1452"/>
      <c r="AJ94" s="1145"/>
      <c r="AK94" s="1452"/>
      <c r="AL94" s="1452"/>
      <c r="AM94" s="1452"/>
      <c r="AN94" s="1452"/>
      <c r="AO94" s="1452"/>
      <c r="AP94" s="1145">
        <v>0</v>
      </c>
      <c r="AQ94" s="278"/>
      <c r="AR94" s="278"/>
      <c r="AS94" s="1195"/>
      <c r="AT94" s="263"/>
    </row>
    <row r="95" spans="1:46" ht="33.75" customHeight="1" x14ac:dyDescent="0.2">
      <c r="A95" s="1076"/>
      <c r="B95" s="865" t="s">
        <v>1070</v>
      </c>
      <c r="C95" s="251" t="s">
        <v>1130</v>
      </c>
      <c r="D95" s="560"/>
      <c r="E95" s="560"/>
      <c r="F95" s="480"/>
      <c r="G95" s="627" t="s">
        <v>1005</v>
      </c>
      <c r="H95" s="1487" t="s">
        <v>1004</v>
      </c>
      <c r="I95" s="1470">
        <v>41394</v>
      </c>
      <c r="J95" s="1472">
        <v>3569175</v>
      </c>
      <c r="K95" s="1288"/>
      <c r="L95" s="1489" t="s">
        <v>1198</v>
      </c>
      <c r="M95" s="1470">
        <v>41507</v>
      </c>
      <c r="N95" s="265">
        <v>3569175</v>
      </c>
      <c r="O95" s="1288"/>
      <c r="P95" s="1288"/>
      <c r="Q95" s="1474"/>
      <c r="R95" s="1472">
        <v>3569175</v>
      </c>
      <c r="S95" s="1450" t="s">
        <v>1949</v>
      </c>
      <c r="T95" s="1450" t="s">
        <v>1950</v>
      </c>
      <c r="U95" s="1450" t="s">
        <v>1016</v>
      </c>
      <c r="V95" s="1451">
        <v>356917.5</v>
      </c>
      <c r="W95" s="1958"/>
      <c r="X95" s="1288"/>
      <c r="Y95" s="84" t="s">
        <v>1203</v>
      </c>
      <c r="Z95" s="560"/>
      <c r="AA95" s="269">
        <f t="shared" si="0"/>
        <v>1784587.5</v>
      </c>
      <c r="AB95" s="1288"/>
      <c r="AC95" s="1953" t="s">
        <v>1941</v>
      </c>
      <c r="AD95" s="1144">
        <v>1427670</v>
      </c>
      <c r="AE95" s="1964"/>
      <c r="AF95" s="1940" t="s">
        <v>1946</v>
      </c>
      <c r="AG95" s="1300"/>
      <c r="AH95" s="1145"/>
      <c r="AI95" s="1452"/>
      <c r="AJ95" s="1145"/>
      <c r="AK95" s="1452"/>
      <c r="AL95" s="1452"/>
      <c r="AM95" s="1452"/>
      <c r="AN95" s="1452"/>
      <c r="AO95" s="1452"/>
      <c r="AP95" s="1145">
        <v>356917.5</v>
      </c>
      <c r="AQ95" s="1473">
        <v>41754</v>
      </c>
      <c r="AR95" s="1933" t="s">
        <v>1978</v>
      </c>
      <c r="AS95" s="1195"/>
      <c r="AT95" s="263"/>
    </row>
    <row r="96" spans="1:46" ht="53.25" customHeight="1" x14ac:dyDescent="0.2">
      <c r="A96" s="1465"/>
      <c r="B96" s="865" t="s">
        <v>1062</v>
      </c>
      <c r="C96" s="251" t="s">
        <v>1131</v>
      </c>
      <c r="D96" s="1403"/>
      <c r="E96" s="1403"/>
      <c r="F96" s="1978"/>
      <c r="G96" s="627" t="s">
        <v>1009</v>
      </c>
      <c r="H96" s="1487" t="s">
        <v>1010</v>
      </c>
      <c r="I96" s="1470">
        <v>41365</v>
      </c>
      <c r="J96" s="1472">
        <v>1292808</v>
      </c>
      <c r="K96" s="1934"/>
      <c r="L96" s="1489" t="s">
        <v>1199</v>
      </c>
      <c r="M96" s="1470">
        <v>41507</v>
      </c>
      <c r="N96" s="265">
        <v>1292808</v>
      </c>
      <c r="O96" s="1934"/>
      <c r="P96" s="1934"/>
      <c r="Q96" s="1475"/>
      <c r="R96" s="1472">
        <v>1292808</v>
      </c>
      <c r="S96" s="1450" t="s">
        <v>1949</v>
      </c>
      <c r="T96" s="1450" t="s">
        <v>1952</v>
      </c>
      <c r="U96" s="1450" t="s">
        <v>1016</v>
      </c>
      <c r="V96" s="1451">
        <v>129280.8</v>
      </c>
      <c r="W96" s="1959"/>
      <c r="X96" s="1934"/>
      <c r="Y96" s="84" t="s">
        <v>1139</v>
      </c>
      <c r="Z96" s="1403"/>
      <c r="AA96" s="269">
        <f t="shared" si="0"/>
        <v>646404</v>
      </c>
      <c r="AB96" s="1934"/>
      <c r="AC96" s="1954"/>
      <c r="AD96" s="1144">
        <v>517123</v>
      </c>
      <c r="AE96" s="1965"/>
      <c r="AF96" s="1403"/>
      <c r="AG96" s="1300"/>
      <c r="AH96" s="1145"/>
      <c r="AI96" s="1452"/>
      <c r="AJ96" s="1145"/>
      <c r="AK96" s="1452"/>
      <c r="AL96" s="1452"/>
      <c r="AM96" s="1452"/>
      <c r="AN96" s="1452"/>
      <c r="AO96" s="1452"/>
      <c r="AP96" s="1145">
        <v>129281</v>
      </c>
      <c r="AQ96" s="1475"/>
      <c r="AR96" s="1475"/>
      <c r="AS96" s="1195"/>
      <c r="AT96" s="263"/>
    </row>
    <row r="97" spans="1:46" s="861" customFormat="1" x14ac:dyDescent="0.2">
      <c r="A97" s="283"/>
      <c r="B97" s="283"/>
      <c r="C97" s="283"/>
      <c r="D97" s="283"/>
      <c r="E97" s="283"/>
      <c r="F97" s="645"/>
      <c r="G97" s="646"/>
      <c r="H97" s="647"/>
      <c r="I97" s="1490"/>
      <c r="J97" s="566"/>
      <c r="K97" s="1490"/>
      <c r="L97" s="1491"/>
      <c r="M97" s="1490"/>
      <c r="N97" s="389"/>
      <c r="O97" s="1490"/>
      <c r="P97" s="1490"/>
      <c r="Q97" s="564"/>
      <c r="R97" s="566"/>
      <c r="S97" s="567"/>
      <c r="T97" s="567"/>
      <c r="U97" s="567"/>
      <c r="V97" s="567"/>
      <c r="W97" s="568"/>
      <c r="X97" s="486"/>
      <c r="Y97" s="283"/>
      <c r="Z97" s="283"/>
      <c r="AA97" s="292"/>
      <c r="AB97" s="1490"/>
      <c r="AC97" s="1491"/>
      <c r="AD97" s="564"/>
      <c r="AE97" s="482"/>
      <c r="AF97" s="482"/>
      <c r="AG97" s="482"/>
      <c r="AH97" s="482"/>
      <c r="AI97" s="482"/>
      <c r="AJ97" s="482"/>
      <c r="AK97" s="482"/>
      <c r="AL97" s="482"/>
      <c r="AM97" s="482"/>
      <c r="AN97" s="482"/>
      <c r="AO97" s="482"/>
      <c r="AP97" s="569"/>
      <c r="AQ97" s="278"/>
      <c r="AR97" s="278"/>
      <c r="AS97" s="1195"/>
      <c r="AT97" s="278"/>
    </row>
    <row r="98" spans="1:46" ht="143.25" customHeight="1" x14ac:dyDescent="0.2">
      <c r="A98" s="1005" t="s">
        <v>2053</v>
      </c>
      <c r="B98" s="251" t="s">
        <v>1223</v>
      </c>
      <c r="C98" s="1488" t="s">
        <v>1861</v>
      </c>
      <c r="D98" s="1452" t="s">
        <v>1928</v>
      </c>
      <c r="E98" s="251" t="s">
        <v>1224</v>
      </c>
      <c r="F98" s="643" t="s">
        <v>865</v>
      </c>
      <c r="G98" s="644" t="s">
        <v>1208</v>
      </c>
      <c r="H98" s="1487" t="s">
        <v>1225</v>
      </c>
      <c r="I98" s="1470">
        <v>41479</v>
      </c>
      <c r="J98" s="1472">
        <v>16500000</v>
      </c>
      <c r="K98" s="1470">
        <v>41519</v>
      </c>
      <c r="L98" s="1489" t="s">
        <v>1226</v>
      </c>
      <c r="M98" s="1470">
        <v>41519</v>
      </c>
      <c r="N98" s="265">
        <v>16495279</v>
      </c>
      <c r="O98" s="1470">
        <v>41520</v>
      </c>
      <c r="P98" s="1470">
        <v>41520</v>
      </c>
      <c r="Q98" s="1471">
        <v>1</v>
      </c>
      <c r="R98" s="1472">
        <v>16495279</v>
      </c>
      <c r="S98" s="1450" t="s">
        <v>1871</v>
      </c>
      <c r="T98" s="1450" t="s">
        <v>1870</v>
      </c>
      <c r="U98" s="1450" t="s">
        <v>1872</v>
      </c>
      <c r="V98" s="1451">
        <v>8247639.5</v>
      </c>
      <c r="W98" s="1492">
        <v>41551</v>
      </c>
      <c r="X98" s="267">
        <v>41702</v>
      </c>
      <c r="Y98" s="251" t="s">
        <v>1227</v>
      </c>
      <c r="Z98" s="251" t="s">
        <v>1221</v>
      </c>
      <c r="AA98" s="269">
        <v>8247639.5</v>
      </c>
      <c r="AB98" s="1470">
        <v>41530</v>
      </c>
      <c r="AC98" s="1489" t="s">
        <v>1929</v>
      </c>
      <c r="AD98" s="1471"/>
      <c r="AE98" s="1452"/>
      <c r="AF98" s="1452"/>
      <c r="AG98" s="1452"/>
      <c r="AH98" s="1452"/>
      <c r="AI98" s="1452"/>
      <c r="AJ98" s="1452"/>
      <c r="AK98" s="1452"/>
      <c r="AL98" s="1452"/>
      <c r="AM98" s="1452"/>
      <c r="AN98" s="1452"/>
      <c r="AO98" s="1452"/>
      <c r="AP98" s="261">
        <v>8247639.5</v>
      </c>
      <c r="AQ98" s="267">
        <v>41724</v>
      </c>
      <c r="AR98" s="1489" t="s">
        <v>1927</v>
      </c>
      <c r="AS98" s="269">
        <v>0</v>
      </c>
      <c r="AT98" s="263"/>
    </row>
    <row r="99" spans="1:46" s="863" customFormat="1" x14ac:dyDescent="0.2">
      <c r="A99" s="526"/>
      <c r="B99" s="526"/>
      <c r="C99" s="526"/>
      <c r="D99" s="526"/>
      <c r="E99" s="526"/>
      <c r="F99" s="686"/>
      <c r="G99" s="687"/>
      <c r="H99" s="688"/>
      <c r="I99" s="529"/>
      <c r="J99" s="689"/>
      <c r="K99" s="529"/>
      <c r="L99" s="690"/>
      <c r="M99" s="529"/>
      <c r="N99" s="521"/>
      <c r="O99" s="529"/>
      <c r="P99" s="529"/>
      <c r="Q99" s="691"/>
      <c r="R99" s="689"/>
      <c r="S99" s="814"/>
      <c r="T99" s="814"/>
      <c r="U99" s="814"/>
      <c r="V99" s="814"/>
      <c r="W99" s="692"/>
      <c r="X99" s="524"/>
      <c r="Y99" s="526"/>
      <c r="Z99" s="526"/>
      <c r="AA99" s="527"/>
      <c r="AB99" s="529"/>
      <c r="AC99" s="690"/>
      <c r="AD99" s="691"/>
      <c r="AE99" s="693"/>
      <c r="AF99" s="693"/>
      <c r="AG99" s="693"/>
      <c r="AH99" s="693"/>
      <c r="AI99" s="693"/>
      <c r="AJ99" s="693"/>
      <c r="AK99" s="693"/>
      <c r="AL99" s="693"/>
      <c r="AM99" s="693"/>
      <c r="AN99" s="693"/>
      <c r="AO99" s="693"/>
      <c r="AP99" s="694"/>
      <c r="AQ99" s="695"/>
      <c r="AR99" s="695"/>
      <c r="AS99" s="1195"/>
      <c r="AT99" s="695"/>
    </row>
    <row r="100" spans="1:46" ht="151.5" customHeight="1" x14ac:dyDescent="0.2">
      <c r="A100" s="1005" t="s">
        <v>2054</v>
      </c>
      <c r="B100" s="251" t="s">
        <v>1214</v>
      </c>
      <c r="C100" s="1488" t="s">
        <v>1215</v>
      </c>
      <c r="D100" s="251" t="s">
        <v>34</v>
      </c>
      <c r="E100" s="251" t="s">
        <v>953</v>
      </c>
      <c r="F100" s="643" t="s">
        <v>1216</v>
      </c>
      <c r="G100" s="644" t="s">
        <v>1217</v>
      </c>
      <c r="H100" s="1487" t="s">
        <v>1218</v>
      </c>
      <c r="I100" s="1470">
        <v>41479</v>
      </c>
      <c r="J100" s="1472">
        <v>16500000</v>
      </c>
      <c r="K100" s="1470">
        <v>41519</v>
      </c>
      <c r="L100" s="1489" t="s">
        <v>1219</v>
      </c>
      <c r="M100" s="1470">
        <v>41519</v>
      </c>
      <c r="N100" s="265">
        <v>16488832</v>
      </c>
      <c r="O100" s="1470">
        <v>41520</v>
      </c>
      <c r="P100" s="1470">
        <v>41520</v>
      </c>
      <c r="Q100" s="1471">
        <v>1</v>
      </c>
      <c r="R100" s="1472">
        <v>16488832</v>
      </c>
      <c r="S100" s="1451"/>
      <c r="T100" s="1451"/>
      <c r="U100" s="1451"/>
      <c r="V100" s="1451"/>
      <c r="W100" s="1492">
        <v>41549</v>
      </c>
      <c r="X100" s="267">
        <v>41631</v>
      </c>
      <c r="Y100" s="251" t="s">
        <v>1220</v>
      </c>
      <c r="Z100" s="251" t="s">
        <v>1221</v>
      </c>
      <c r="AA100" s="269">
        <f>R100/2</f>
        <v>8244416</v>
      </c>
      <c r="AB100" s="1470">
        <v>41530</v>
      </c>
      <c r="AC100" s="1489" t="s">
        <v>1585</v>
      </c>
      <c r="AD100" s="1471"/>
      <c r="AE100" s="1452"/>
      <c r="AF100" s="1452"/>
      <c r="AG100" s="1452"/>
      <c r="AH100" s="1452"/>
      <c r="AI100" s="1452"/>
      <c r="AJ100" s="1452"/>
      <c r="AK100" s="1452"/>
      <c r="AL100" s="1452"/>
      <c r="AM100" s="1452"/>
      <c r="AN100" s="1452"/>
      <c r="AO100" s="1452"/>
      <c r="AP100" s="261">
        <v>8244416</v>
      </c>
      <c r="AQ100" s="1470">
        <v>41635</v>
      </c>
      <c r="AR100" s="1489" t="s">
        <v>1586</v>
      </c>
      <c r="AS100" s="1195"/>
      <c r="AT100" s="263"/>
    </row>
    <row r="101" spans="1:46" s="861" customFormat="1" x14ac:dyDescent="0.2">
      <c r="A101" s="283"/>
      <c r="B101" s="283"/>
      <c r="C101" s="283"/>
      <c r="D101" s="283"/>
      <c r="E101" s="283"/>
      <c r="F101" s="645"/>
      <c r="G101" s="646"/>
      <c r="H101" s="647"/>
      <c r="I101" s="1490"/>
      <c r="J101" s="566"/>
      <c r="K101" s="1490"/>
      <c r="L101" s="1491"/>
      <c r="M101" s="1490"/>
      <c r="N101" s="389"/>
      <c r="O101" s="1490"/>
      <c r="P101" s="1490"/>
      <c r="Q101" s="564"/>
      <c r="R101" s="566"/>
      <c r="S101" s="567"/>
      <c r="T101" s="567"/>
      <c r="U101" s="567"/>
      <c r="V101" s="567"/>
      <c r="W101" s="568"/>
      <c r="X101" s="486"/>
      <c r="Y101" s="283"/>
      <c r="Z101" s="283"/>
      <c r="AA101" s="292"/>
      <c r="AB101" s="1490"/>
      <c r="AC101" s="1491"/>
      <c r="AD101" s="564"/>
      <c r="AE101" s="482"/>
      <c r="AF101" s="482"/>
      <c r="AG101" s="482"/>
      <c r="AH101" s="482"/>
      <c r="AI101" s="482"/>
      <c r="AJ101" s="482"/>
      <c r="AK101" s="482"/>
      <c r="AL101" s="482"/>
      <c r="AM101" s="482"/>
      <c r="AN101" s="482"/>
      <c r="AO101" s="482"/>
      <c r="AP101" s="569"/>
      <c r="AQ101" s="278"/>
      <c r="AR101" s="278"/>
      <c r="AS101" s="1195"/>
      <c r="AT101" s="278"/>
    </row>
    <row r="102" spans="1:46" ht="169.5" customHeight="1" x14ac:dyDescent="0.2">
      <c r="A102" s="1005" t="s">
        <v>2055</v>
      </c>
      <c r="B102" s="251" t="s">
        <v>1117</v>
      </c>
      <c r="C102" s="251" t="s">
        <v>1118</v>
      </c>
      <c r="D102" s="1452" t="s">
        <v>1926</v>
      </c>
      <c r="E102" s="251" t="s">
        <v>1207</v>
      </c>
      <c r="F102" s="626" t="s">
        <v>942</v>
      </c>
      <c r="G102" s="627" t="s">
        <v>1208</v>
      </c>
      <c r="H102" s="1487" t="s">
        <v>1209</v>
      </c>
      <c r="I102" s="1470">
        <v>41479</v>
      </c>
      <c r="J102" s="1472">
        <v>16500000</v>
      </c>
      <c r="K102" s="1470">
        <v>41519</v>
      </c>
      <c r="L102" s="1489" t="s">
        <v>1210</v>
      </c>
      <c r="M102" s="1470">
        <v>41519</v>
      </c>
      <c r="N102" s="265">
        <v>16495131</v>
      </c>
      <c r="O102" s="1470">
        <v>41521</v>
      </c>
      <c r="P102" s="1470">
        <v>41521</v>
      </c>
      <c r="Q102" s="1471">
        <v>1</v>
      </c>
      <c r="R102" s="1472">
        <v>16495131</v>
      </c>
      <c r="S102" s="1450" t="s">
        <v>1867</v>
      </c>
      <c r="T102" s="1450" t="s">
        <v>1870</v>
      </c>
      <c r="U102" s="1450" t="s">
        <v>1868</v>
      </c>
      <c r="V102" s="1451">
        <v>8247565.5</v>
      </c>
      <c r="W102" s="1492">
        <v>41551</v>
      </c>
      <c r="X102" s="267">
        <v>41702</v>
      </c>
      <c r="Y102" s="251" t="s">
        <v>1211</v>
      </c>
      <c r="Z102" s="251" t="s">
        <v>1212</v>
      </c>
      <c r="AA102" s="269">
        <v>8247566</v>
      </c>
      <c r="AB102" s="1470">
        <v>41535</v>
      </c>
      <c r="AC102" s="1489" t="s">
        <v>1862</v>
      </c>
      <c r="AD102" s="1471"/>
      <c r="AE102" s="1452"/>
      <c r="AF102" s="1452"/>
      <c r="AG102" s="1452"/>
      <c r="AH102" s="1452"/>
      <c r="AI102" s="1452"/>
      <c r="AJ102" s="1452"/>
      <c r="AK102" s="1452"/>
      <c r="AL102" s="1452"/>
      <c r="AM102" s="1452"/>
      <c r="AN102" s="1452"/>
      <c r="AO102" s="1452"/>
      <c r="AP102" s="261">
        <v>8247565</v>
      </c>
      <c r="AQ102" s="1470"/>
      <c r="AR102" s="1489"/>
      <c r="AS102" s="1195"/>
      <c r="AT102" s="263"/>
    </row>
    <row r="103" spans="1:46" s="1007" customFormat="1" ht="5.25" customHeight="1" x14ac:dyDescent="0.2">
      <c r="A103" s="776"/>
      <c r="B103" s="776"/>
      <c r="C103" s="776"/>
      <c r="D103" s="776"/>
      <c r="E103" s="776"/>
      <c r="F103" s="1006"/>
      <c r="G103" s="778"/>
      <c r="H103" s="779"/>
      <c r="I103" s="780"/>
      <c r="J103" s="781"/>
      <c r="K103" s="780"/>
      <c r="L103" s="782"/>
      <c r="M103" s="780"/>
      <c r="N103" s="783"/>
      <c r="O103" s="780"/>
      <c r="P103" s="780"/>
      <c r="Q103" s="784"/>
      <c r="R103" s="781"/>
      <c r="S103" s="1268"/>
      <c r="T103" s="1268"/>
      <c r="U103" s="1268"/>
      <c r="V103" s="1268"/>
      <c r="W103" s="785"/>
      <c r="X103" s="786"/>
      <c r="Y103" s="776"/>
      <c r="Z103" s="776"/>
      <c r="AA103" s="787"/>
      <c r="AB103" s="780"/>
      <c r="AC103" s="782"/>
      <c r="AD103" s="784"/>
      <c r="AE103" s="788"/>
      <c r="AF103" s="788"/>
      <c r="AG103" s="788"/>
      <c r="AH103" s="788"/>
      <c r="AI103" s="788"/>
      <c r="AJ103" s="788"/>
      <c r="AK103" s="788"/>
      <c r="AL103" s="788"/>
      <c r="AM103" s="788"/>
      <c r="AN103" s="788"/>
      <c r="AO103" s="788"/>
      <c r="AP103" s="789"/>
      <c r="AQ103" s="790"/>
      <c r="AR103" s="790"/>
      <c r="AS103" s="1195"/>
      <c r="AT103" s="790"/>
    </row>
    <row r="104" spans="1:46" ht="63.75" customHeight="1" x14ac:dyDescent="0.2">
      <c r="A104" s="1464" t="s">
        <v>1422</v>
      </c>
      <c r="B104" s="251" t="s">
        <v>1229</v>
      </c>
      <c r="C104" s="251" t="s">
        <v>1234</v>
      </c>
      <c r="D104" s="1129" t="s">
        <v>961</v>
      </c>
      <c r="E104" s="1129" t="s">
        <v>1232</v>
      </c>
      <c r="F104" s="274" t="s">
        <v>1233</v>
      </c>
      <c r="G104" s="627" t="s">
        <v>904</v>
      </c>
      <c r="H104" s="1487" t="s">
        <v>917</v>
      </c>
      <c r="I104" s="1470">
        <v>41394</v>
      </c>
      <c r="J104" s="1472">
        <v>31335498.550000001</v>
      </c>
      <c r="K104" s="1473">
        <v>41526</v>
      </c>
      <c r="L104" s="1489" t="s">
        <v>805</v>
      </c>
      <c r="M104" s="1473">
        <v>41526</v>
      </c>
      <c r="N104" s="265">
        <v>14884960.550000001</v>
      </c>
      <c r="O104" s="1473">
        <v>41527</v>
      </c>
      <c r="P104" s="1473">
        <v>41527</v>
      </c>
      <c r="Q104" s="559">
        <v>4</v>
      </c>
      <c r="R104" s="1472">
        <v>14884960.550000001</v>
      </c>
      <c r="S104" s="1451"/>
      <c r="T104" s="1451"/>
      <c r="U104" s="1451"/>
      <c r="V104" s="1451"/>
      <c r="W104" s="1957">
        <v>41556</v>
      </c>
      <c r="X104" s="1473">
        <v>41603</v>
      </c>
      <c r="Y104" s="251" t="s">
        <v>1236</v>
      </c>
      <c r="Z104" s="1129" t="s">
        <v>1237</v>
      </c>
      <c r="AA104" s="269"/>
      <c r="AB104" s="1473"/>
      <c r="AC104" s="1489"/>
      <c r="AD104" s="269">
        <v>728119.73</v>
      </c>
      <c r="AE104" s="1939">
        <v>41557</v>
      </c>
      <c r="AF104" s="1940" t="s">
        <v>331</v>
      </c>
      <c r="AG104" s="1452"/>
      <c r="AH104" s="1452"/>
      <c r="AI104" s="1452"/>
      <c r="AJ104" s="1452"/>
      <c r="AK104" s="1452"/>
      <c r="AL104" s="1452"/>
      <c r="AM104" s="1452"/>
      <c r="AN104" s="1452"/>
      <c r="AO104" s="1452"/>
      <c r="AP104" s="261">
        <v>13946518.279999999</v>
      </c>
      <c r="AQ104" s="1470">
        <v>41626</v>
      </c>
      <c r="AR104" s="1489" t="s">
        <v>1599</v>
      </c>
      <c r="AS104" s="1195"/>
      <c r="AT104" s="263"/>
    </row>
    <row r="105" spans="1:46" ht="57" customHeight="1" x14ac:dyDescent="0.2">
      <c r="A105" s="1465"/>
      <c r="B105" s="251" t="s">
        <v>1230</v>
      </c>
      <c r="C105" s="251" t="s">
        <v>1231</v>
      </c>
      <c r="D105" s="1403"/>
      <c r="E105" s="1403"/>
      <c r="F105" s="1978"/>
      <c r="G105" s="627" t="s">
        <v>904</v>
      </c>
      <c r="H105" s="1487" t="s">
        <v>1235</v>
      </c>
      <c r="I105" s="1470">
        <v>41445</v>
      </c>
      <c r="J105" s="1472">
        <v>100000000</v>
      </c>
      <c r="K105" s="1934"/>
      <c r="L105" s="1489" t="s">
        <v>1246</v>
      </c>
      <c r="M105" s="1934"/>
      <c r="N105" s="265">
        <v>61896120</v>
      </c>
      <c r="O105" s="1934"/>
      <c r="P105" s="1934"/>
      <c r="Q105" s="1475"/>
      <c r="R105" s="1472">
        <v>100000000</v>
      </c>
      <c r="S105" s="1451"/>
      <c r="T105" s="1451"/>
      <c r="U105" s="1451"/>
      <c r="V105" s="1451"/>
      <c r="W105" s="1959"/>
      <c r="X105" s="1934"/>
      <c r="Y105" s="251" t="s">
        <v>1236</v>
      </c>
      <c r="Z105" s="1403"/>
      <c r="AA105" s="269"/>
      <c r="AB105" s="1934"/>
      <c r="AC105" s="1489"/>
      <c r="AD105" s="269">
        <v>100000000</v>
      </c>
      <c r="AE105" s="1403"/>
      <c r="AF105" s="1403"/>
      <c r="AG105" s="1452"/>
      <c r="AH105" s="1452"/>
      <c r="AI105" s="1452"/>
      <c r="AJ105" s="1452"/>
      <c r="AK105" s="1452"/>
      <c r="AL105" s="1452"/>
      <c r="AM105" s="1452"/>
      <c r="AN105" s="1452"/>
      <c r="AO105" s="1452"/>
      <c r="AP105" s="261"/>
      <c r="AQ105" s="263"/>
      <c r="AR105" s="263"/>
      <c r="AS105" s="1195"/>
      <c r="AT105" s="263"/>
    </row>
    <row r="106" spans="1:46" s="861" customFormat="1" ht="9" customHeight="1" x14ac:dyDescent="0.2">
      <c r="A106" s="283"/>
      <c r="B106" s="283"/>
      <c r="C106" s="283"/>
      <c r="D106" s="283"/>
      <c r="E106" s="283"/>
      <c r="F106" s="645"/>
      <c r="G106" s="646"/>
      <c r="H106" s="647"/>
      <c r="I106" s="1490"/>
      <c r="J106" s="566"/>
      <c r="K106" s="1490"/>
      <c r="L106" s="1491"/>
      <c r="M106" s="1490"/>
      <c r="N106" s="389"/>
      <c r="O106" s="1490"/>
      <c r="P106" s="1490"/>
      <c r="Q106" s="564"/>
      <c r="R106" s="566"/>
      <c r="S106" s="567"/>
      <c r="T106" s="567"/>
      <c r="U106" s="567"/>
      <c r="V106" s="567"/>
      <c r="W106" s="568"/>
      <c r="X106" s="486"/>
      <c r="Y106" s="283"/>
      <c r="Z106" s="283"/>
      <c r="AA106" s="292"/>
      <c r="AB106" s="1490"/>
      <c r="AC106" s="1491"/>
      <c r="AD106" s="564"/>
      <c r="AE106" s="482"/>
      <c r="AF106" s="482"/>
      <c r="AG106" s="482"/>
      <c r="AH106" s="482"/>
      <c r="AI106" s="482"/>
      <c r="AJ106" s="482"/>
      <c r="AK106" s="482"/>
      <c r="AL106" s="482"/>
      <c r="AM106" s="482"/>
      <c r="AN106" s="482"/>
      <c r="AO106" s="482"/>
      <c r="AP106" s="569"/>
      <c r="AQ106" s="278"/>
      <c r="AR106" s="278"/>
      <c r="AS106" s="1195"/>
      <c r="AT106" s="278"/>
    </row>
    <row r="107" spans="1:46" ht="51.75" customHeight="1" x14ac:dyDescent="0.2">
      <c r="A107" s="1005" t="s">
        <v>2056</v>
      </c>
      <c r="B107" s="251" t="s">
        <v>1135</v>
      </c>
      <c r="C107" s="251" t="s">
        <v>1136</v>
      </c>
      <c r="D107" s="251" t="s">
        <v>961</v>
      </c>
      <c r="E107" s="251" t="s">
        <v>1239</v>
      </c>
      <c r="F107" s="1014" t="s">
        <v>1240</v>
      </c>
      <c r="G107" s="627" t="s">
        <v>1137</v>
      </c>
      <c r="H107" s="1487" t="s">
        <v>1138</v>
      </c>
      <c r="I107" s="1470">
        <v>41394</v>
      </c>
      <c r="J107" s="1472">
        <v>162000000</v>
      </c>
      <c r="K107" s="1470">
        <v>41527</v>
      </c>
      <c r="L107" s="1489" t="s">
        <v>1432</v>
      </c>
      <c r="M107" s="1470">
        <v>41527</v>
      </c>
      <c r="N107" s="265">
        <v>161822042</v>
      </c>
      <c r="O107" s="1470">
        <v>41536</v>
      </c>
      <c r="P107" s="1470">
        <v>41536</v>
      </c>
      <c r="Q107" s="1471">
        <v>3</v>
      </c>
      <c r="R107" s="1472">
        <v>161822042</v>
      </c>
      <c r="S107" s="1451"/>
      <c r="T107" s="1451"/>
      <c r="U107" s="1451"/>
      <c r="V107" s="1451"/>
      <c r="W107" s="1492">
        <v>41619</v>
      </c>
      <c r="X107" s="267">
        <v>41631</v>
      </c>
      <c r="Y107" s="251" t="s">
        <v>1139</v>
      </c>
      <c r="Z107" s="251" t="s">
        <v>1241</v>
      </c>
      <c r="AA107" s="269"/>
      <c r="AB107" s="1470"/>
      <c r="AC107" s="1489"/>
      <c r="AD107" s="258">
        <v>135705843</v>
      </c>
      <c r="AE107" s="259">
        <v>41607</v>
      </c>
      <c r="AF107" s="1493" t="s">
        <v>1600</v>
      </c>
      <c r="AG107" s="1452"/>
      <c r="AH107" s="1452"/>
      <c r="AI107" s="1452"/>
      <c r="AJ107" s="1452"/>
      <c r="AK107" s="1452"/>
      <c r="AL107" s="1452"/>
      <c r="AM107" s="1452"/>
      <c r="AN107" s="1452"/>
      <c r="AO107" s="1452"/>
      <c r="AP107" s="261">
        <v>26116199</v>
      </c>
      <c r="AQ107" s="278"/>
      <c r="AR107" s="278"/>
      <c r="AS107" s="1195"/>
      <c r="AT107" s="263"/>
    </row>
    <row r="108" spans="1:46" s="1010" customFormat="1" ht="11.25" customHeight="1" x14ac:dyDescent="0.2">
      <c r="A108" s="415"/>
      <c r="B108" s="415"/>
      <c r="C108" s="415"/>
      <c r="D108" s="415"/>
      <c r="E108" s="415"/>
      <c r="F108" s="1009"/>
      <c r="G108" s="671"/>
      <c r="H108" s="672"/>
      <c r="I108" s="500"/>
      <c r="J108" s="673"/>
      <c r="K108" s="500"/>
      <c r="L108" s="501"/>
      <c r="M108" s="500"/>
      <c r="N108" s="421"/>
      <c r="O108" s="500"/>
      <c r="P108" s="500"/>
      <c r="Q108" s="674"/>
      <c r="R108" s="673"/>
      <c r="S108" s="806"/>
      <c r="T108" s="806"/>
      <c r="U108" s="806"/>
      <c r="V108" s="806"/>
      <c r="W108" s="675"/>
      <c r="X108" s="497"/>
      <c r="Y108" s="415"/>
      <c r="Z108" s="415"/>
      <c r="AA108" s="423"/>
      <c r="AB108" s="500"/>
      <c r="AC108" s="501"/>
      <c r="AD108" s="674"/>
      <c r="AE108" s="488"/>
      <c r="AF108" s="488"/>
      <c r="AG108" s="488"/>
      <c r="AH108" s="488"/>
      <c r="AI108" s="488"/>
      <c r="AJ108" s="488"/>
      <c r="AK108" s="488"/>
      <c r="AL108" s="488"/>
      <c r="AM108" s="488"/>
      <c r="AN108" s="488"/>
      <c r="AO108" s="488"/>
      <c r="AP108" s="676"/>
      <c r="AQ108" s="422"/>
      <c r="AR108" s="422"/>
      <c r="AS108" s="1195"/>
      <c r="AT108" s="422"/>
    </row>
    <row r="109" spans="1:46" ht="77.25" customHeight="1" x14ac:dyDescent="0.2">
      <c r="A109" s="1005" t="s">
        <v>2057</v>
      </c>
      <c r="B109" s="251" t="s">
        <v>1188</v>
      </c>
      <c r="C109" s="251" t="s">
        <v>1190</v>
      </c>
      <c r="D109" s="1452" t="s">
        <v>1940</v>
      </c>
      <c r="E109" s="251" t="s">
        <v>994</v>
      </c>
      <c r="F109" s="1014" t="s">
        <v>1191</v>
      </c>
      <c r="G109" s="627" t="s">
        <v>1192</v>
      </c>
      <c r="H109" s="1487" t="s">
        <v>1193</v>
      </c>
      <c r="I109" s="1470">
        <v>41400</v>
      </c>
      <c r="J109" s="1472">
        <v>49978694</v>
      </c>
      <c r="K109" s="1470">
        <v>41530</v>
      </c>
      <c r="L109" s="1489" t="s">
        <v>1262</v>
      </c>
      <c r="M109" s="1470">
        <v>41530</v>
      </c>
      <c r="N109" s="265">
        <v>49957847</v>
      </c>
      <c r="O109" s="1470">
        <v>41541</v>
      </c>
      <c r="P109" s="1470">
        <v>41542</v>
      </c>
      <c r="Q109" s="1471">
        <v>3</v>
      </c>
      <c r="R109" s="1472">
        <v>49957847</v>
      </c>
      <c r="S109" s="1450" t="s">
        <v>1937</v>
      </c>
      <c r="T109" s="1450" t="s">
        <v>1938</v>
      </c>
      <c r="U109" s="1450" t="s">
        <v>1939</v>
      </c>
      <c r="V109" s="1451">
        <v>24519889</v>
      </c>
      <c r="W109" s="1492">
        <v>41633</v>
      </c>
      <c r="X109" s="267">
        <v>41785</v>
      </c>
      <c r="Y109" s="251" t="s">
        <v>1139</v>
      </c>
      <c r="Z109" s="251" t="s">
        <v>1263</v>
      </c>
      <c r="AA109" s="269"/>
      <c r="AB109" s="1470"/>
      <c r="AC109" s="1489"/>
      <c r="AD109" s="258">
        <v>25437958</v>
      </c>
      <c r="AE109" s="259">
        <v>41592</v>
      </c>
      <c r="AF109" s="1493" t="s">
        <v>1601</v>
      </c>
      <c r="AG109" s="1452"/>
      <c r="AH109" s="1452"/>
      <c r="AI109" s="1452"/>
      <c r="AJ109" s="1452"/>
      <c r="AK109" s="1452"/>
      <c r="AL109" s="1452"/>
      <c r="AM109" s="1452"/>
      <c r="AN109" s="1452"/>
      <c r="AO109" s="1452"/>
      <c r="AP109" s="261">
        <v>24519876</v>
      </c>
      <c r="AQ109" s="267">
        <v>41815</v>
      </c>
      <c r="AR109" s="314"/>
      <c r="AS109" s="269">
        <v>13</v>
      </c>
      <c r="AT109" s="263"/>
    </row>
    <row r="110" spans="1:46" s="1008" customFormat="1" ht="8.25" customHeight="1" x14ac:dyDescent="0.2">
      <c r="A110" s="464"/>
      <c r="B110" s="464"/>
      <c r="C110" s="464"/>
      <c r="D110" s="464"/>
      <c r="E110" s="464"/>
      <c r="F110" s="664"/>
      <c r="G110" s="665"/>
      <c r="H110" s="666"/>
      <c r="I110" s="468"/>
      <c r="J110" s="667"/>
      <c r="K110" s="468"/>
      <c r="L110" s="467"/>
      <c r="M110" s="468"/>
      <c r="N110" s="509"/>
      <c r="O110" s="468"/>
      <c r="P110" s="468"/>
      <c r="Q110" s="471"/>
      <c r="R110" s="667"/>
      <c r="S110" s="812"/>
      <c r="T110" s="812"/>
      <c r="U110" s="812"/>
      <c r="V110" s="812"/>
      <c r="W110" s="668"/>
      <c r="X110" s="470"/>
      <c r="Y110" s="464"/>
      <c r="Z110" s="464"/>
      <c r="AA110" s="469"/>
      <c r="AB110" s="468"/>
      <c r="AC110" s="467"/>
      <c r="AD110" s="471"/>
      <c r="AE110" s="502"/>
      <c r="AF110" s="502"/>
      <c r="AG110" s="502"/>
      <c r="AH110" s="502"/>
      <c r="AI110" s="502"/>
      <c r="AJ110" s="502"/>
      <c r="AK110" s="502"/>
      <c r="AL110" s="502"/>
      <c r="AM110" s="502"/>
      <c r="AN110" s="502"/>
      <c r="AO110" s="502"/>
      <c r="AP110" s="669"/>
      <c r="AQ110" s="472"/>
      <c r="AR110" s="472"/>
      <c r="AS110" s="1195"/>
      <c r="AT110" s="472"/>
    </row>
    <row r="111" spans="1:46" ht="90.75" customHeight="1" x14ac:dyDescent="0.2">
      <c r="A111" s="1005" t="s">
        <v>2058</v>
      </c>
      <c r="B111" s="251" t="s">
        <v>1266</v>
      </c>
      <c r="C111" s="251" t="s">
        <v>1267</v>
      </c>
      <c r="D111" s="251" t="s">
        <v>1471</v>
      </c>
      <c r="E111" s="251" t="s">
        <v>974</v>
      </c>
      <c r="F111" s="1014" t="s">
        <v>1269</v>
      </c>
      <c r="G111" s="627" t="s">
        <v>1093</v>
      </c>
      <c r="H111" s="1487" t="s">
        <v>1094</v>
      </c>
      <c r="I111" s="1470">
        <v>41367</v>
      </c>
      <c r="J111" s="1472">
        <v>300000000</v>
      </c>
      <c r="K111" s="1470">
        <v>41540</v>
      </c>
      <c r="L111" s="1487" t="s">
        <v>1470</v>
      </c>
      <c r="M111" s="1470">
        <v>41540</v>
      </c>
      <c r="N111" s="265">
        <v>283015786</v>
      </c>
      <c r="O111" s="1470">
        <v>41577</v>
      </c>
      <c r="P111" s="1470">
        <v>41583</v>
      </c>
      <c r="Q111" s="1471">
        <v>3</v>
      </c>
      <c r="R111" s="1472">
        <v>283015786</v>
      </c>
      <c r="S111" s="1451"/>
      <c r="T111" s="1451"/>
      <c r="U111" s="1451">
        <f>N111*6%</f>
        <v>16980947.16</v>
      </c>
      <c r="V111" s="1451"/>
      <c r="W111" s="1492">
        <v>41675</v>
      </c>
      <c r="X111" s="267">
        <v>41764</v>
      </c>
      <c r="Y111" s="251" t="s">
        <v>1270</v>
      </c>
      <c r="Z111" s="251" t="s">
        <v>1469</v>
      </c>
      <c r="AA111" s="269"/>
      <c r="AB111" s="1470"/>
      <c r="AC111" s="1489"/>
      <c r="AD111" s="258">
        <v>105551876</v>
      </c>
      <c r="AE111" s="259">
        <v>41628</v>
      </c>
      <c r="AF111" s="1493" t="s">
        <v>1606</v>
      </c>
      <c r="AG111" s="1452"/>
      <c r="AH111" s="1452"/>
      <c r="AI111" s="1452"/>
      <c r="AJ111" s="1452"/>
      <c r="AK111" s="1452"/>
      <c r="AL111" s="1452"/>
      <c r="AM111" s="1452"/>
      <c r="AN111" s="1452"/>
      <c r="AO111" s="1452"/>
      <c r="AP111" s="261">
        <v>177453910</v>
      </c>
      <c r="AQ111" s="1470">
        <v>41768</v>
      </c>
      <c r="AR111" s="1489" t="s">
        <v>2007</v>
      </c>
      <c r="AS111" s="1195"/>
      <c r="AT111" s="263"/>
    </row>
    <row r="112" spans="1:46" s="1031" customFormat="1" ht="9.75" customHeight="1" x14ac:dyDescent="0.2">
      <c r="A112" s="1016"/>
      <c r="B112" s="1016"/>
      <c r="C112" s="1016"/>
      <c r="D112" s="1016"/>
      <c r="E112" s="1016"/>
      <c r="F112" s="1017"/>
      <c r="G112" s="1018"/>
      <c r="H112" s="1019"/>
      <c r="I112" s="1020"/>
      <c r="J112" s="1021"/>
      <c r="K112" s="1020"/>
      <c r="L112" s="1019"/>
      <c r="M112" s="1020"/>
      <c r="N112" s="1022"/>
      <c r="O112" s="1020"/>
      <c r="P112" s="1020"/>
      <c r="Q112" s="1023"/>
      <c r="R112" s="1021"/>
      <c r="S112" s="1275"/>
      <c r="T112" s="1275"/>
      <c r="U112" s="1275"/>
      <c r="V112" s="1275"/>
      <c r="W112" s="1024"/>
      <c r="X112" s="1025"/>
      <c r="Y112" s="1016"/>
      <c r="Z112" s="1016"/>
      <c r="AA112" s="1026"/>
      <c r="AB112" s="1020"/>
      <c r="AC112" s="1027"/>
      <c r="AD112" s="1023"/>
      <c r="AE112" s="1028"/>
      <c r="AF112" s="1028"/>
      <c r="AG112" s="1028"/>
      <c r="AH112" s="1028"/>
      <c r="AI112" s="1028"/>
      <c r="AJ112" s="1028"/>
      <c r="AK112" s="1028"/>
      <c r="AL112" s="1028"/>
      <c r="AM112" s="1028"/>
      <c r="AN112" s="1028"/>
      <c r="AO112" s="1028"/>
      <c r="AP112" s="1029"/>
      <c r="AQ112" s="1030"/>
      <c r="AR112" s="1030"/>
      <c r="AS112" s="1195"/>
      <c r="AT112" s="1030"/>
    </row>
    <row r="113" spans="1:46" ht="63.75" customHeight="1" x14ac:dyDescent="0.2">
      <c r="A113" s="1005" t="s">
        <v>1971</v>
      </c>
      <c r="B113" s="251" t="s">
        <v>1973</v>
      </c>
      <c r="C113" s="251" t="s">
        <v>1271</v>
      </c>
      <c r="D113" s="251" t="s">
        <v>1652</v>
      </c>
      <c r="E113" s="251" t="s">
        <v>278</v>
      </c>
      <c r="F113" s="1015">
        <v>7729273</v>
      </c>
      <c r="G113" s="627" t="s">
        <v>1272</v>
      </c>
      <c r="H113" s="1487" t="s">
        <v>1273</v>
      </c>
      <c r="I113" s="1470">
        <v>41457</v>
      </c>
      <c r="J113" s="1472">
        <v>165897415</v>
      </c>
      <c r="K113" s="1470">
        <v>41540</v>
      </c>
      <c r="L113" s="1487" t="s">
        <v>1653</v>
      </c>
      <c r="M113" s="1470">
        <v>41540</v>
      </c>
      <c r="N113" s="265">
        <v>165897408</v>
      </c>
      <c r="O113" s="1470">
        <v>41544</v>
      </c>
      <c r="P113" s="1470">
        <v>41684</v>
      </c>
      <c r="Q113" s="1471">
        <v>3</v>
      </c>
      <c r="R113" s="1472">
        <v>165897408</v>
      </c>
      <c r="S113" s="1450" t="s">
        <v>1750</v>
      </c>
      <c r="T113" s="1450" t="s">
        <v>1900</v>
      </c>
      <c r="U113" s="1450" t="s">
        <v>1901</v>
      </c>
      <c r="V113" s="1451">
        <v>165897408</v>
      </c>
      <c r="W113" s="1492">
        <v>41761</v>
      </c>
      <c r="X113" s="267">
        <v>41781</v>
      </c>
      <c r="Y113" s="251" t="s">
        <v>1274</v>
      </c>
      <c r="Z113" s="251" t="s">
        <v>1972</v>
      </c>
      <c r="AA113" s="269"/>
      <c r="AB113" s="1470"/>
      <c r="AC113" s="1489"/>
      <c r="AD113" s="258">
        <v>82900000</v>
      </c>
      <c r="AE113" s="259">
        <v>41789</v>
      </c>
      <c r="AF113" s="1493" t="s">
        <v>2073</v>
      </c>
      <c r="AG113" s="1145"/>
      <c r="AH113" s="1452"/>
      <c r="AI113" s="1452"/>
      <c r="AJ113" s="1145"/>
      <c r="AK113" s="1452"/>
      <c r="AL113" s="1452"/>
      <c r="AM113" s="1452"/>
      <c r="AN113" s="1452"/>
      <c r="AO113" s="1452"/>
      <c r="AP113" s="261"/>
      <c r="AQ113" s="1470"/>
      <c r="AR113" s="1471"/>
      <c r="AS113" s="1196">
        <v>7498</v>
      </c>
      <c r="AT113" s="263"/>
    </row>
    <row r="114" spans="1:46" s="861" customFormat="1" x14ac:dyDescent="0.2">
      <c r="A114" s="283"/>
      <c r="B114" s="283"/>
      <c r="C114" s="283"/>
      <c r="D114" s="283"/>
      <c r="E114" s="283"/>
      <c r="F114" s="645"/>
      <c r="G114" s="646"/>
      <c r="H114" s="647"/>
      <c r="I114" s="1490"/>
      <c r="J114" s="566"/>
      <c r="K114" s="1490"/>
      <c r="L114" s="1491"/>
      <c r="M114" s="1490"/>
      <c r="N114" s="389"/>
      <c r="O114" s="1490"/>
      <c r="P114" s="1490"/>
      <c r="Q114" s="564"/>
      <c r="R114" s="566"/>
      <c r="S114" s="567"/>
      <c r="T114" s="567"/>
      <c r="U114" s="567"/>
      <c r="V114" s="567"/>
      <c r="W114" s="568"/>
      <c r="X114" s="486"/>
      <c r="Y114" s="283"/>
      <c r="Z114" s="283"/>
      <c r="AA114" s="292"/>
      <c r="AB114" s="1490"/>
      <c r="AC114" s="1491"/>
      <c r="AD114" s="564"/>
      <c r="AE114" s="482"/>
      <c r="AF114" s="482"/>
      <c r="AG114" s="482"/>
      <c r="AH114" s="482"/>
      <c r="AI114" s="482"/>
      <c r="AJ114" s="482"/>
      <c r="AK114" s="482"/>
      <c r="AL114" s="482"/>
      <c r="AM114" s="482"/>
      <c r="AN114" s="482"/>
      <c r="AO114" s="482"/>
      <c r="AP114" s="569"/>
      <c r="AQ114" s="278"/>
      <c r="AR114" s="278"/>
      <c r="AS114" s="1195"/>
      <c r="AT114" s="278"/>
    </row>
    <row r="115" spans="1:46" ht="47.25" customHeight="1" x14ac:dyDescent="0.2">
      <c r="A115" s="1129" t="s">
        <v>1275</v>
      </c>
      <c r="B115" s="251" t="s">
        <v>1282</v>
      </c>
      <c r="C115" s="251" t="s">
        <v>1283</v>
      </c>
      <c r="D115" s="1129" t="s">
        <v>1468</v>
      </c>
      <c r="E115" s="1129" t="s">
        <v>1285</v>
      </c>
      <c r="F115" s="274" t="s">
        <v>531</v>
      </c>
      <c r="G115" s="627" t="s">
        <v>1301</v>
      </c>
      <c r="H115" s="1973" t="s">
        <v>1294</v>
      </c>
      <c r="I115" s="1473">
        <v>41457</v>
      </c>
      <c r="J115" s="1472">
        <v>221128195</v>
      </c>
      <c r="K115" s="1473">
        <v>41540</v>
      </c>
      <c r="L115" s="1967" t="s">
        <v>225</v>
      </c>
      <c r="M115" s="1473">
        <v>41540</v>
      </c>
      <c r="N115" s="265">
        <v>208585593</v>
      </c>
      <c r="O115" s="1473">
        <v>41562</v>
      </c>
      <c r="P115" s="1957">
        <v>41583</v>
      </c>
      <c r="Q115" s="559">
        <v>8</v>
      </c>
      <c r="R115" s="277">
        <v>776804181</v>
      </c>
      <c r="S115" s="1941" t="s">
        <v>1872</v>
      </c>
      <c r="T115" s="1451"/>
      <c r="U115" s="1941" t="s">
        <v>1912</v>
      </c>
      <c r="V115" s="1451">
        <v>0.65</v>
      </c>
      <c r="W115" s="1957">
        <v>41825</v>
      </c>
      <c r="X115" s="1473">
        <v>41883</v>
      </c>
      <c r="Y115" s="791" t="s">
        <v>1302</v>
      </c>
      <c r="Z115" s="1129" t="s">
        <v>1403</v>
      </c>
      <c r="AA115" s="269"/>
      <c r="AB115" s="1470"/>
      <c r="AC115" s="1489"/>
      <c r="AD115" s="269">
        <f>123661301-0.7</f>
        <v>123661300.3</v>
      </c>
      <c r="AE115" s="1939">
        <v>41628</v>
      </c>
      <c r="AF115" s="1984" t="s">
        <v>1596</v>
      </c>
      <c r="AG115" s="261">
        <f>84924292+0.35</f>
        <v>84924292.349999994</v>
      </c>
      <c r="AH115" s="1939">
        <v>41628</v>
      </c>
      <c r="AI115" s="1984" t="s">
        <v>1657</v>
      </c>
      <c r="AJ115" s="1295">
        <v>0.65</v>
      </c>
      <c r="AK115" s="1294"/>
      <c r="AL115" s="1294"/>
      <c r="AM115" s="1294"/>
      <c r="AN115" s="1493"/>
      <c r="AO115" s="1294"/>
      <c r="AP115" s="261"/>
      <c r="AQ115" s="278"/>
      <c r="AR115" s="278"/>
      <c r="AS115" s="1195"/>
      <c r="AT115" s="263"/>
    </row>
    <row r="116" spans="1:46" ht="39" x14ac:dyDescent="0.2">
      <c r="A116" s="560"/>
      <c r="B116" s="251" t="s">
        <v>1276</v>
      </c>
      <c r="C116" s="251" t="s">
        <v>1284</v>
      </c>
      <c r="D116" s="560"/>
      <c r="E116" s="560"/>
      <c r="F116" s="480"/>
      <c r="G116" s="627" t="s">
        <v>1296</v>
      </c>
      <c r="H116" s="1975"/>
      <c r="I116" s="1288"/>
      <c r="J116" s="1472">
        <v>402807035</v>
      </c>
      <c r="K116" s="1288"/>
      <c r="L116" s="1968"/>
      <c r="M116" s="1288"/>
      <c r="N116" s="265">
        <v>376433508</v>
      </c>
      <c r="O116" s="1288"/>
      <c r="P116" s="623"/>
      <c r="Q116" s="1474"/>
      <c r="R116" s="282"/>
      <c r="S116" s="1966"/>
      <c r="T116" s="1451"/>
      <c r="U116" s="1966"/>
      <c r="V116" s="1451">
        <v>313168163</v>
      </c>
      <c r="W116" s="1958"/>
      <c r="X116" s="1288"/>
      <c r="Y116" s="791" t="s">
        <v>1302</v>
      </c>
      <c r="Z116" s="560"/>
      <c r="AA116" s="269"/>
      <c r="AB116" s="1470"/>
      <c r="AC116" s="1489"/>
      <c r="AD116" s="269">
        <f>AG116+AJ116</f>
        <v>298780927.35000002</v>
      </c>
      <c r="AE116" s="560"/>
      <c r="AF116" s="1971"/>
      <c r="AG116" s="261">
        <v>63265345</v>
      </c>
      <c r="AH116" s="560"/>
      <c r="AI116" s="1971"/>
      <c r="AJ116" s="261">
        <v>235515582.34999999</v>
      </c>
      <c r="AK116" s="259">
        <v>41724</v>
      </c>
      <c r="AL116" s="1294" t="s">
        <v>1917</v>
      </c>
      <c r="AM116" s="1294"/>
      <c r="AN116" s="1493"/>
      <c r="AO116" s="1294"/>
      <c r="AP116" s="261">
        <f>V116-AG116-AJ116</f>
        <v>14387235.650000006</v>
      </c>
      <c r="AQ116" s="278"/>
      <c r="AR116" s="278"/>
      <c r="AS116" s="1195"/>
      <c r="AT116" s="263"/>
    </row>
    <row r="117" spans="1:46" ht="39" x14ac:dyDescent="0.2">
      <c r="A117" s="560"/>
      <c r="B117" s="251" t="s">
        <v>1281</v>
      </c>
      <c r="C117" s="251" t="s">
        <v>1286</v>
      </c>
      <c r="D117" s="560"/>
      <c r="E117" s="560"/>
      <c r="F117" s="480"/>
      <c r="G117" s="627" t="s">
        <v>1300</v>
      </c>
      <c r="H117" s="1975"/>
      <c r="I117" s="1288"/>
      <c r="J117" s="1472">
        <v>80073630</v>
      </c>
      <c r="K117" s="1288"/>
      <c r="L117" s="1968"/>
      <c r="M117" s="1288"/>
      <c r="N117" s="265">
        <v>74825572</v>
      </c>
      <c r="O117" s="1288"/>
      <c r="P117" s="623"/>
      <c r="Q117" s="1474"/>
      <c r="R117" s="282"/>
      <c r="S117" s="1966"/>
      <c r="T117" s="1451"/>
      <c r="U117" s="1966"/>
      <c r="V117" s="1451"/>
      <c r="W117" s="1958"/>
      <c r="X117" s="1288"/>
      <c r="Y117" s="791" t="s">
        <v>1302</v>
      </c>
      <c r="Z117" s="560"/>
      <c r="AA117" s="269"/>
      <c r="AB117" s="1470"/>
      <c r="AC117" s="1489"/>
      <c r="AD117" s="1146">
        <v>4690473</v>
      </c>
      <c r="AE117" s="560"/>
      <c r="AF117" s="1971"/>
      <c r="AG117" s="261">
        <v>70135099</v>
      </c>
      <c r="AH117" s="560"/>
      <c r="AI117" s="1971"/>
      <c r="AJ117" s="1296"/>
      <c r="AK117" s="1463"/>
      <c r="AL117" s="1463"/>
      <c r="AM117" s="1463"/>
      <c r="AN117" s="1452"/>
      <c r="AO117" s="1463"/>
      <c r="AP117" s="261"/>
      <c r="AQ117" s="278"/>
      <c r="AR117" s="278"/>
      <c r="AS117" s="1195"/>
      <c r="AT117" s="263"/>
    </row>
    <row r="118" spans="1:46" ht="39" x14ac:dyDescent="0.2">
      <c r="A118" s="560"/>
      <c r="B118" s="268" t="s">
        <v>1287</v>
      </c>
      <c r="C118" s="251" t="s">
        <v>1288</v>
      </c>
      <c r="D118" s="560"/>
      <c r="E118" s="560"/>
      <c r="F118" s="480"/>
      <c r="G118" s="627" t="s">
        <v>1293</v>
      </c>
      <c r="H118" s="1975"/>
      <c r="I118" s="1288"/>
      <c r="J118" s="1472">
        <v>25759418</v>
      </c>
      <c r="K118" s="1288"/>
      <c r="L118" s="1968"/>
      <c r="M118" s="1288"/>
      <c r="N118" s="265">
        <v>24110412</v>
      </c>
      <c r="O118" s="1288"/>
      <c r="P118" s="623"/>
      <c r="Q118" s="1474"/>
      <c r="R118" s="282"/>
      <c r="S118" s="1966"/>
      <c r="T118" s="1450" t="s">
        <v>1913</v>
      </c>
      <c r="U118" s="1966"/>
      <c r="V118" s="261">
        <v>818.72</v>
      </c>
      <c r="W118" s="1958"/>
      <c r="X118" s="1288"/>
      <c r="Y118" s="791" t="s">
        <v>1302</v>
      </c>
      <c r="Z118" s="560"/>
      <c r="AA118" s="269"/>
      <c r="AB118" s="1470"/>
      <c r="AC118" s="1489"/>
      <c r="AD118" s="1146">
        <v>24109593</v>
      </c>
      <c r="AE118" s="560"/>
      <c r="AF118" s="1971"/>
      <c r="AG118" s="261"/>
      <c r="AH118" s="560"/>
      <c r="AI118" s="1971"/>
      <c r="AJ118" s="1463"/>
      <c r="AK118" s="1463"/>
      <c r="AL118" s="1463"/>
      <c r="AM118" s="1463"/>
      <c r="AN118" s="1452"/>
      <c r="AO118" s="1463"/>
      <c r="AP118" s="261"/>
      <c r="AQ118" s="278"/>
      <c r="AR118" s="278"/>
      <c r="AS118" s="1195"/>
      <c r="AT118" s="263"/>
    </row>
    <row r="119" spans="1:46" ht="39" x14ac:dyDescent="0.2">
      <c r="A119" s="560"/>
      <c r="B119" s="251" t="s">
        <v>1277</v>
      </c>
      <c r="C119" s="251" t="s">
        <v>1289</v>
      </c>
      <c r="D119" s="560"/>
      <c r="E119" s="560"/>
      <c r="F119" s="480"/>
      <c r="G119" s="627" t="s">
        <v>1295</v>
      </c>
      <c r="H119" s="1975"/>
      <c r="I119" s="1288"/>
      <c r="J119" s="1472">
        <v>33103060</v>
      </c>
      <c r="K119" s="1288"/>
      <c r="L119" s="1968"/>
      <c r="M119" s="1288"/>
      <c r="N119" s="265">
        <v>30910077</v>
      </c>
      <c r="O119" s="1288"/>
      <c r="P119" s="623"/>
      <c r="Q119" s="1474"/>
      <c r="R119" s="282"/>
      <c r="S119" s="1966"/>
      <c r="T119" s="1450" t="s">
        <v>1914</v>
      </c>
      <c r="U119" s="1966"/>
      <c r="V119" s="1451">
        <v>20.3</v>
      </c>
      <c r="W119" s="1958"/>
      <c r="X119" s="1288"/>
      <c r="Y119" s="791" t="s">
        <v>1302</v>
      </c>
      <c r="Z119" s="560"/>
      <c r="AA119" s="269"/>
      <c r="AB119" s="1470"/>
      <c r="AC119" s="1489"/>
      <c r="AD119" s="1146">
        <v>30910057</v>
      </c>
      <c r="AE119" s="560"/>
      <c r="AF119" s="1971"/>
      <c r="AG119" s="261"/>
      <c r="AH119" s="560"/>
      <c r="AI119" s="1971"/>
      <c r="AJ119" s="1463"/>
      <c r="AK119" s="1463"/>
      <c r="AL119" s="1463"/>
      <c r="AM119" s="1463"/>
      <c r="AN119" s="1452"/>
      <c r="AO119" s="1463"/>
      <c r="AP119" s="261"/>
      <c r="AQ119" s="278"/>
      <c r="AR119" s="278"/>
      <c r="AS119" s="1195"/>
      <c r="AT119" s="263"/>
    </row>
    <row r="120" spans="1:46" ht="39" x14ac:dyDescent="0.2">
      <c r="A120" s="560"/>
      <c r="B120" s="251" t="s">
        <v>1279</v>
      </c>
      <c r="C120" s="251" t="s">
        <v>1290</v>
      </c>
      <c r="D120" s="560"/>
      <c r="E120" s="560"/>
      <c r="F120" s="480"/>
      <c r="G120" s="1014" t="s">
        <v>1989</v>
      </c>
      <c r="H120" s="1975"/>
      <c r="I120" s="1288"/>
      <c r="J120" s="1472">
        <v>15803813</v>
      </c>
      <c r="K120" s="1288"/>
      <c r="L120" s="1968"/>
      <c r="M120" s="1288"/>
      <c r="N120" s="265">
        <v>14732652</v>
      </c>
      <c r="O120" s="1288"/>
      <c r="P120" s="623"/>
      <c r="Q120" s="1474"/>
      <c r="R120" s="282"/>
      <c r="S120" s="1966"/>
      <c r="T120" s="1450" t="s">
        <v>1915</v>
      </c>
      <c r="U120" s="1966"/>
      <c r="V120" s="1451">
        <v>2.98</v>
      </c>
      <c r="W120" s="1958"/>
      <c r="X120" s="1288"/>
      <c r="Y120" s="791" t="s">
        <v>1302</v>
      </c>
      <c r="Z120" s="560"/>
      <c r="AA120" s="269"/>
      <c r="AB120" s="1470"/>
      <c r="AC120" s="1489"/>
      <c r="AD120" s="1146">
        <v>14732649</v>
      </c>
      <c r="AE120" s="560"/>
      <c r="AF120" s="1971"/>
      <c r="AG120" s="261"/>
      <c r="AH120" s="560"/>
      <c r="AI120" s="1971"/>
      <c r="AJ120" s="1463"/>
      <c r="AK120" s="1463"/>
      <c r="AL120" s="1463"/>
      <c r="AM120" s="1463"/>
      <c r="AN120" s="1452"/>
      <c r="AO120" s="1463"/>
      <c r="AP120" s="261"/>
      <c r="AQ120" s="278"/>
      <c r="AR120" s="278"/>
      <c r="AS120" s="1195"/>
      <c r="AT120" s="263"/>
    </row>
    <row r="121" spans="1:46" ht="33" customHeight="1" x14ac:dyDescent="0.2">
      <c r="A121" s="560"/>
      <c r="B121" s="251" t="s">
        <v>1280</v>
      </c>
      <c r="C121" s="251" t="s">
        <v>1291</v>
      </c>
      <c r="D121" s="560"/>
      <c r="E121" s="560"/>
      <c r="F121" s="480"/>
      <c r="G121" s="627" t="s">
        <v>1299</v>
      </c>
      <c r="H121" s="1975"/>
      <c r="I121" s="1288"/>
      <c r="J121" s="1472">
        <v>13457485</v>
      </c>
      <c r="K121" s="1288"/>
      <c r="L121" s="1968"/>
      <c r="M121" s="1288"/>
      <c r="N121" s="265">
        <v>12151552</v>
      </c>
      <c r="O121" s="1288"/>
      <c r="P121" s="623"/>
      <c r="Q121" s="1474"/>
      <c r="R121" s="282"/>
      <c r="S121" s="1966"/>
      <c r="T121" s="1450" t="s">
        <v>1916</v>
      </c>
      <c r="U121" s="1966"/>
      <c r="V121" s="1451">
        <v>0.5</v>
      </c>
      <c r="W121" s="1958"/>
      <c r="X121" s="1288"/>
      <c r="Y121" s="791" t="s">
        <v>1302</v>
      </c>
      <c r="Z121" s="560"/>
      <c r="AA121" s="269"/>
      <c r="AB121" s="1470"/>
      <c r="AC121" s="1489"/>
      <c r="AD121" s="1146">
        <v>12151552</v>
      </c>
      <c r="AE121" s="560"/>
      <c r="AF121" s="1971"/>
      <c r="AG121" s="261"/>
      <c r="AH121" s="560"/>
      <c r="AI121" s="1971"/>
      <c r="AJ121" s="1463"/>
      <c r="AK121" s="1463"/>
      <c r="AL121" s="1463"/>
      <c r="AM121" s="1463"/>
      <c r="AN121" s="1452"/>
      <c r="AO121" s="1463"/>
      <c r="AP121" s="261"/>
      <c r="AQ121" s="278"/>
      <c r="AR121" s="278"/>
      <c r="AS121" s="1195"/>
      <c r="AT121" s="263"/>
    </row>
    <row r="122" spans="1:46" ht="53.25" customHeight="1" x14ac:dyDescent="0.2">
      <c r="A122" s="1403"/>
      <c r="B122" s="251" t="s">
        <v>1278</v>
      </c>
      <c r="C122" s="251" t="s">
        <v>1292</v>
      </c>
      <c r="D122" s="1403"/>
      <c r="E122" s="1403"/>
      <c r="F122" s="1978"/>
      <c r="G122" s="627" t="s">
        <v>1297</v>
      </c>
      <c r="H122" s="1974"/>
      <c r="I122" s="1934"/>
      <c r="J122" s="1472">
        <v>37474893</v>
      </c>
      <c r="K122" s="1934"/>
      <c r="L122" s="1969"/>
      <c r="M122" s="1934"/>
      <c r="N122" s="265">
        <v>35054815</v>
      </c>
      <c r="O122" s="1934"/>
      <c r="P122" s="1950"/>
      <c r="Q122" s="1475"/>
      <c r="R122" s="1292"/>
      <c r="S122" s="1301"/>
      <c r="T122" s="1451"/>
      <c r="U122" s="1301"/>
      <c r="V122" s="1451"/>
      <c r="W122" s="1959"/>
      <c r="X122" s="1934"/>
      <c r="Y122" s="791" t="s">
        <v>1302</v>
      </c>
      <c r="Z122" s="1403"/>
      <c r="AA122" s="269"/>
      <c r="AB122" s="1470"/>
      <c r="AC122" s="1489"/>
      <c r="AD122" s="269">
        <v>22785630</v>
      </c>
      <c r="AE122" s="1403"/>
      <c r="AF122" s="1972"/>
      <c r="AG122" s="261">
        <v>12269185</v>
      </c>
      <c r="AH122" s="1403"/>
      <c r="AI122" s="1972"/>
      <c r="AJ122" s="1463"/>
      <c r="AK122" s="1463"/>
      <c r="AL122" s="1463"/>
      <c r="AM122" s="1463"/>
      <c r="AN122" s="1452"/>
      <c r="AO122" s="1463"/>
      <c r="AP122" s="261"/>
      <c r="AQ122" s="278"/>
      <c r="AR122" s="278"/>
      <c r="AS122" s="1195"/>
      <c r="AT122" s="263"/>
    </row>
    <row r="123" spans="1:46" s="1007" customFormat="1" ht="3.75" customHeight="1" x14ac:dyDescent="0.2">
      <c r="A123" s="776"/>
      <c r="B123" s="790"/>
      <c r="C123" s="776"/>
      <c r="D123" s="776"/>
      <c r="E123" s="776"/>
      <c r="F123" s="1006"/>
      <c r="G123" s="778"/>
      <c r="H123" s="779"/>
      <c r="I123" s="780"/>
      <c r="J123" s="781"/>
      <c r="K123" s="780"/>
      <c r="L123" s="782"/>
      <c r="M123" s="780"/>
      <c r="N123" s="783"/>
      <c r="O123" s="780"/>
      <c r="P123" s="780"/>
      <c r="Q123" s="784"/>
      <c r="R123" s="781"/>
      <c r="S123" s="1268"/>
      <c r="T123" s="1268"/>
      <c r="U123" s="1268"/>
      <c r="V123" s="1268"/>
      <c r="W123" s="785"/>
      <c r="X123" s="786"/>
      <c r="Y123" s="776"/>
      <c r="Z123" s="776"/>
      <c r="AA123" s="787"/>
      <c r="AB123" s="780"/>
      <c r="AC123" s="782"/>
      <c r="AD123" s="784"/>
      <c r="AE123" s="788"/>
      <c r="AF123" s="788"/>
      <c r="AG123" s="788"/>
      <c r="AH123" s="788"/>
      <c r="AI123" s="788"/>
      <c r="AJ123" s="788"/>
      <c r="AK123" s="788"/>
      <c r="AL123" s="788"/>
      <c r="AM123" s="788"/>
      <c r="AN123" s="788"/>
      <c r="AO123" s="788"/>
      <c r="AP123" s="789"/>
      <c r="AQ123" s="790"/>
      <c r="AR123" s="790"/>
      <c r="AS123" s="1195"/>
      <c r="AT123" s="790"/>
    </row>
    <row r="124" spans="1:46" ht="56.25" x14ac:dyDescent="0.2">
      <c r="A124" s="1129" t="s">
        <v>1353</v>
      </c>
      <c r="B124" s="1129" t="s">
        <v>1354</v>
      </c>
      <c r="C124" s="1129" t="s">
        <v>1355</v>
      </c>
      <c r="D124" s="1129" t="s">
        <v>1356</v>
      </c>
      <c r="E124" s="1129" t="s">
        <v>1224</v>
      </c>
      <c r="F124" s="1032" t="s">
        <v>675</v>
      </c>
      <c r="G124" s="644" t="s">
        <v>1357</v>
      </c>
      <c r="H124" s="1454" t="s">
        <v>1358</v>
      </c>
      <c r="I124" s="1416">
        <v>41421</v>
      </c>
      <c r="J124" s="1472">
        <v>40000000</v>
      </c>
      <c r="K124" s="1416">
        <v>41558</v>
      </c>
      <c r="L124" s="1489" t="s">
        <v>1359</v>
      </c>
      <c r="M124" s="1470">
        <v>41558</v>
      </c>
      <c r="N124" s="265">
        <v>39989857</v>
      </c>
      <c r="O124" s="1470">
        <v>41597</v>
      </c>
      <c r="P124" s="1470">
        <v>41605</v>
      </c>
      <c r="Q124" s="1471">
        <v>3</v>
      </c>
      <c r="R124" s="1472">
        <v>39989857</v>
      </c>
      <c r="S124" s="1450" t="s">
        <v>1960</v>
      </c>
      <c r="T124" s="1450" t="s">
        <v>1961</v>
      </c>
      <c r="U124" s="1450" t="s">
        <v>1962</v>
      </c>
      <c r="V124" s="1451">
        <v>7706608</v>
      </c>
      <c r="W124" s="636"/>
      <c r="X124" s="637"/>
      <c r="Y124" s="251" t="s">
        <v>1360</v>
      </c>
      <c r="Z124" s="251" t="s">
        <v>1221</v>
      </c>
      <c r="AA124" s="269"/>
      <c r="AB124" s="1470"/>
      <c r="AC124" s="1489"/>
      <c r="AD124" s="1144">
        <v>32283249</v>
      </c>
      <c r="AE124" s="262">
        <v>41635</v>
      </c>
      <c r="AF124" s="1493" t="s">
        <v>1604</v>
      </c>
      <c r="AG124" s="1145"/>
      <c r="AH124" s="1452"/>
      <c r="AI124" s="1452"/>
      <c r="AJ124" s="1452"/>
      <c r="AK124" s="1452"/>
      <c r="AL124" s="1452"/>
      <c r="AM124" s="1452"/>
      <c r="AN124" s="1452"/>
      <c r="AO124" s="1452"/>
      <c r="AP124" s="261"/>
      <c r="AQ124" s="263"/>
      <c r="AR124" s="263"/>
      <c r="AS124" s="1195"/>
      <c r="AT124" s="263"/>
    </row>
    <row r="125" spans="1:46" s="863" customFormat="1" ht="6" customHeight="1" x14ac:dyDescent="0.2">
      <c r="A125" s="1058"/>
      <c r="B125" s="695"/>
      <c r="C125" s="526"/>
      <c r="D125" s="1058"/>
      <c r="E125" s="1058"/>
      <c r="F125" s="1059"/>
      <c r="G125" s="687"/>
      <c r="H125" s="688"/>
      <c r="I125" s="529"/>
      <c r="J125" s="689"/>
      <c r="K125" s="1060"/>
      <c r="L125" s="690"/>
      <c r="M125" s="1060"/>
      <c r="N125" s="521"/>
      <c r="O125" s="529"/>
      <c r="P125" s="529"/>
      <c r="Q125" s="1061"/>
      <c r="R125" s="689"/>
      <c r="S125" s="814"/>
      <c r="T125" s="814"/>
      <c r="U125" s="814"/>
      <c r="V125" s="814"/>
      <c r="W125" s="692"/>
      <c r="X125" s="524"/>
      <c r="Y125" s="526"/>
      <c r="Z125" s="526"/>
      <c r="AA125" s="527"/>
      <c r="AB125" s="529"/>
      <c r="AC125" s="690"/>
      <c r="AD125" s="691"/>
      <c r="AE125" s="693"/>
      <c r="AF125" s="693"/>
      <c r="AG125" s="693"/>
      <c r="AH125" s="693"/>
      <c r="AI125" s="693"/>
      <c r="AJ125" s="693"/>
      <c r="AK125" s="693"/>
      <c r="AL125" s="693"/>
      <c r="AM125" s="693"/>
      <c r="AN125" s="693"/>
      <c r="AO125" s="693"/>
      <c r="AP125" s="694"/>
      <c r="AQ125" s="695"/>
      <c r="AR125" s="695"/>
      <c r="AS125" s="1202"/>
      <c r="AT125" s="1062"/>
    </row>
    <row r="126" spans="1:46" ht="56.25" customHeight="1" x14ac:dyDescent="0.2">
      <c r="A126" s="1464" t="s">
        <v>2059</v>
      </c>
      <c r="B126" s="268" t="s">
        <v>1349</v>
      </c>
      <c r="C126" s="251" t="s">
        <v>1365</v>
      </c>
      <c r="D126" s="1129" t="s">
        <v>1363</v>
      </c>
      <c r="E126" s="1129" t="s">
        <v>1366</v>
      </c>
      <c r="F126" s="1032" t="s">
        <v>531</v>
      </c>
      <c r="G126" s="644" t="s">
        <v>1351</v>
      </c>
      <c r="H126" s="1973" t="s">
        <v>1344</v>
      </c>
      <c r="I126" s="1473">
        <v>41457</v>
      </c>
      <c r="J126" s="1472">
        <v>42924042</v>
      </c>
      <c r="K126" s="1473">
        <v>41558</v>
      </c>
      <c r="L126" s="1933" t="s">
        <v>250</v>
      </c>
      <c r="M126" s="1473">
        <v>41558</v>
      </c>
      <c r="N126" s="265">
        <v>40310407</v>
      </c>
      <c r="O126" s="1473">
        <v>41576</v>
      </c>
      <c r="P126" s="1473">
        <v>41583</v>
      </c>
      <c r="Q126" s="559">
        <v>3</v>
      </c>
      <c r="R126" s="1472">
        <v>40310407</v>
      </c>
      <c r="S126" s="1941" t="s">
        <v>1784</v>
      </c>
      <c r="T126" s="1450" t="s">
        <v>1908</v>
      </c>
      <c r="U126" s="1941" t="s">
        <v>1907</v>
      </c>
      <c r="V126" s="1451">
        <v>0.5</v>
      </c>
      <c r="W126" s="1957">
        <v>41675</v>
      </c>
      <c r="X126" s="1473">
        <v>41801</v>
      </c>
      <c r="Y126" s="251" t="s">
        <v>1302</v>
      </c>
      <c r="Z126" s="1129" t="s">
        <v>1980</v>
      </c>
      <c r="AA126" s="269"/>
      <c r="AB126" s="1470"/>
      <c r="AC126" s="1489"/>
      <c r="AD126" s="258">
        <v>40310407</v>
      </c>
      <c r="AE126" s="1939">
        <v>41626</v>
      </c>
      <c r="AF126" s="1984" t="s">
        <v>458</v>
      </c>
      <c r="AG126" s="1452"/>
      <c r="AH126" s="1452"/>
      <c r="AI126" s="1452"/>
      <c r="AJ126" s="1452"/>
      <c r="AK126" s="1452"/>
      <c r="AL126" s="1452"/>
      <c r="AM126" s="1452"/>
      <c r="AN126" s="1452"/>
      <c r="AO126" s="1452"/>
      <c r="AP126" s="261"/>
      <c r="AQ126" s="263"/>
      <c r="AR126" s="263"/>
      <c r="AS126" s="1987"/>
      <c r="AT126" s="1036"/>
    </row>
    <row r="127" spans="1:46" ht="51.75" customHeight="1" x14ac:dyDescent="0.2">
      <c r="A127" s="1076"/>
      <c r="B127" s="268" t="s">
        <v>1362</v>
      </c>
      <c r="C127" s="251" t="s">
        <v>1364</v>
      </c>
      <c r="D127" s="560"/>
      <c r="E127" s="560"/>
      <c r="F127" s="1948"/>
      <c r="G127" s="644" t="s">
        <v>1348</v>
      </c>
      <c r="H127" s="1975"/>
      <c r="I127" s="1288"/>
      <c r="J127" s="1472">
        <v>53059215</v>
      </c>
      <c r="K127" s="1288"/>
      <c r="L127" s="1952"/>
      <c r="M127" s="1288"/>
      <c r="N127" s="265">
        <v>49478628</v>
      </c>
      <c r="O127" s="1288"/>
      <c r="P127" s="1288"/>
      <c r="Q127" s="1474"/>
      <c r="R127" s="1472">
        <v>49478628</v>
      </c>
      <c r="S127" s="1966"/>
      <c r="T127" s="1450" t="s">
        <v>1909</v>
      </c>
      <c r="U127" s="1966"/>
      <c r="V127" s="1451">
        <v>11438721</v>
      </c>
      <c r="W127" s="1958"/>
      <c r="X127" s="1288"/>
      <c r="Y127" s="251" t="s">
        <v>1302</v>
      </c>
      <c r="Z127" s="560"/>
      <c r="AA127" s="269"/>
      <c r="AB127" s="1470"/>
      <c r="AC127" s="1489"/>
      <c r="AD127" s="258"/>
      <c r="AE127" s="560"/>
      <c r="AF127" s="1971"/>
      <c r="AG127" s="261">
        <v>38039907</v>
      </c>
      <c r="AH127" s="259">
        <v>41628</v>
      </c>
      <c r="AI127" s="1294" t="s">
        <v>1658</v>
      </c>
      <c r="AJ127" s="1493"/>
      <c r="AK127" s="1493"/>
      <c r="AL127" s="1493"/>
      <c r="AM127" s="1493"/>
      <c r="AN127" s="1493"/>
      <c r="AO127" s="1493"/>
      <c r="AP127" s="261">
        <f>V127</f>
        <v>11438721</v>
      </c>
      <c r="AQ127" s="1473">
        <v>41815</v>
      </c>
      <c r="AR127" s="1985"/>
      <c r="AS127" s="1987"/>
      <c r="AT127" s="1036"/>
    </row>
    <row r="128" spans="1:46" ht="60" customHeight="1" x14ac:dyDescent="0.2">
      <c r="A128" s="1465"/>
      <c r="B128" s="268" t="s">
        <v>1343</v>
      </c>
      <c r="C128" s="251" t="s">
        <v>1367</v>
      </c>
      <c r="D128" s="1403"/>
      <c r="E128" s="1403"/>
      <c r="F128" s="1949"/>
      <c r="G128" s="644" t="s">
        <v>1368</v>
      </c>
      <c r="H128" s="1974"/>
      <c r="I128" s="1934"/>
      <c r="J128" s="1472">
        <v>31085775</v>
      </c>
      <c r="K128" s="1934"/>
      <c r="L128" s="1951"/>
      <c r="M128" s="1934"/>
      <c r="N128" s="265">
        <v>29371164</v>
      </c>
      <c r="O128" s="1934"/>
      <c r="P128" s="1934"/>
      <c r="Q128" s="1475"/>
      <c r="R128" s="1472">
        <v>29371164</v>
      </c>
      <c r="S128" s="1301"/>
      <c r="T128" s="1450" t="s">
        <v>1910</v>
      </c>
      <c r="U128" s="1301"/>
      <c r="V128" s="1451">
        <v>2855320.5</v>
      </c>
      <c r="W128" s="1959"/>
      <c r="X128" s="1934"/>
      <c r="Y128" s="251" t="s">
        <v>1302</v>
      </c>
      <c r="Z128" s="1403"/>
      <c r="AA128" s="269"/>
      <c r="AB128" s="1470"/>
      <c r="AC128" s="1489"/>
      <c r="AD128" s="258">
        <v>26515844</v>
      </c>
      <c r="AE128" s="1403"/>
      <c r="AF128" s="1972"/>
      <c r="AG128" s="1452"/>
      <c r="AH128" s="1452"/>
      <c r="AI128" s="1452"/>
      <c r="AJ128" s="1452"/>
      <c r="AK128" s="1452"/>
      <c r="AL128" s="1452"/>
      <c r="AM128" s="1452"/>
      <c r="AN128" s="1452"/>
      <c r="AO128" s="1452"/>
      <c r="AP128" s="261">
        <f>V128</f>
        <v>2855320.5</v>
      </c>
      <c r="AQ128" s="1475"/>
      <c r="AR128" s="1986"/>
      <c r="AS128" s="1988"/>
      <c r="AT128" s="1036"/>
    </row>
    <row r="129" spans="1:46" s="857" customFormat="1" ht="7.5" customHeight="1" x14ac:dyDescent="0.2">
      <c r="A129" s="1063"/>
      <c r="B129" s="663"/>
      <c r="C129" s="649"/>
      <c r="D129" s="1063"/>
      <c r="E129" s="1063"/>
      <c r="F129" s="1064"/>
      <c r="G129" s="651"/>
      <c r="H129" s="652"/>
      <c r="I129" s="653"/>
      <c r="J129" s="654"/>
      <c r="K129" s="1065"/>
      <c r="L129" s="655"/>
      <c r="M129" s="1065"/>
      <c r="N129" s="656"/>
      <c r="O129" s="653"/>
      <c r="P129" s="653"/>
      <c r="Q129" s="1066"/>
      <c r="R129" s="654"/>
      <c r="S129" s="1271"/>
      <c r="T129" s="1271"/>
      <c r="U129" s="1271"/>
      <c r="V129" s="1271"/>
      <c r="W129" s="658"/>
      <c r="X129" s="659"/>
      <c r="Y129" s="649"/>
      <c r="Z129" s="649"/>
      <c r="AA129" s="660"/>
      <c r="AB129" s="653"/>
      <c r="AC129" s="655"/>
      <c r="AD129" s="657"/>
      <c r="AE129" s="661"/>
      <c r="AF129" s="661"/>
      <c r="AG129" s="661"/>
      <c r="AH129" s="661"/>
      <c r="AI129" s="661"/>
      <c r="AJ129" s="661"/>
      <c r="AK129" s="661"/>
      <c r="AL129" s="661"/>
      <c r="AM129" s="661"/>
      <c r="AN129" s="661"/>
      <c r="AO129" s="661"/>
      <c r="AP129" s="662"/>
      <c r="AQ129" s="663"/>
      <c r="AR129" s="663"/>
      <c r="AS129" s="663"/>
      <c r="AT129" s="1067"/>
    </row>
    <row r="130" spans="1:46" ht="45" customHeight="1" x14ac:dyDescent="0.2">
      <c r="A130" s="1464" t="s">
        <v>1544</v>
      </c>
      <c r="B130" s="559" t="s">
        <v>1369</v>
      </c>
      <c r="C130" s="1129" t="s">
        <v>1370</v>
      </c>
      <c r="D130" s="1129" t="s">
        <v>1371</v>
      </c>
      <c r="E130" s="1129" t="s">
        <v>1224</v>
      </c>
      <c r="F130" s="1032" t="s">
        <v>675</v>
      </c>
      <c r="G130" s="644" t="s">
        <v>1372</v>
      </c>
      <c r="H130" s="1973" t="s">
        <v>1375</v>
      </c>
      <c r="I130" s="1473">
        <v>41445</v>
      </c>
      <c r="J130" s="1472">
        <v>2382190</v>
      </c>
      <c r="K130" s="1473">
        <v>41558</v>
      </c>
      <c r="L130" s="1933" t="s">
        <v>630</v>
      </c>
      <c r="M130" s="1473">
        <v>41558</v>
      </c>
      <c r="N130" s="265">
        <v>2382190</v>
      </c>
      <c r="O130" s="1473">
        <v>41579</v>
      </c>
      <c r="P130" s="1473">
        <v>41579</v>
      </c>
      <c r="Q130" s="559">
        <v>3</v>
      </c>
      <c r="R130" s="1472">
        <v>2382190</v>
      </c>
      <c r="S130" s="1451"/>
      <c r="T130" s="1451"/>
      <c r="U130" s="1451"/>
      <c r="V130" s="1451"/>
      <c r="W130" s="1957">
        <v>41618</v>
      </c>
      <c r="X130" s="1473">
        <v>41631</v>
      </c>
      <c r="Y130" s="251" t="s">
        <v>1376</v>
      </c>
      <c r="Z130" s="1129" t="s">
        <v>1237</v>
      </c>
      <c r="AA130" s="269"/>
      <c r="AB130" s="1470"/>
      <c r="AC130" s="1489"/>
      <c r="AD130" s="258"/>
      <c r="AE130" s="1452"/>
      <c r="AF130" s="1452"/>
      <c r="AG130" s="1452"/>
      <c r="AH130" s="1452"/>
      <c r="AI130" s="1452"/>
      <c r="AJ130" s="1452"/>
      <c r="AK130" s="1452"/>
      <c r="AL130" s="1452"/>
      <c r="AM130" s="1452"/>
      <c r="AN130" s="1452"/>
      <c r="AO130" s="1452"/>
      <c r="AP130" s="261">
        <f>R130</f>
        <v>2382190</v>
      </c>
      <c r="AQ130" s="1473">
        <v>41635</v>
      </c>
      <c r="AR130" s="1489" t="s">
        <v>1588</v>
      </c>
      <c r="AS130" s="1202"/>
      <c r="AT130" s="1036"/>
    </row>
    <row r="131" spans="1:46" ht="45" x14ac:dyDescent="0.2">
      <c r="A131" s="1076"/>
      <c r="B131" s="1474"/>
      <c r="C131" s="560"/>
      <c r="D131" s="560"/>
      <c r="E131" s="560"/>
      <c r="F131" s="1948"/>
      <c r="G131" s="644" t="s">
        <v>1373</v>
      </c>
      <c r="H131" s="1975"/>
      <c r="I131" s="1288"/>
      <c r="J131" s="1472">
        <v>35070317</v>
      </c>
      <c r="K131" s="1288"/>
      <c r="L131" s="1952"/>
      <c r="M131" s="1288"/>
      <c r="N131" s="265">
        <v>34070317</v>
      </c>
      <c r="O131" s="1288"/>
      <c r="P131" s="1288"/>
      <c r="Q131" s="1474"/>
      <c r="R131" s="1472">
        <v>34070317</v>
      </c>
      <c r="S131" s="1451"/>
      <c r="T131" s="1451"/>
      <c r="U131" s="1451"/>
      <c r="V131" s="1451"/>
      <c r="W131" s="1958"/>
      <c r="X131" s="1288"/>
      <c r="Y131" s="251" t="s">
        <v>1377</v>
      </c>
      <c r="Z131" s="560"/>
      <c r="AA131" s="269"/>
      <c r="AB131" s="1470"/>
      <c r="AC131" s="1489"/>
      <c r="AD131" s="1471"/>
      <c r="AE131" s="1452"/>
      <c r="AF131" s="1452"/>
      <c r="AG131" s="1452"/>
      <c r="AH131" s="1452"/>
      <c r="AI131" s="1452"/>
      <c r="AJ131" s="1452"/>
      <c r="AK131" s="1452"/>
      <c r="AL131" s="1452"/>
      <c r="AM131" s="1452"/>
      <c r="AN131" s="1452"/>
      <c r="AO131" s="1452"/>
      <c r="AP131" s="261">
        <f t="shared" ref="AP131:AP132" si="1">R131</f>
        <v>34070317</v>
      </c>
      <c r="AQ131" s="1474"/>
      <c r="AR131" s="1933" t="s">
        <v>1587</v>
      </c>
      <c r="AS131" s="1202"/>
      <c r="AT131" s="1036"/>
    </row>
    <row r="132" spans="1:46" ht="33.75" x14ac:dyDescent="0.2">
      <c r="A132" s="1465"/>
      <c r="B132" s="1475"/>
      <c r="C132" s="1403"/>
      <c r="D132" s="1403"/>
      <c r="E132" s="1403"/>
      <c r="F132" s="1949"/>
      <c r="G132" s="644" t="s">
        <v>1374</v>
      </c>
      <c r="H132" s="1974"/>
      <c r="I132" s="1934"/>
      <c r="J132" s="1472">
        <v>2380952</v>
      </c>
      <c r="K132" s="1934"/>
      <c r="L132" s="1951"/>
      <c r="M132" s="1934"/>
      <c r="N132" s="265">
        <v>2380656</v>
      </c>
      <c r="O132" s="1934"/>
      <c r="P132" s="1934"/>
      <c r="Q132" s="1475"/>
      <c r="R132" s="1472">
        <v>2380656</v>
      </c>
      <c r="S132" s="1451"/>
      <c r="T132" s="1451"/>
      <c r="U132" s="1451"/>
      <c r="V132" s="1451"/>
      <c r="W132" s="1959"/>
      <c r="X132" s="1934"/>
      <c r="Y132" s="251" t="s">
        <v>1378</v>
      </c>
      <c r="Z132" s="1403"/>
      <c r="AA132" s="269"/>
      <c r="AB132" s="1470"/>
      <c r="AC132" s="1489"/>
      <c r="AD132" s="1471"/>
      <c r="AE132" s="1452"/>
      <c r="AF132" s="1452"/>
      <c r="AG132" s="1452"/>
      <c r="AH132" s="1452"/>
      <c r="AI132" s="1452"/>
      <c r="AJ132" s="1452"/>
      <c r="AK132" s="1452"/>
      <c r="AL132" s="1452"/>
      <c r="AM132" s="1452"/>
      <c r="AN132" s="1452"/>
      <c r="AO132" s="1452"/>
      <c r="AP132" s="261">
        <f t="shared" si="1"/>
        <v>2380656</v>
      </c>
      <c r="AQ132" s="1475"/>
      <c r="AR132" s="1475"/>
      <c r="AS132" s="1202"/>
      <c r="AT132" s="1036"/>
    </row>
    <row r="133" spans="1:46" s="1008" customFormat="1" ht="6.75" customHeight="1" x14ac:dyDescent="0.2">
      <c r="A133" s="1068"/>
      <c r="B133" s="472"/>
      <c r="C133" s="464"/>
      <c r="D133" s="1068"/>
      <c r="E133" s="1068"/>
      <c r="F133" s="1069"/>
      <c r="G133" s="665"/>
      <c r="H133" s="666"/>
      <c r="I133" s="468"/>
      <c r="J133" s="667"/>
      <c r="K133" s="1070"/>
      <c r="L133" s="467"/>
      <c r="M133" s="1070"/>
      <c r="N133" s="509"/>
      <c r="O133" s="468"/>
      <c r="P133" s="468"/>
      <c r="Q133" s="1071"/>
      <c r="R133" s="667"/>
      <c r="S133" s="812"/>
      <c r="T133" s="812"/>
      <c r="U133" s="812"/>
      <c r="V133" s="812"/>
      <c r="W133" s="668"/>
      <c r="X133" s="470"/>
      <c r="Y133" s="464"/>
      <c r="Z133" s="464"/>
      <c r="AA133" s="469"/>
      <c r="AB133" s="468"/>
      <c r="AC133" s="467"/>
      <c r="AD133" s="471"/>
      <c r="AE133" s="502"/>
      <c r="AF133" s="502"/>
      <c r="AG133" s="502"/>
      <c r="AH133" s="502"/>
      <c r="AI133" s="502"/>
      <c r="AJ133" s="502"/>
      <c r="AK133" s="502"/>
      <c r="AL133" s="502"/>
      <c r="AM133" s="502"/>
      <c r="AN133" s="502"/>
      <c r="AO133" s="502"/>
      <c r="AP133" s="669"/>
      <c r="AQ133" s="472"/>
      <c r="AR133" s="472"/>
      <c r="AS133" s="1202"/>
      <c r="AT133" s="1072"/>
    </row>
    <row r="134" spans="1:46" ht="46.5" customHeight="1" x14ac:dyDescent="0.2">
      <c r="A134" s="1464" t="s">
        <v>2060</v>
      </c>
      <c r="B134" s="251" t="s">
        <v>1266</v>
      </c>
      <c r="C134" s="1005" t="s">
        <v>1329</v>
      </c>
      <c r="D134" s="1129" t="s">
        <v>1330</v>
      </c>
      <c r="E134" s="1129" t="s">
        <v>1331</v>
      </c>
      <c r="F134" s="1032">
        <v>79607176</v>
      </c>
      <c r="G134" s="644" t="s">
        <v>1093</v>
      </c>
      <c r="H134" s="1487" t="s">
        <v>1094</v>
      </c>
      <c r="I134" s="1470">
        <v>41367</v>
      </c>
      <c r="J134" s="1472">
        <v>300000000</v>
      </c>
      <c r="K134" s="1473">
        <v>41563</v>
      </c>
      <c r="L134" s="1489" t="s">
        <v>1398</v>
      </c>
      <c r="M134" s="1473">
        <v>41563</v>
      </c>
      <c r="N134" s="265">
        <v>16981133</v>
      </c>
      <c r="O134" s="1473">
        <v>41568</v>
      </c>
      <c r="P134" s="1473">
        <v>41583</v>
      </c>
      <c r="Q134" s="559">
        <v>8</v>
      </c>
      <c r="R134" s="277">
        <v>104799114</v>
      </c>
      <c r="S134" s="1941" t="s">
        <v>2024</v>
      </c>
      <c r="T134" s="1450" t="s">
        <v>2017</v>
      </c>
      <c r="U134" s="1941" t="s">
        <v>2023</v>
      </c>
      <c r="V134" s="1451">
        <v>8490566.5</v>
      </c>
      <c r="W134" s="1957">
        <v>41827</v>
      </c>
      <c r="X134" s="1473">
        <v>41897</v>
      </c>
      <c r="Y134" s="251" t="s">
        <v>1337</v>
      </c>
      <c r="Z134" s="1129" t="s">
        <v>1455</v>
      </c>
      <c r="AA134" s="269">
        <f>N134/2</f>
        <v>8490566.5</v>
      </c>
      <c r="AB134" s="1473">
        <v>41591</v>
      </c>
      <c r="AC134" s="1933" t="s">
        <v>1597</v>
      </c>
      <c r="AD134" s="269">
        <v>4985263</v>
      </c>
      <c r="AE134" s="1939">
        <v>41724</v>
      </c>
      <c r="AF134" s="1940" t="s">
        <v>2025</v>
      </c>
      <c r="AG134" s="1145">
        <f>AD134+AA134</f>
        <v>13475829.5</v>
      </c>
      <c r="AH134" s="1452"/>
      <c r="AI134" s="1452"/>
      <c r="AJ134" s="1452"/>
      <c r="AK134" s="1452"/>
      <c r="AL134" s="1452"/>
      <c r="AM134" s="1452"/>
      <c r="AN134" s="1452"/>
      <c r="AO134" s="1452"/>
      <c r="AP134" s="261">
        <v>3505303.5</v>
      </c>
      <c r="AQ134" s="1973">
        <v>41901</v>
      </c>
      <c r="AR134" s="1933" t="s">
        <v>2026</v>
      </c>
      <c r="AS134" s="1202"/>
      <c r="AT134" s="1036"/>
    </row>
    <row r="135" spans="1:46" ht="57" customHeight="1" x14ac:dyDescent="0.2">
      <c r="A135" s="1076"/>
      <c r="B135" s="2011"/>
      <c r="C135" s="1129" t="s">
        <v>1332</v>
      </c>
      <c r="D135" s="560"/>
      <c r="E135" s="560"/>
      <c r="F135" s="1948"/>
      <c r="G135" s="644" t="s">
        <v>1333</v>
      </c>
      <c r="H135" s="1973" t="s">
        <v>1335</v>
      </c>
      <c r="I135" s="1473">
        <v>41451</v>
      </c>
      <c r="J135" s="1472">
        <v>396120352.67000002</v>
      </c>
      <c r="K135" s="1288"/>
      <c r="L135" s="1933" t="s">
        <v>1400</v>
      </c>
      <c r="M135" s="1288"/>
      <c r="N135" s="302">
        <v>0</v>
      </c>
      <c r="O135" s="1288"/>
      <c r="P135" s="1288"/>
      <c r="Q135" s="1474"/>
      <c r="R135" s="282"/>
      <c r="S135" s="1944"/>
      <c r="T135" s="1450" t="s">
        <v>2018</v>
      </c>
      <c r="U135" s="1966"/>
      <c r="V135" s="1451"/>
      <c r="W135" s="1958"/>
      <c r="X135" s="1288"/>
      <c r="Y135" s="251" t="s">
        <v>1336</v>
      </c>
      <c r="Z135" s="560"/>
      <c r="AA135" s="269"/>
      <c r="AB135" s="1288"/>
      <c r="AC135" s="1952"/>
      <c r="AD135" s="269"/>
      <c r="AE135" s="560"/>
      <c r="AF135" s="560"/>
      <c r="AG135" s="1145">
        <f t="shared" ref="AG135:AG147" si="2">AD135+AA135</f>
        <v>0</v>
      </c>
      <c r="AH135" s="1452"/>
      <c r="AI135" s="1452"/>
      <c r="AJ135" s="1452"/>
      <c r="AK135" s="1452"/>
      <c r="AL135" s="1452"/>
      <c r="AM135" s="1452"/>
      <c r="AN135" s="1452"/>
      <c r="AO135" s="1452"/>
      <c r="AP135" s="261">
        <f t="shared" ref="AP135:AP147" si="3">N135-AG135</f>
        <v>0</v>
      </c>
      <c r="AQ135" s="1474"/>
      <c r="AR135" s="1474"/>
      <c r="AS135" s="1202"/>
      <c r="AT135" s="1036"/>
    </row>
    <row r="136" spans="1:46" ht="30" customHeight="1" x14ac:dyDescent="0.2">
      <c r="A136" s="1076"/>
      <c r="B136" s="2012"/>
      <c r="C136" s="1403"/>
      <c r="D136" s="560"/>
      <c r="E136" s="560"/>
      <c r="F136" s="1948"/>
      <c r="G136" s="644" t="s">
        <v>1334</v>
      </c>
      <c r="H136" s="1974"/>
      <c r="I136" s="1934"/>
      <c r="J136" s="1472">
        <v>103879748</v>
      </c>
      <c r="K136" s="1288"/>
      <c r="L136" s="1951"/>
      <c r="M136" s="1288"/>
      <c r="N136" s="265">
        <v>28301644</v>
      </c>
      <c r="O136" s="1288"/>
      <c r="P136" s="1288"/>
      <c r="Q136" s="1474"/>
      <c r="R136" s="282"/>
      <c r="S136" s="1944"/>
      <c r="T136" s="1450" t="s">
        <v>2018</v>
      </c>
      <c r="U136" s="1966"/>
      <c r="V136" s="1451">
        <v>14150822</v>
      </c>
      <c r="W136" s="1958"/>
      <c r="X136" s="1288"/>
      <c r="Y136" s="251" t="s">
        <v>128</v>
      </c>
      <c r="Z136" s="560"/>
      <c r="AA136" s="269">
        <f t="shared" ref="AA136:AA147" si="4">N136/2</f>
        <v>14150822</v>
      </c>
      <c r="AB136" s="1288"/>
      <c r="AC136" s="1952"/>
      <c r="AD136" s="269">
        <v>10645518</v>
      </c>
      <c r="AE136" s="560"/>
      <c r="AF136" s="560"/>
      <c r="AG136" s="1145">
        <f t="shared" si="2"/>
        <v>24796340</v>
      </c>
      <c r="AH136" s="1452"/>
      <c r="AI136" s="1452"/>
      <c r="AJ136" s="1452"/>
      <c r="AK136" s="1452"/>
      <c r="AL136" s="1452"/>
      <c r="AM136" s="1452"/>
      <c r="AN136" s="1452"/>
      <c r="AO136" s="1452"/>
      <c r="AP136" s="261">
        <v>3505304</v>
      </c>
      <c r="AQ136" s="1474"/>
      <c r="AR136" s="1474"/>
      <c r="AS136" s="1202"/>
      <c r="AT136" s="1036"/>
    </row>
    <row r="137" spans="1:46" ht="38.25" customHeight="1" x14ac:dyDescent="0.2">
      <c r="A137" s="1076"/>
      <c r="B137" s="263" t="s">
        <v>1287</v>
      </c>
      <c r="C137" s="1005" t="s">
        <v>1338</v>
      </c>
      <c r="D137" s="560"/>
      <c r="E137" s="560"/>
      <c r="F137" s="1948"/>
      <c r="G137" s="644" t="s">
        <v>1293</v>
      </c>
      <c r="H137" s="1973" t="s">
        <v>1294</v>
      </c>
      <c r="I137" s="1473">
        <v>41457</v>
      </c>
      <c r="J137" s="1472">
        <v>25759418</v>
      </c>
      <c r="K137" s="1288"/>
      <c r="L137" s="1489" t="s">
        <v>1402</v>
      </c>
      <c r="M137" s="1288"/>
      <c r="N137" s="265">
        <v>1649006</v>
      </c>
      <c r="O137" s="1288"/>
      <c r="P137" s="1288"/>
      <c r="Q137" s="1474"/>
      <c r="R137" s="282"/>
      <c r="S137" s="1944"/>
      <c r="T137" s="1450" t="s">
        <v>1913</v>
      </c>
      <c r="U137" s="1966"/>
      <c r="V137" s="1451">
        <v>824503</v>
      </c>
      <c r="W137" s="1958"/>
      <c r="X137" s="1288"/>
      <c r="Y137" s="251" t="s">
        <v>1302</v>
      </c>
      <c r="Z137" s="560"/>
      <c r="AA137" s="269">
        <f t="shared" si="4"/>
        <v>824503</v>
      </c>
      <c r="AB137" s="1288"/>
      <c r="AC137" s="1952"/>
      <c r="AD137" s="269">
        <v>824503</v>
      </c>
      <c r="AE137" s="560"/>
      <c r="AF137" s="560"/>
      <c r="AG137" s="1145">
        <f t="shared" si="2"/>
        <v>1649006</v>
      </c>
      <c r="AH137" s="1452"/>
      <c r="AI137" s="1452"/>
      <c r="AJ137" s="1452"/>
      <c r="AK137" s="1452"/>
      <c r="AL137" s="1452"/>
      <c r="AM137" s="1452"/>
      <c r="AN137" s="1452"/>
      <c r="AO137" s="1452"/>
      <c r="AP137" s="261">
        <f t="shared" si="3"/>
        <v>0</v>
      </c>
      <c r="AQ137" s="1474"/>
      <c r="AR137" s="1474"/>
      <c r="AS137" s="1202"/>
      <c r="AT137" s="1036"/>
    </row>
    <row r="138" spans="1:46" ht="45" x14ac:dyDescent="0.2">
      <c r="A138" s="1076"/>
      <c r="B138" s="263" t="s">
        <v>1277</v>
      </c>
      <c r="C138" s="1005" t="s">
        <v>1339</v>
      </c>
      <c r="D138" s="560"/>
      <c r="E138" s="560"/>
      <c r="F138" s="1948"/>
      <c r="G138" s="644" t="s">
        <v>1295</v>
      </c>
      <c r="H138" s="1975"/>
      <c r="I138" s="1288"/>
      <c r="J138" s="1472">
        <v>33103060</v>
      </c>
      <c r="K138" s="1288"/>
      <c r="L138" s="1489" t="s">
        <v>1402</v>
      </c>
      <c r="M138" s="1288"/>
      <c r="N138" s="265">
        <v>2165621</v>
      </c>
      <c r="O138" s="1288"/>
      <c r="P138" s="1288"/>
      <c r="Q138" s="1474"/>
      <c r="R138" s="282"/>
      <c r="S138" s="1944"/>
      <c r="T138" s="1450" t="s">
        <v>1914</v>
      </c>
      <c r="U138" s="1966"/>
      <c r="V138" s="1451">
        <v>1082810.5</v>
      </c>
      <c r="W138" s="1958"/>
      <c r="X138" s="1288"/>
      <c r="Y138" s="251" t="s">
        <v>1302</v>
      </c>
      <c r="Z138" s="560"/>
      <c r="AA138" s="269">
        <f t="shared" si="4"/>
        <v>1082810.5</v>
      </c>
      <c r="AB138" s="1288"/>
      <c r="AC138" s="1952"/>
      <c r="AD138" s="269">
        <v>1082811</v>
      </c>
      <c r="AE138" s="560"/>
      <c r="AF138" s="560"/>
      <c r="AG138" s="1145">
        <f t="shared" si="2"/>
        <v>2165621.5</v>
      </c>
      <c r="AH138" s="1452"/>
      <c r="AI138" s="1452"/>
      <c r="AJ138" s="1452"/>
      <c r="AK138" s="1452"/>
      <c r="AL138" s="1452"/>
      <c r="AM138" s="1452"/>
      <c r="AN138" s="1452"/>
      <c r="AO138" s="1452"/>
      <c r="AP138" s="261"/>
      <c r="AQ138" s="1474"/>
      <c r="AR138" s="1474"/>
      <c r="AS138" s="1202"/>
      <c r="AT138" s="1036"/>
    </row>
    <row r="139" spans="1:46" ht="45" x14ac:dyDescent="0.2">
      <c r="A139" s="1076"/>
      <c r="B139" s="263" t="s">
        <v>1276</v>
      </c>
      <c r="C139" s="1005" t="s">
        <v>1284</v>
      </c>
      <c r="D139" s="560"/>
      <c r="E139" s="560"/>
      <c r="F139" s="1948"/>
      <c r="G139" s="644" t="s">
        <v>1296</v>
      </c>
      <c r="H139" s="1975"/>
      <c r="I139" s="1288"/>
      <c r="J139" s="1472">
        <v>402807035</v>
      </c>
      <c r="K139" s="1288"/>
      <c r="L139" s="1489" t="s">
        <v>1402</v>
      </c>
      <c r="M139" s="1288"/>
      <c r="N139" s="265">
        <v>26351862</v>
      </c>
      <c r="O139" s="1288"/>
      <c r="P139" s="1288"/>
      <c r="Q139" s="1474"/>
      <c r="R139" s="282"/>
      <c r="S139" s="1944"/>
      <c r="T139" s="1450" t="s">
        <v>2019</v>
      </c>
      <c r="U139" s="1966"/>
      <c r="V139" s="1451">
        <v>13175931</v>
      </c>
      <c r="W139" s="1958"/>
      <c r="X139" s="1288"/>
      <c r="Y139" s="251" t="s">
        <v>1302</v>
      </c>
      <c r="Z139" s="560"/>
      <c r="AA139" s="269">
        <f t="shared" si="4"/>
        <v>13175931</v>
      </c>
      <c r="AB139" s="1288"/>
      <c r="AC139" s="1952"/>
      <c r="AD139" s="269">
        <v>9670627</v>
      </c>
      <c r="AE139" s="560"/>
      <c r="AF139" s="560"/>
      <c r="AG139" s="1145">
        <f t="shared" si="2"/>
        <v>22846558</v>
      </c>
      <c r="AH139" s="1452"/>
      <c r="AI139" s="1452"/>
      <c r="AJ139" s="1452"/>
      <c r="AK139" s="1452"/>
      <c r="AL139" s="1452"/>
      <c r="AM139" s="1452"/>
      <c r="AN139" s="1452"/>
      <c r="AO139" s="1452"/>
      <c r="AP139" s="261">
        <v>3505304</v>
      </c>
      <c r="AQ139" s="1474"/>
      <c r="AR139" s="1474"/>
      <c r="AS139" s="1202"/>
      <c r="AT139" s="1036"/>
    </row>
    <row r="140" spans="1:46" ht="45" x14ac:dyDescent="0.2">
      <c r="A140" s="1076"/>
      <c r="B140" s="263" t="s">
        <v>1278</v>
      </c>
      <c r="C140" s="1005" t="s">
        <v>1340</v>
      </c>
      <c r="D140" s="560"/>
      <c r="E140" s="560"/>
      <c r="F140" s="1948"/>
      <c r="G140" s="644" t="s">
        <v>1297</v>
      </c>
      <c r="H140" s="1975"/>
      <c r="I140" s="1288"/>
      <c r="J140" s="1472">
        <v>37474893</v>
      </c>
      <c r="K140" s="1288"/>
      <c r="L140" s="1489" t="s">
        <v>1402</v>
      </c>
      <c r="M140" s="1288"/>
      <c r="N140" s="265">
        <v>2420078</v>
      </c>
      <c r="O140" s="1288"/>
      <c r="P140" s="1288"/>
      <c r="Q140" s="1474"/>
      <c r="R140" s="282"/>
      <c r="S140" s="1944"/>
      <c r="T140" s="1450" t="s">
        <v>2020</v>
      </c>
      <c r="U140" s="1966"/>
      <c r="V140" s="1451">
        <v>1210039</v>
      </c>
      <c r="W140" s="1958"/>
      <c r="X140" s="1288"/>
      <c r="Y140" s="251" t="s">
        <v>1302</v>
      </c>
      <c r="Z140" s="560"/>
      <c r="AA140" s="269">
        <f t="shared" si="4"/>
        <v>1210039</v>
      </c>
      <c r="AB140" s="1288"/>
      <c r="AC140" s="1952"/>
      <c r="AD140" s="269">
        <v>1210039</v>
      </c>
      <c r="AE140" s="560"/>
      <c r="AF140" s="560"/>
      <c r="AG140" s="1145">
        <f t="shared" si="2"/>
        <v>2420078</v>
      </c>
      <c r="AH140" s="1452"/>
      <c r="AI140" s="1452"/>
      <c r="AJ140" s="1452"/>
      <c r="AK140" s="1452"/>
      <c r="AL140" s="1452"/>
      <c r="AM140" s="1452"/>
      <c r="AN140" s="1452"/>
      <c r="AO140" s="1452"/>
      <c r="AP140" s="261">
        <f t="shared" si="3"/>
        <v>0</v>
      </c>
      <c r="AQ140" s="1474"/>
      <c r="AR140" s="1474"/>
      <c r="AS140" s="1202"/>
      <c r="AT140" s="1036"/>
    </row>
    <row r="141" spans="1:46" ht="45" x14ac:dyDescent="0.2">
      <c r="A141" s="1076"/>
      <c r="B141" s="263" t="s">
        <v>1279</v>
      </c>
      <c r="C141" s="1005" t="s">
        <v>1290</v>
      </c>
      <c r="D141" s="560"/>
      <c r="E141" s="560"/>
      <c r="F141" s="1948"/>
      <c r="G141" s="644" t="s">
        <v>1298</v>
      </c>
      <c r="H141" s="1975"/>
      <c r="I141" s="1288"/>
      <c r="J141" s="1472">
        <v>15803813</v>
      </c>
      <c r="K141" s="1288"/>
      <c r="L141" s="1489" t="s">
        <v>1402</v>
      </c>
      <c r="M141" s="1288"/>
      <c r="N141" s="265">
        <v>1070084</v>
      </c>
      <c r="O141" s="1288"/>
      <c r="P141" s="1288"/>
      <c r="Q141" s="1474"/>
      <c r="R141" s="282"/>
      <c r="S141" s="1944"/>
      <c r="T141" s="1450" t="s">
        <v>1915</v>
      </c>
      <c r="U141" s="1966"/>
      <c r="V141" s="1451">
        <v>535042</v>
      </c>
      <c r="W141" s="1958"/>
      <c r="X141" s="1288"/>
      <c r="Y141" s="251" t="s">
        <v>1302</v>
      </c>
      <c r="Z141" s="560"/>
      <c r="AA141" s="269">
        <f t="shared" si="4"/>
        <v>535042</v>
      </c>
      <c r="AB141" s="1288"/>
      <c r="AC141" s="1952"/>
      <c r="AD141" s="269">
        <v>535042</v>
      </c>
      <c r="AE141" s="560"/>
      <c r="AF141" s="560"/>
      <c r="AG141" s="1145">
        <f t="shared" si="2"/>
        <v>1070084</v>
      </c>
      <c r="AH141" s="1452"/>
      <c r="AI141" s="1452"/>
      <c r="AJ141" s="1452"/>
      <c r="AK141" s="1452"/>
      <c r="AL141" s="1452"/>
      <c r="AM141" s="1452"/>
      <c r="AN141" s="1452"/>
      <c r="AO141" s="1452"/>
      <c r="AP141" s="261">
        <f t="shared" si="3"/>
        <v>0</v>
      </c>
      <c r="AQ141" s="1474"/>
      <c r="AR141" s="1474"/>
      <c r="AS141" s="1202"/>
      <c r="AT141" s="1036"/>
    </row>
    <row r="142" spans="1:46" ht="45" x14ac:dyDescent="0.2">
      <c r="A142" s="1076"/>
      <c r="B142" s="263" t="s">
        <v>1280</v>
      </c>
      <c r="C142" s="1005" t="s">
        <v>1341</v>
      </c>
      <c r="D142" s="560"/>
      <c r="E142" s="560"/>
      <c r="F142" s="1948"/>
      <c r="G142" s="644" t="s">
        <v>1299</v>
      </c>
      <c r="H142" s="1975"/>
      <c r="I142" s="1288"/>
      <c r="J142" s="1472">
        <v>13457485</v>
      </c>
      <c r="K142" s="1288"/>
      <c r="L142" s="1489" t="s">
        <v>1402</v>
      </c>
      <c r="M142" s="1288"/>
      <c r="N142" s="265">
        <v>911947</v>
      </c>
      <c r="O142" s="1288"/>
      <c r="P142" s="1288"/>
      <c r="Q142" s="1474"/>
      <c r="R142" s="282"/>
      <c r="S142" s="1944"/>
      <c r="T142" s="1450" t="s">
        <v>1916</v>
      </c>
      <c r="U142" s="1966"/>
      <c r="V142" s="1451">
        <v>455973.5</v>
      </c>
      <c r="W142" s="1958"/>
      <c r="X142" s="1288"/>
      <c r="Y142" s="251" t="s">
        <v>1302</v>
      </c>
      <c r="Z142" s="560"/>
      <c r="AA142" s="269">
        <f t="shared" si="4"/>
        <v>455973.5</v>
      </c>
      <c r="AB142" s="1288"/>
      <c r="AC142" s="1952"/>
      <c r="AD142" s="269">
        <v>455974</v>
      </c>
      <c r="AE142" s="560"/>
      <c r="AF142" s="560"/>
      <c r="AG142" s="1145">
        <f t="shared" si="2"/>
        <v>911947.5</v>
      </c>
      <c r="AH142" s="1452"/>
      <c r="AI142" s="1452"/>
      <c r="AJ142" s="1452"/>
      <c r="AK142" s="1452"/>
      <c r="AL142" s="1452"/>
      <c r="AM142" s="1452"/>
      <c r="AN142" s="1452"/>
      <c r="AO142" s="1452"/>
      <c r="AP142" s="261"/>
      <c r="AQ142" s="1474"/>
      <c r="AR142" s="1474"/>
      <c r="AS142" s="1202"/>
      <c r="AT142" s="1036"/>
    </row>
    <row r="143" spans="1:46" ht="45" x14ac:dyDescent="0.2">
      <c r="A143" s="1076"/>
      <c r="B143" s="263" t="s">
        <v>1281</v>
      </c>
      <c r="C143" s="1005" t="s">
        <v>1342</v>
      </c>
      <c r="D143" s="560"/>
      <c r="E143" s="560"/>
      <c r="F143" s="1948"/>
      <c r="G143" s="644" t="s">
        <v>1300</v>
      </c>
      <c r="H143" s="1975"/>
      <c r="I143" s="1288"/>
      <c r="J143" s="1472">
        <v>80073630</v>
      </c>
      <c r="K143" s="1288"/>
      <c r="L143" s="1489" t="s">
        <v>1402</v>
      </c>
      <c r="M143" s="1288"/>
      <c r="N143" s="265">
        <v>5238462</v>
      </c>
      <c r="O143" s="1288"/>
      <c r="P143" s="1288"/>
      <c r="Q143" s="1474"/>
      <c r="R143" s="282"/>
      <c r="S143" s="1944"/>
      <c r="T143" s="1450" t="s">
        <v>2021</v>
      </c>
      <c r="U143" s="1966"/>
      <c r="V143" s="1451">
        <v>2619231</v>
      </c>
      <c r="W143" s="1958"/>
      <c r="X143" s="1288"/>
      <c r="Y143" s="251" t="s">
        <v>1302</v>
      </c>
      <c r="Z143" s="560"/>
      <c r="AA143" s="269">
        <f t="shared" si="4"/>
        <v>2619231</v>
      </c>
      <c r="AB143" s="1288"/>
      <c r="AC143" s="1952"/>
      <c r="AD143" s="269">
        <v>2619231</v>
      </c>
      <c r="AE143" s="560"/>
      <c r="AF143" s="560"/>
      <c r="AG143" s="1145">
        <f t="shared" si="2"/>
        <v>5238462</v>
      </c>
      <c r="AH143" s="1452"/>
      <c r="AI143" s="1452"/>
      <c r="AJ143" s="1452"/>
      <c r="AK143" s="1452"/>
      <c r="AL143" s="1452"/>
      <c r="AM143" s="1452"/>
      <c r="AN143" s="1452"/>
      <c r="AO143" s="1452"/>
      <c r="AP143" s="261">
        <f t="shared" si="3"/>
        <v>0</v>
      </c>
      <c r="AQ143" s="1474"/>
      <c r="AR143" s="1474"/>
      <c r="AS143" s="1202"/>
      <c r="AT143" s="1036"/>
    </row>
    <row r="144" spans="1:46" ht="45" x14ac:dyDescent="0.2">
      <c r="A144" s="1076"/>
      <c r="B144" s="263" t="s">
        <v>1282</v>
      </c>
      <c r="C144" s="1005" t="s">
        <v>1283</v>
      </c>
      <c r="D144" s="560"/>
      <c r="E144" s="560"/>
      <c r="F144" s="1948"/>
      <c r="G144" s="644" t="s">
        <v>1301</v>
      </c>
      <c r="H144" s="1974"/>
      <c r="I144" s="1934"/>
      <c r="J144" s="1472">
        <v>221128195</v>
      </c>
      <c r="K144" s="1288"/>
      <c r="L144" s="1489" t="s">
        <v>1402</v>
      </c>
      <c r="M144" s="1288"/>
      <c r="N144" s="265">
        <v>12516690</v>
      </c>
      <c r="O144" s="1288"/>
      <c r="P144" s="1288"/>
      <c r="Q144" s="1474"/>
      <c r="R144" s="282"/>
      <c r="S144" s="1944"/>
      <c r="T144" s="1450" t="s">
        <v>2022</v>
      </c>
      <c r="U144" s="1966"/>
      <c r="V144" s="1451">
        <v>6258345</v>
      </c>
      <c r="W144" s="1958"/>
      <c r="X144" s="1288"/>
      <c r="Y144" s="251" t="s">
        <v>1302</v>
      </c>
      <c r="Z144" s="560"/>
      <c r="AA144" s="1146">
        <f t="shared" si="4"/>
        <v>6258345</v>
      </c>
      <c r="AB144" s="1288"/>
      <c r="AC144" s="1952"/>
      <c r="AD144" s="269">
        <v>6258345</v>
      </c>
      <c r="AE144" s="560"/>
      <c r="AF144" s="560"/>
      <c r="AG144" s="1145">
        <f t="shared" si="2"/>
        <v>12516690</v>
      </c>
      <c r="AH144" s="1452"/>
      <c r="AI144" s="1452"/>
      <c r="AJ144" s="1452"/>
      <c r="AK144" s="1452"/>
      <c r="AL144" s="1452"/>
      <c r="AM144" s="1452"/>
      <c r="AN144" s="1452"/>
      <c r="AO144" s="1452"/>
      <c r="AP144" s="261">
        <f t="shared" si="3"/>
        <v>0</v>
      </c>
      <c r="AQ144" s="1474"/>
      <c r="AR144" s="1474"/>
      <c r="AS144" s="1202"/>
      <c r="AT144" s="1036"/>
    </row>
    <row r="145" spans="1:46" ht="45" x14ac:dyDescent="0.2">
      <c r="A145" s="1076"/>
      <c r="B145" s="263" t="s">
        <v>1343</v>
      </c>
      <c r="C145" s="251" t="s">
        <v>1345</v>
      </c>
      <c r="D145" s="560"/>
      <c r="E145" s="560"/>
      <c r="F145" s="1948"/>
      <c r="G145" s="644" t="s">
        <v>1093</v>
      </c>
      <c r="H145" s="1973" t="s">
        <v>1344</v>
      </c>
      <c r="I145" s="1473">
        <v>41457</v>
      </c>
      <c r="J145" s="1472">
        <v>31085775</v>
      </c>
      <c r="K145" s="1288"/>
      <c r="L145" s="1933" t="s">
        <v>1399</v>
      </c>
      <c r="M145" s="1288"/>
      <c r="N145" s="265">
        <v>1714611</v>
      </c>
      <c r="O145" s="1288"/>
      <c r="P145" s="1288"/>
      <c r="Q145" s="1474"/>
      <c r="R145" s="282"/>
      <c r="S145" s="1944"/>
      <c r="T145" s="1450" t="s">
        <v>1910</v>
      </c>
      <c r="U145" s="1966"/>
      <c r="V145" s="1451">
        <v>857305.5</v>
      </c>
      <c r="W145" s="1958"/>
      <c r="X145" s="1288"/>
      <c r="Y145" s="251" t="s">
        <v>1302</v>
      </c>
      <c r="Z145" s="560"/>
      <c r="AA145" s="269">
        <f t="shared" si="4"/>
        <v>857305.5</v>
      </c>
      <c r="AB145" s="1288"/>
      <c r="AC145" s="1952"/>
      <c r="AD145" s="269">
        <v>857305.5</v>
      </c>
      <c r="AE145" s="560"/>
      <c r="AF145" s="560"/>
      <c r="AG145" s="1145">
        <f t="shared" si="2"/>
        <v>1714611</v>
      </c>
      <c r="AH145" s="1452"/>
      <c r="AI145" s="1452"/>
      <c r="AJ145" s="1452"/>
      <c r="AK145" s="1452"/>
      <c r="AL145" s="1452"/>
      <c r="AM145" s="1452"/>
      <c r="AN145" s="1452"/>
      <c r="AO145" s="1452"/>
      <c r="AP145" s="261">
        <f t="shared" si="3"/>
        <v>0</v>
      </c>
      <c r="AQ145" s="1474"/>
      <c r="AR145" s="1474"/>
      <c r="AS145" s="1202"/>
      <c r="AT145" s="1036"/>
    </row>
    <row r="146" spans="1:46" ht="45" x14ac:dyDescent="0.2">
      <c r="A146" s="1076"/>
      <c r="B146" s="263" t="s">
        <v>1346</v>
      </c>
      <c r="C146" s="251" t="s">
        <v>1347</v>
      </c>
      <c r="D146" s="560"/>
      <c r="E146" s="560"/>
      <c r="F146" s="1948"/>
      <c r="G146" s="644" t="s">
        <v>1348</v>
      </c>
      <c r="H146" s="1975"/>
      <c r="I146" s="1288"/>
      <c r="J146" s="1472">
        <v>53059215</v>
      </c>
      <c r="K146" s="1288"/>
      <c r="L146" s="1952"/>
      <c r="M146" s="1288"/>
      <c r="N146" s="265">
        <v>3048313</v>
      </c>
      <c r="O146" s="1288"/>
      <c r="P146" s="1288"/>
      <c r="Q146" s="1474"/>
      <c r="R146" s="282"/>
      <c r="S146" s="1944"/>
      <c r="T146" s="1450" t="s">
        <v>1909</v>
      </c>
      <c r="U146" s="1966"/>
      <c r="V146" s="1451">
        <v>1524156.5</v>
      </c>
      <c r="W146" s="1958"/>
      <c r="X146" s="1288"/>
      <c r="Y146" s="251" t="s">
        <v>1302</v>
      </c>
      <c r="Z146" s="560"/>
      <c r="AA146" s="269">
        <f t="shared" si="4"/>
        <v>1524156.5</v>
      </c>
      <c r="AB146" s="1288"/>
      <c r="AC146" s="1952"/>
      <c r="AD146" s="269">
        <v>1524156.5</v>
      </c>
      <c r="AE146" s="560"/>
      <c r="AF146" s="560"/>
      <c r="AG146" s="1145">
        <f t="shared" si="2"/>
        <v>3048313</v>
      </c>
      <c r="AH146" s="1452"/>
      <c r="AI146" s="1452"/>
      <c r="AJ146" s="1452"/>
      <c r="AK146" s="1452"/>
      <c r="AL146" s="1452"/>
      <c r="AM146" s="1452"/>
      <c r="AN146" s="1452"/>
      <c r="AO146" s="1452"/>
      <c r="AP146" s="261">
        <f t="shared" si="3"/>
        <v>0</v>
      </c>
      <c r="AQ146" s="1474"/>
      <c r="AR146" s="1474"/>
      <c r="AS146" s="1202"/>
      <c r="AT146" s="1036"/>
    </row>
    <row r="147" spans="1:46" ht="45" x14ac:dyDescent="0.2">
      <c r="A147" s="1465"/>
      <c r="B147" s="263" t="s">
        <v>1349</v>
      </c>
      <c r="C147" s="251" t="s">
        <v>1350</v>
      </c>
      <c r="D147" s="1403"/>
      <c r="E147" s="1403"/>
      <c r="F147" s="1949"/>
      <c r="G147" s="644" t="s">
        <v>1351</v>
      </c>
      <c r="H147" s="1974"/>
      <c r="I147" s="1934"/>
      <c r="J147" s="1472">
        <v>42924042</v>
      </c>
      <c r="K147" s="1934"/>
      <c r="L147" s="1951"/>
      <c r="M147" s="1934"/>
      <c r="N147" s="265">
        <v>2429663</v>
      </c>
      <c r="O147" s="1934"/>
      <c r="P147" s="1934"/>
      <c r="Q147" s="1475"/>
      <c r="R147" s="1292"/>
      <c r="S147" s="1942"/>
      <c r="T147" s="1450" t="s">
        <v>1908</v>
      </c>
      <c r="U147" s="1301"/>
      <c r="V147" s="1451">
        <v>1214831.5</v>
      </c>
      <c r="W147" s="1959"/>
      <c r="X147" s="1934"/>
      <c r="Y147" s="251" t="s">
        <v>1302</v>
      </c>
      <c r="Z147" s="1403"/>
      <c r="AA147" s="269">
        <f t="shared" si="4"/>
        <v>1214831.5</v>
      </c>
      <c r="AB147" s="1934"/>
      <c r="AC147" s="1951"/>
      <c r="AD147" s="269">
        <v>1214831.5</v>
      </c>
      <c r="AE147" s="1403"/>
      <c r="AF147" s="1403"/>
      <c r="AG147" s="1145">
        <f t="shared" si="2"/>
        <v>2429663</v>
      </c>
      <c r="AH147" s="1452"/>
      <c r="AI147" s="1452"/>
      <c r="AJ147" s="1452"/>
      <c r="AK147" s="1452"/>
      <c r="AL147" s="1452"/>
      <c r="AM147" s="1452"/>
      <c r="AN147" s="1452"/>
      <c r="AO147" s="1452"/>
      <c r="AP147" s="261">
        <f t="shared" si="3"/>
        <v>0</v>
      </c>
      <c r="AQ147" s="1475"/>
      <c r="AR147" s="1475"/>
      <c r="AS147" s="1202"/>
      <c r="AT147" s="1036"/>
    </row>
    <row r="148" spans="1:46" s="1053" customFormat="1" ht="7.5" customHeight="1" x14ac:dyDescent="0.2">
      <c r="A148" s="1037"/>
      <c r="B148" s="1038"/>
      <c r="C148" s="1037"/>
      <c r="D148" s="1037"/>
      <c r="E148" s="1037"/>
      <c r="F148" s="1039"/>
      <c r="G148" s="1040"/>
      <c r="H148" s="1041"/>
      <c r="I148" s="1042"/>
      <c r="J148" s="1043"/>
      <c r="K148" s="1042"/>
      <c r="L148" s="1044"/>
      <c r="M148" s="1042"/>
      <c r="N148" s="1045"/>
      <c r="O148" s="1042"/>
      <c r="P148" s="1042"/>
      <c r="Q148" s="1046"/>
      <c r="R148" s="1043"/>
      <c r="S148" s="1276"/>
      <c r="T148" s="1276"/>
      <c r="U148" s="1276"/>
      <c r="V148" s="1276"/>
      <c r="W148" s="1047"/>
      <c r="X148" s="1048"/>
      <c r="Y148" s="1037"/>
      <c r="Z148" s="1037"/>
      <c r="AA148" s="1049"/>
      <c r="AB148" s="1042"/>
      <c r="AC148" s="1044"/>
      <c r="AD148" s="1046"/>
      <c r="AE148" s="1050"/>
      <c r="AF148" s="1050"/>
      <c r="AG148" s="1050"/>
      <c r="AH148" s="1050"/>
      <c r="AI148" s="1050"/>
      <c r="AJ148" s="1050"/>
      <c r="AK148" s="1050"/>
      <c r="AL148" s="1050"/>
      <c r="AM148" s="1050"/>
      <c r="AN148" s="1050"/>
      <c r="AO148" s="1050"/>
      <c r="AP148" s="1051"/>
      <c r="AQ148" s="1038"/>
      <c r="AR148" s="1038"/>
      <c r="AS148" s="1202"/>
      <c r="AT148" s="1052"/>
    </row>
    <row r="149" spans="1:46" s="1075" customFormat="1" ht="63.75" customHeight="1" x14ac:dyDescent="0.25">
      <c r="A149" s="1119" t="s">
        <v>1523</v>
      </c>
      <c r="B149" s="5" t="s">
        <v>1304</v>
      </c>
      <c r="C149" s="18" t="s">
        <v>1305</v>
      </c>
      <c r="D149" s="18" t="s">
        <v>1401</v>
      </c>
      <c r="E149" s="18" t="s">
        <v>953</v>
      </c>
      <c r="F149" s="5">
        <v>18142471</v>
      </c>
      <c r="G149" s="570" t="s">
        <v>932</v>
      </c>
      <c r="H149" s="2" t="s">
        <v>1306</v>
      </c>
      <c r="I149" s="3">
        <v>41436</v>
      </c>
      <c r="J149" s="21">
        <v>9648446</v>
      </c>
      <c r="K149" s="20">
        <v>41571</v>
      </c>
      <c r="L149" s="2" t="s">
        <v>1396</v>
      </c>
      <c r="M149" s="20">
        <v>41571</v>
      </c>
      <c r="N149" s="21">
        <v>9648227</v>
      </c>
      <c r="O149" s="20">
        <v>41572</v>
      </c>
      <c r="P149" s="20">
        <v>41572</v>
      </c>
      <c r="Q149" s="8">
        <v>2</v>
      </c>
      <c r="R149" s="21">
        <v>9648227</v>
      </c>
      <c r="S149" s="1277"/>
      <c r="T149" s="1277"/>
      <c r="U149" s="1277"/>
      <c r="V149" s="1277"/>
      <c r="W149" s="20">
        <v>41619</v>
      </c>
      <c r="X149" s="20">
        <v>41628</v>
      </c>
      <c r="Y149" s="18" t="s">
        <v>921</v>
      </c>
      <c r="Z149" s="18" t="s">
        <v>1397</v>
      </c>
      <c r="AA149" s="37">
        <v>4824114</v>
      </c>
      <c r="AB149" s="3">
        <v>41590</v>
      </c>
      <c r="AC149" s="2" t="s">
        <v>1407</v>
      </c>
      <c r="AD149" s="5"/>
      <c r="AE149" s="5"/>
      <c r="AF149" s="5"/>
      <c r="AG149" s="5"/>
      <c r="AH149" s="5"/>
      <c r="AI149" s="5"/>
      <c r="AJ149" s="5"/>
      <c r="AK149" s="5"/>
      <c r="AL149" s="5"/>
      <c r="AM149" s="5"/>
      <c r="AN149" s="5"/>
      <c r="AO149" s="5"/>
      <c r="AP149" s="21">
        <v>4824113.5</v>
      </c>
      <c r="AQ149" s="3">
        <v>41632</v>
      </c>
      <c r="AR149" s="2" t="s">
        <v>1584</v>
      </c>
      <c r="AS149" s="1203">
        <v>0</v>
      </c>
    </row>
    <row r="150" spans="1:46" s="1010" customFormat="1" ht="7.5" customHeight="1" x14ac:dyDescent="0.2">
      <c r="A150" s="1033"/>
      <c r="B150" s="1033"/>
      <c r="C150" s="1033"/>
      <c r="D150" s="1033"/>
      <c r="E150" s="1033"/>
      <c r="F150" s="1034"/>
      <c r="G150" s="671"/>
      <c r="H150" s="1035"/>
      <c r="I150" s="1480"/>
      <c r="J150" s="673"/>
      <c r="K150" s="1480"/>
      <c r="L150" s="501"/>
      <c r="M150" s="500"/>
      <c r="N150" s="421"/>
      <c r="O150" s="500"/>
      <c r="P150" s="500"/>
      <c r="Q150" s="674"/>
      <c r="R150" s="673"/>
      <c r="S150" s="806"/>
      <c r="T150" s="806"/>
      <c r="U150" s="806"/>
      <c r="V150" s="806"/>
      <c r="W150" s="675"/>
      <c r="X150" s="497"/>
      <c r="Y150" s="415"/>
      <c r="Z150" s="415"/>
      <c r="AA150" s="423"/>
      <c r="AB150" s="500"/>
      <c r="AC150" s="501"/>
      <c r="AD150" s="674"/>
      <c r="AE150" s="488"/>
      <c r="AF150" s="488"/>
      <c r="AG150" s="488"/>
      <c r="AH150" s="488"/>
      <c r="AI150" s="488"/>
      <c r="AJ150" s="488"/>
      <c r="AK150" s="488"/>
      <c r="AL150" s="488"/>
      <c r="AM150" s="488"/>
      <c r="AN150" s="488"/>
      <c r="AO150" s="488"/>
      <c r="AP150" s="676"/>
      <c r="AQ150" s="422"/>
      <c r="AR150" s="422"/>
      <c r="AS150" s="1195"/>
      <c r="AT150" s="422"/>
    </row>
    <row r="151" spans="1:46" ht="120.75" customHeight="1" x14ac:dyDescent="0.2">
      <c r="A151" s="1129" t="s">
        <v>1408</v>
      </c>
      <c r="B151" s="1129" t="s">
        <v>1409</v>
      </c>
      <c r="C151" s="1129" t="s">
        <v>1410</v>
      </c>
      <c r="D151" s="1129" t="s">
        <v>1984</v>
      </c>
      <c r="E151" s="1129" t="s">
        <v>1411</v>
      </c>
      <c r="F151" s="1032" t="s">
        <v>1412</v>
      </c>
      <c r="G151" s="644" t="s">
        <v>1413</v>
      </c>
      <c r="H151" s="1454" t="s">
        <v>1414</v>
      </c>
      <c r="I151" s="1416">
        <v>41445</v>
      </c>
      <c r="J151" s="1472">
        <v>1513017210</v>
      </c>
      <c r="K151" s="1416">
        <v>41584</v>
      </c>
      <c r="L151" s="1489" t="s">
        <v>1415</v>
      </c>
      <c r="M151" s="1470">
        <v>41584</v>
      </c>
      <c r="N151" s="265">
        <v>1440637167</v>
      </c>
      <c r="O151" s="1470">
        <v>41600</v>
      </c>
      <c r="P151" s="1473">
        <v>41600</v>
      </c>
      <c r="Q151" s="559">
        <v>6</v>
      </c>
      <c r="R151" s="1472">
        <v>1440637167</v>
      </c>
      <c r="S151" s="1451"/>
      <c r="T151" s="1451"/>
      <c r="U151" s="1451"/>
      <c r="V151" s="1451"/>
      <c r="W151" s="1960"/>
      <c r="X151" s="1962"/>
      <c r="Y151" s="251" t="s">
        <v>1416</v>
      </c>
      <c r="Z151" s="1129" t="s">
        <v>1970</v>
      </c>
      <c r="AA151" s="269"/>
      <c r="AB151" s="1470"/>
      <c r="AC151" s="1489"/>
      <c r="AD151" s="258">
        <v>750734748</v>
      </c>
      <c r="AE151" s="259">
        <v>41631</v>
      </c>
      <c r="AF151" s="1493" t="s">
        <v>1589</v>
      </c>
      <c r="AG151" s="261">
        <v>482722253</v>
      </c>
      <c r="AH151" s="259">
        <v>41717</v>
      </c>
      <c r="AI151" s="1493" t="s">
        <v>1991</v>
      </c>
      <c r="AJ151" s="261">
        <v>63115907</v>
      </c>
      <c r="AK151" s="259">
        <v>41817</v>
      </c>
      <c r="AL151" s="1493" t="s">
        <v>44</v>
      </c>
      <c r="AM151" s="1493"/>
      <c r="AN151" s="1493"/>
      <c r="AO151" s="1493"/>
      <c r="AP151" s="1938"/>
      <c r="AQ151" s="2016"/>
      <c r="AR151" s="2011"/>
      <c r="AS151" s="1400">
        <v>378</v>
      </c>
      <c r="AT151" s="251" t="s">
        <v>1990</v>
      </c>
    </row>
    <row r="152" spans="1:46" ht="120.75" customHeight="1" x14ac:dyDescent="0.2">
      <c r="A152" s="1129" t="s">
        <v>2004</v>
      </c>
      <c r="B152" s="1403"/>
      <c r="C152" s="560"/>
      <c r="D152" s="1403"/>
      <c r="E152" s="560"/>
      <c r="F152" s="1948"/>
      <c r="G152" s="644" t="s">
        <v>1783</v>
      </c>
      <c r="H152" s="1454" t="s">
        <v>2005</v>
      </c>
      <c r="I152" s="1416">
        <v>41822</v>
      </c>
      <c r="J152" s="1472">
        <v>27880000</v>
      </c>
      <c r="K152" s="1416">
        <v>41837</v>
      </c>
      <c r="L152" s="1489" t="s">
        <v>2009</v>
      </c>
      <c r="M152" s="1470">
        <v>41837</v>
      </c>
      <c r="N152" s="265">
        <v>27880000</v>
      </c>
      <c r="O152" s="1470">
        <v>41837</v>
      </c>
      <c r="P152" s="1288"/>
      <c r="Q152" s="1475"/>
      <c r="R152" s="1472">
        <v>27880000</v>
      </c>
      <c r="S152" s="1451"/>
      <c r="T152" s="1451"/>
      <c r="U152" s="1451"/>
      <c r="V152" s="1451"/>
      <c r="W152" s="2018"/>
      <c r="X152" s="2021"/>
      <c r="Y152" s="251" t="s">
        <v>921</v>
      </c>
      <c r="Z152" s="560"/>
      <c r="AA152" s="269"/>
      <c r="AB152" s="1470"/>
      <c r="AC152" s="1489"/>
      <c r="AD152" s="258"/>
      <c r="AE152" s="259"/>
      <c r="AF152" s="1493"/>
      <c r="AG152" s="261">
        <f>AD151+AG151+AJ151</f>
        <v>1296572908</v>
      </c>
      <c r="AH152" s="259"/>
      <c r="AI152" s="1493"/>
      <c r="AJ152" s="261"/>
      <c r="AK152" s="259"/>
      <c r="AL152" s="1452"/>
      <c r="AM152" s="1452"/>
      <c r="AN152" s="1452"/>
      <c r="AO152" s="1452"/>
      <c r="AP152" s="1402"/>
      <c r="AQ152" s="2017"/>
      <c r="AR152" s="2012"/>
      <c r="AS152" s="1195"/>
      <c r="AT152" s="251"/>
    </row>
    <row r="153" spans="1:46" ht="120.75" customHeight="1" x14ac:dyDescent="0.2">
      <c r="A153" s="1129" t="s">
        <v>2039</v>
      </c>
      <c r="B153" s="1436"/>
      <c r="C153" s="1403"/>
      <c r="D153" s="1436"/>
      <c r="E153" s="1403"/>
      <c r="F153" s="1949"/>
      <c r="G153" s="644" t="s">
        <v>2040</v>
      </c>
      <c r="H153" s="1454" t="s">
        <v>2041</v>
      </c>
      <c r="I153" s="1416">
        <v>41919</v>
      </c>
      <c r="J153" s="1472">
        <v>651051650</v>
      </c>
      <c r="K153" s="1416">
        <v>41929</v>
      </c>
      <c r="L153" s="1489" t="s">
        <v>2042</v>
      </c>
      <c r="M153" s="1470">
        <v>41929</v>
      </c>
      <c r="N153" s="265">
        <v>651051650</v>
      </c>
      <c r="O153" s="1470">
        <v>41941</v>
      </c>
      <c r="P153" s="1934"/>
      <c r="Q153" s="1418">
        <v>2</v>
      </c>
      <c r="R153" s="1472">
        <v>651051650</v>
      </c>
      <c r="S153" s="1451"/>
      <c r="T153" s="1451"/>
      <c r="U153" s="1451"/>
      <c r="V153" s="1451"/>
      <c r="W153" s="1961"/>
      <c r="X153" s="1963"/>
      <c r="Y153" s="251" t="s">
        <v>1416</v>
      </c>
      <c r="Z153" s="1403"/>
      <c r="AA153" s="269"/>
      <c r="AB153" s="1470"/>
      <c r="AC153" s="1489"/>
      <c r="AD153" s="258"/>
      <c r="AE153" s="259"/>
      <c r="AF153" s="1493"/>
      <c r="AG153" s="261"/>
      <c r="AH153" s="259"/>
      <c r="AI153" s="1493"/>
      <c r="AJ153" s="261"/>
      <c r="AK153" s="259"/>
      <c r="AL153" s="1452"/>
      <c r="AM153" s="1425"/>
      <c r="AN153" s="1425"/>
      <c r="AO153" s="1425"/>
      <c r="AP153" s="1423"/>
      <c r="AQ153" s="1469"/>
      <c r="AR153" s="1466"/>
      <c r="AS153" s="1195"/>
      <c r="AT153" s="251"/>
    </row>
    <row r="154" spans="1:46" s="1057" customFormat="1" ht="8.25" customHeight="1" x14ac:dyDescent="0.2">
      <c r="A154" s="1054"/>
      <c r="B154" s="1054"/>
      <c r="C154" s="1054"/>
      <c r="D154" s="1054"/>
      <c r="E154" s="1054"/>
      <c r="F154" s="1055"/>
      <c r="G154" s="758"/>
      <c r="H154" s="1073"/>
      <c r="I154" s="1056"/>
      <c r="J154" s="761"/>
      <c r="K154" s="1056"/>
      <c r="L154" s="762"/>
      <c r="M154" s="760"/>
      <c r="N154" s="763"/>
      <c r="O154" s="760"/>
      <c r="P154" s="760"/>
      <c r="Q154" s="764"/>
      <c r="R154" s="761"/>
      <c r="S154" s="1274"/>
      <c r="T154" s="1274"/>
      <c r="U154" s="1274"/>
      <c r="V154" s="1274"/>
      <c r="W154" s="765"/>
      <c r="X154" s="766"/>
      <c r="Y154" s="756"/>
      <c r="Z154" s="756"/>
      <c r="AA154" s="767"/>
      <c r="AB154" s="760"/>
      <c r="AC154" s="762"/>
      <c r="AD154" s="764"/>
      <c r="AE154" s="768"/>
      <c r="AF154" s="768"/>
      <c r="AG154" s="768"/>
      <c r="AH154" s="768"/>
      <c r="AI154" s="768"/>
      <c r="AJ154" s="768"/>
      <c r="AK154" s="768"/>
      <c r="AL154" s="768"/>
      <c r="AM154" s="768"/>
      <c r="AN154" s="768"/>
      <c r="AO154" s="768"/>
      <c r="AP154" s="769"/>
      <c r="AQ154" s="770"/>
      <c r="AR154" s="770"/>
      <c r="AS154" s="1195"/>
      <c r="AT154" s="770"/>
    </row>
    <row r="155" spans="1:46" ht="72" customHeight="1" x14ac:dyDescent="0.2">
      <c r="A155" s="251" t="s">
        <v>1458</v>
      </c>
      <c r="B155" s="251" t="s">
        <v>1459</v>
      </c>
      <c r="C155" s="251" t="s">
        <v>1388</v>
      </c>
      <c r="D155" s="251" t="s">
        <v>1460</v>
      </c>
      <c r="E155" s="251" t="s">
        <v>1461</v>
      </c>
      <c r="F155" s="626" t="s">
        <v>1462</v>
      </c>
      <c r="G155" s="627" t="s">
        <v>898</v>
      </c>
      <c r="H155" s="1487" t="s">
        <v>1389</v>
      </c>
      <c r="I155" s="1470">
        <v>41562</v>
      </c>
      <c r="J155" s="1472">
        <v>8000000</v>
      </c>
      <c r="K155" s="1470">
        <v>41599</v>
      </c>
      <c r="L155" s="1489" t="s">
        <v>1463</v>
      </c>
      <c r="M155" s="1470">
        <v>41599</v>
      </c>
      <c r="N155" s="265">
        <v>7986650</v>
      </c>
      <c r="O155" s="1470">
        <v>41611</v>
      </c>
      <c r="P155" s="1470">
        <v>41612</v>
      </c>
      <c r="Q155" s="1471">
        <v>2</v>
      </c>
      <c r="R155" s="1472">
        <v>7986650</v>
      </c>
      <c r="S155" s="1450" t="s">
        <v>1893</v>
      </c>
      <c r="T155" s="1450" t="s">
        <v>1873</v>
      </c>
      <c r="U155" s="1450" t="s">
        <v>1894</v>
      </c>
      <c r="V155" s="1451">
        <v>4043325</v>
      </c>
      <c r="W155" s="1492">
        <v>41309</v>
      </c>
      <c r="X155" s="267">
        <v>41697</v>
      </c>
      <c r="Y155" s="251" t="s">
        <v>1390</v>
      </c>
      <c r="Z155" s="251" t="s">
        <v>1221</v>
      </c>
      <c r="AA155" s="269">
        <v>3943325</v>
      </c>
      <c r="AB155" s="1470">
        <v>41628</v>
      </c>
      <c r="AC155" s="1489" t="s">
        <v>1602</v>
      </c>
      <c r="AD155" s="1471"/>
      <c r="AE155" s="1452"/>
      <c r="AF155" s="1452"/>
      <c r="AG155" s="1452"/>
      <c r="AH155" s="1452"/>
      <c r="AI155" s="261"/>
      <c r="AJ155" s="261"/>
      <c r="AK155" s="1452"/>
      <c r="AL155" s="1452"/>
      <c r="AM155" s="1452"/>
      <c r="AN155" s="1452"/>
      <c r="AO155" s="1452"/>
      <c r="AP155" s="261">
        <v>4043325</v>
      </c>
      <c r="AQ155" s="1470">
        <v>41724</v>
      </c>
      <c r="AR155" s="1489" t="s">
        <v>1923</v>
      </c>
      <c r="AS155" s="1195"/>
      <c r="AT155" s="263"/>
    </row>
    <row r="156" spans="1:46" ht="5.25" customHeight="1" x14ac:dyDescent="0.2">
      <c r="A156" s="1112"/>
      <c r="B156" s="1112"/>
      <c r="C156" s="1112"/>
      <c r="D156" s="1112"/>
      <c r="E156" s="1112"/>
      <c r="F156" s="1113"/>
      <c r="G156" s="778"/>
      <c r="H156" s="1114"/>
      <c r="I156" s="1115"/>
      <c r="J156" s="781"/>
      <c r="K156" s="1115"/>
      <c r="L156" s="782"/>
      <c r="M156" s="780"/>
      <c r="N156" s="783"/>
      <c r="O156" s="780"/>
      <c r="P156" s="780"/>
      <c r="Q156" s="784"/>
      <c r="R156" s="781"/>
      <c r="S156" s="1268"/>
      <c r="T156" s="1268"/>
      <c r="U156" s="1268"/>
      <c r="V156" s="1268"/>
      <c r="W156" s="785"/>
      <c r="X156" s="786"/>
      <c r="Y156" s="776"/>
      <c r="Z156" s="776"/>
      <c r="AA156" s="787"/>
      <c r="AB156" s="780"/>
      <c r="AC156" s="782"/>
      <c r="AD156" s="784"/>
      <c r="AE156" s="788"/>
      <c r="AF156" s="788"/>
      <c r="AG156" s="788"/>
      <c r="AH156" s="788"/>
      <c r="AI156" s="788"/>
      <c r="AJ156" s="788"/>
      <c r="AK156" s="788"/>
      <c r="AL156" s="788"/>
      <c r="AM156" s="788"/>
      <c r="AN156" s="788"/>
      <c r="AO156" s="788"/>
      <c r="AP156" s="789"/>
      <c r="AQ156" s="790"/>
      <c r="AR156" s="790"/>
      <c r="AS156" s="1195"/>
      <c r="AT156" s="790"/>
    </row>
    <row r="157" spans="1:46" ht="56.25" x14ac:dyDescent="0.2">
      <c r="A157" s="251" t="s">
        <v>1559</v>
      </c>
      <c r="B157" s="251" t="s">
        <v>1391</v>
      </c>
      <c r="C157" s="251" t="s">
        <v>1392</v>
      </c>
      <c r="D157" s="251" t="s">
        <v>1985</v>
      </c>
      <c r="E157" s="1452" t="s">
        <v>1452</v>
      </c>
      <c r="F157" s="626" t="s">
        <v>683</v>
      </c>
      <c r="G157" s="627" t="s">
        <v>1393</v>
      </c>
      <c r="H157" s="1487" t="s">
        <v>1394</v>
      </c>
      <c r="I157" s="1470">
        <v>41551</v>
      </c>
      <c r="J157" s="1472">
        <v>13963937</v>
      </c>
      <c r="K157" s="1470">
        <v>41599</v>
      </c>
      <c r="L157" s="1489" t="s">
        <v>1560</v>
      </c>
      <c r="M157" s="1470">
        <v>41599</v>
      </c>
      <c r="N157" s="265">
        <v>13962972</v>
      </c>
      <c r="O157" s="1470">
        <v>41628</v>
      </c>
      <c r="P157" s="1470">
        <v>41631</v>
      </c>
      <c r="Q157" s="1471">
        <v>2</v>
      </c>
      <c r="R157" s="1472">
        <v>13962972</v>
      </c>
      <c r="S157" s="1448" t="s">
        <v>1895</v>
      </c>
      <c r="T157" s="1448" t="s">
        <v>1876</v>
      </c>
      <c r="U157" s="1448" t="s">
        <v>1896</v>
      </c>
      <c r="V157" s="1435">
        <v>6981486</v>
      </c>
      <c r="W157" s="1492">
        <v>41691</v>
      </c>
      <c r="X157" s="267">
        <v>41824</v>
      </c>
      <c r="Y157" s="251" t="s">
        <v>1395</v>
      </c>
      <c r="Z157" s="251" t="s">
        <v>1237</v>
      </c>
      <c r="AA157" s="269">
        <v>6981486</v>
      </c>
      <c r="AB157" s="1470">
        <v>41632</v>
      </c>
      <c r="AC157" s="1489" t="s">
        <v>1396</v>
      </c>
      <c r="AD157" s="1471"/>
      <c r="AE157" s="1452"/>
      <c r="AF157" s="1452"/>
      <c r="AG157" s="1452"/>
      <c r="AH157" s="1452"/>
      <c r="AI157" s="1452"/>
      <c r="AJ157" s="1452"/>
      <c r="AK157" s="1452"/>
      <c r="AL157" s="1452"/>
      <c r="AM157" s="1452"/>
      <c r="AN157" s="1452"/>
      <c r="AO157" s="1452"/>
      <c r="AP157" s="261">
        <v>6981486</v>
      </c>
      <c r="AQ157" s="1470">
        <v>41842</v>
      </c>
      <c r="AR157" s="1489" t="s">
        <v>2006</v>
      </c>
      <c r="AS157" s="1195"/>
      <c r="AT157" s="263"/>
    </row>
    <row r="158" spans="1:46" s="1010" customFormat="1" ht="5.25" customHeight="1" x14ac:dyDescent="0.2">
      <c r="A158" s="1033"/>
      <c r="B158" s="1033"/>
      <c r="C158" s="1033"/>
      <c r="D158" s="1033"/>
      <c r="E158" s="1033"/>
      <c r="F158" s="1034"/>
      <c r="G158" s="671"/>
      <c r="H158" s="1035"/>
      <c r="I158" s="1480"/>
      <c r="J158" s="673"/>
      <c r="K158" s="1480"/>
      <c r="L158" s="501"/>
      <c r="M158" s="500"/>
      <c r="N158" s="421"/>
      <c r="O158" s="500"/>
      <c r="P158" s="500"/>
      <c r="Q158" s="674"/>
      <c r="R158" s="673"/>
      <c r="S158" s="806"/>
      <c r="T158" s="806"/>
      <c r="U158" s="806"/>
      <c r="V158" s="806"/>
      <c r="W158" s="675"/>
      <c r="X158" s="497"/>
      <c r="Y158" s="415"/>
      <c r="Z158" s="415"/>
      <c r="AA158" s="423"/>
      <c r="AB158" s="500"/>
      <c r="AC158" s="501"/>
      <c r="AD158" s="674"/>
      <c r="AE158" s="488"/>
      <c r="AF158" s="488"/>
      <c r="AG158" s="488"/>
      <c r="AH158" s="488"/>
      <c r="AI158" s="488"/>
      <c r="AJ158" s="488"/>
      <c r="AK158" s="488"/>
      <c r="AL158" s="488"/>
      <c r="AM158" s="488"/>
      <c r="AN158" s="488"/>
      <c r="AO158" s="488"/>
      <c r="AP158" s="676"/>
      <c r="AQ158" s="422"/>
      <c r="AR158" s="422"/>
      <c r="AS158" s="1195"/>
      <c r="AT158" s="422"/>
    </row>
    <row r="159" spans="1:46" ht="67.5" x14ac:dyDescent="0.2">
      <c r="A159" s="1005" t="s">
        <v>1524</v>
      </c>
      <c r="B159" s="251" t="s">
        <v>1383</v>
      </c>
      <c r="C159" s="251" t="s">
        <v>1384</v>
      </c>
      <c r="D159" s="251" t="s">
        <v>1430</v>
      </c>
      <c r="E159" s="251" t="s">
        <v>953</v>
      </c>
      <c r="F159" s="626" t="s">
        <v>1216</v>
      </c>
      <c r="G159" s="627" t="s">
        <v>1385</v>
      </c>
      <c r="H159" s="1487" t="s">
        <v>1386</v>
      </c>
      <c r="I159" s="1470">
        <v>41562</v>
      </c>
      <c r="J159" s="1472">
        <v>10000000</v>
      </c>
      <c r="K159" s="1470">
        <v>41599</v>
      </c>
      <c r="L159" s="1489" t="s">
        <v>1446</v>
      </c>
      <c r="M159" s="1470">
        <v>41599</v>
      </c>
      <c r="N159" s="265">
        <v>9112234</v>
      </c>
      <c r="O159" s="1470">
        <v>41604</v>
      </c>
      <c r="P159" s="1470">
        <v>41605</v>
      </c>
      <c r="Q159" s="1471">
        <v>2</v>
      </c>
      <c r="R159" s="1472">
        <v>9112234</v>
      </c>
      <c r="S159" s="1451"/>
      <c r="T159" s="1451"/>
      <c r="U159" s="1451"/>
      <c r="V159" s="1451"/>
      <c r="W159" s="1492">
        <v>41619</v>
      </c>
      <c r="X159" s="267">
        <v>41628</v>
      </c>
      <c r="Y159" s="251" t="s">
        <v>1387</v>
      </c>
      <c r="Z159" s="251" t="s">
        <v>38</v>
      </c>
      <c r="AA159" s="269">
        <v>4556117</v>
      </c>
      <c r="AB159" s="3">
        <v>41607</v>
      </c>
      <c r="AC159" s="1489" t="s">
        <v>1591</v>
      </c>
      <c r="AD159" s="1471"/>
      <c r="AE159" s="1452"/>
      <c r="AF159" s="1452"/>
      <c r="AG159" s="1452"/>
      <c r="AH159" s="1452"/>
      <c r="AI159" s="1452"/>
      <c r="AJ159" s="1452"/>
      <c r="AK159" s="1452"/>
      <c r="AL159" s="1452"/>
      <c r="AM159" s="1452"/>
      <c r="AN159" s="1452"/>
      <c r="AO159" s="1452"/>
      <c r="AP159" s="261">
        <v>4556117</v>
      </c>
      <c r="AQ159" s="1470">
        <v>41632</v>
      </c>
      <c r="AR159" s="1489" t="s">
        <v>1592</v>
      </c>
      <c r="AS159" s="1195"/>
      <c r="AT159" s="263"/>
    </row>
    <row r="160" spans="1:46" s="1095" customFormat="1" ht="6" customHeight="1" x14ac:dyDescent="0.2">
      <c r="A160" s="1077"/>
      <c r="B160" s="1077"/>
      <c r="C160" s="1077"/>
      <c r="D160" s="1077"/>
      <c r="E160" s="1077"/>
      <c r="F160" s="1078"/>
      <c r="G160" s="1079"/>
      <c r="H160" s="1080"/>
      <c r="I160" s="1081"/>
      <c r="J160" s="1082"/>
      <c r="K160" s="1081"/>
      <c r="L160" s="1083"/>
      <c r="M160" s="1084"/>
      <c r="N160" s="1085"/>
      <c r="O160" s="1084"/>
      <c r="P160" s="1084"/>
      <c r="Q160" s="1086"/>
      <c r="R160" s="1082"/>
      <c r="S160" s="1278"/>
      <c r="T160" s="1278"/>
      <c r="U160" s="1278"/>
      <c r="V160" s="1278"/>
      <c r="W160" s="1087"/>
      <c r="X160" s="1088"/>
      <c r="Y160" s="1089"/>
      <c r="Z160" s="1089"/>
      <c r="AA160" s="1090"/>
      <c r="AB160" s="1091"/>
      <c r="AC160" s="1083"/>
      <c r="AD160" s="1086"/>
      <c r="AE160" s="1092"/>
      <c r="AF160" s="1092"/>
      <c r="AG160" s="1092"/>
      <c r="AH160" s="1092"/>
      <c r="AI160" s="1092"/>
      <c r="AJ160" s="1092"/>
      <c r="AK160" s="1092"/>
      <c r="AL160" s="1092"/>
      <c r="AM160" s="1092"/>
      <c r="AN160" s="1092"/>
      <c r="AO160" s="1092"/>
      <c r="AP160" s="1093"/>
      <c r="AQ160" s="1094"/>
      <c r="AR160" s="1094"/>
      <c r="AS160" s="1195"/>
      <c r="AT160" s="1094"/>
    </row>
    <row r="161" spans="1:46" ht="49.5" customHeight="1" x14ac:dyDescent="0.2">
      <c r="A161" s="1129" t="s">
        <v>1444</v>
      </c>
      <c r="B161" s="1129" t="s">
        <v>1316</v>
      </c>
      <c r="C161" s="1129" t="s">
        <v>1317</v>
      </c>
      <c r="D161" s="1228" t="s">
        <v>1931</v>
      </c>
      <c r="E161" s="1129" t="s">
        <v>1318</v>
      </c>
      <c r="F161" s="274" t="s">
        <v>1647</v>
      </c>
      <c r="G161" s="627" t="s">
        <v>1319</v>
      </c>
      <c r="H161" s="1973" t="s">
        <v>1322</v>
      </c>
      <c r="I161" s="1473">
        <v>41486</v>
      </c>
      <c r="J161" s="1472">
        <v>1045462355</v>
      </c>
      <c r="K161" s="1473">
        <v>41603</v>
      </c>
      <c r="L161" s="1933" t="s">
        <v>1608</v>
      </c>
      <c r="M161" s="1473">
        <v>41542</v>
      </c>
      <c r="N161" s="265">
        <v>985718811</v>
      </c>
      <c r="O161" s="1473">
        <v>41618</v>
      </c>
      <c r="P161" s="1473">
        <v>41628</v>
      </c>
      <c r="Q161" s="559">
        <v>6</v>
      </c>
      <c r="R161" s="1472">
        <v>985718811</v>
      </c>
      <c r="S161" s="1941" t="s">
        <v>1932</v>
      </c>
      <c r="T161" s="1299" t="s">
        <v>1905</v>
      </c>
      <c r="U161" s="1299" t="s">
        <v>1933</v>
      </c>
      <c r="V161" s="1298">
        <v>1132657135</v>
      </c>
      <c r="W161" s="1957">
        <v>41901</v>
      </c>
      <c r="X161" s="1473">
        <v>41991</v>
      </c>
      <c r="Y161" s="84" t="s">
        <v>1323</v>
      </c>
      <c r="Z161" s="1129" t="s">
        <v>1609</v>
      </c>
      <c r="AA161" s="269"/>
      <c r="AB161" s="1470"/>
      <c r="AC161" s="1489"/>
      <c r="AD161" s="558">
        <v>567215614</v>
      </c>
      <c r="AE161" s="1939">
        <v>41782</v>
      </c>
      <c r="AF161" s="1940" t="s">
        <v>1742</v>
      </c>
      <c r="AG161" s="1938">
        <v>371517437</v>
      </c>
      <c r="AH161" s="1939">
        <v>41898</v>
      </c>
      <c r="AI161" s="1940" t="s">
        <v>2074</v>
      </c>
      <c r="AJ161" s="1452"/>
      <c r="AK161" s="1452"/>
      <c r="AL161" s="1452"/>
      <c r="AM161" s="1452"/>
      <c r="AN161" s="1452"/>
      <c r="AO161" s="1452"/>
      <c r="AP161" s="1938">
        <v>193924007</v>
      </c>
      <c r="AQ161" s="1473">
        <v>42003</v>
      </c>
      <c r="AR161" s="1933" t="s">
        <v>2084</v>
      </c>
      <c r="AS161" s="1981">
        <v>77</v>
      </c>
      <c r="AT161" s="263"/>
    </row>
    <row r="162" spans="1:46" ht="53.25" customHeight="1" x14ac:dyDescent="0.2">
      <c r="A162" s="560"/>
      <c r="B162" s="560"/>
      <c r="C162" s="560"/>
      <c r="D162" s="1979"/>
      <c r="E162" s="560"/>
      <c r="F162" s="480"/>
      <c r="G162" s="627" t="s">
        <v>1320</v>
      </c>
      <c r="H162" s="1975"/>
      <c r="I162" s="1288"/>
      <c r="J162" s="1472">
        <v>155754623</v>
      </c>
      <c r="K162" s="1288"/>
      <c r="L162" s="1952"/>
      <c r="M162" s="1288"/>
      <c r="N162" s="265">
        <v>146938324</v>
      </c>
      <c r="O162" s="1288"/>
      <c r="P162" s="1288"/>
      <c r="Q162" s="1474"/>
      <c r="R162" s="1472">
        <v>146938324</v>
      </c>
      <c r="S162" s="1944"/>
      <c r="T162" s="1299"/>
      <c r="U162" s="1298"/>
      <c r="V162" s="1298"/>
      <c r="W162" s="1958"/>
      <c r="X162" s="1288"/>
      <c r="Y162" s="84" t="s">
        <v>1323</v>
      </c>
      <c r="Z162" s="560"/>
      <c r="AA162" s="269"/>
      <c r="AB162" s="1470"/>
      <c r="AC162" s="1489"/>
      <c r="AD162" s="1950"/>
      <c r="AE162" s="1403"/>
      <c r="AF162" s="1403"/>
      <c r="AG162" s="1402"/>
      <c r="AH162" s="1403"/>
      <c r="AI162" s="1403"/>
      <c r="AJ162" s="1452"/>
      <c r="AK162" s="1452"/>
      <c r="AL162" s="1452"/>
      <c r="AM162" s="1145"/>
      <c r="AN162" s="1452"/>
      <c r="AO162" s="1452"/>
      <c r="AP162" s="1402"/>
      <c r="AQ162" s="1474"/>
      <c r="AR162" s="1474"/>
      <c r="AS162" s="1982"/>
      <c r="AT162" s="263"/>
    </row>
    <row r="163" spans="1:46" ht="35.25" customHeight="1" x14ac:dyDescent="0.2">
      <c r="A163" s="1403"/>
      <c r="B163" s="1403"/>
      <c r="C163" s="1403"/>
      <c r="D163" s="1980"/>
      <c r="E163" s="1403"/>
      <c r="F163" s="1978"/>
      <c r="G163" s="627" t="s">
        <v>1321</v>
      </c>
      <c r="H163" s="1974"/>
      <c r="I163" s="1934"/>
      <c r="J163" s="1472">
        <v>1672525</v>
      </c>
      <c r="K163" s="1934"/>
      <c r="L163" s="1951"/>
      <c r="M163" s="1934"/>
      <c r="N163" s="265">
        <v>1577853</v>
      </c>
      <c r="O163" s="1934"/>
      <c r="P163" s="1934"/>
      <c r="Q163" s="1475"/>
      <c r="R163" s="1472">
        <v>1577853</v>
      </c>
      <c r="S163" s="1942"/>
      <c r="T163" s="1299" t="s">
        <v>1934</v>
      </c>
      <c r="U163" s="1298"/>
      <c r="V163" s="1298">
        <v>1577853</v>
      </c>
      <c r="W163" s="1959"/>
      <c r="X163" s="1934"/>
      <c r="Y163" s="84" t="s">
        <v>1323</v>
      </c>
      <c r="Z163" s="1403"/>
      <c r="AA163" s="269"/>
      <c r="AB163" s="1470"/>
      <c r="AC163" s="1489"/>
      <c r="AD163" s="1471"/>
      <c r="AE163" s="1452"/>
      <c r="AF163" s="1452"/>
      <c r="AG163" s="1452"/>
      <c r="AH163" s="1452"/>
      <c r="AI163" s="1452"/>
      <c r="AJ163" s="1452"/>
      <c r="AK163" s="1452"/>
      <c r="AL163" s="1452"/>
      <c r="AM163" s="1452"/>
      <c r="AN163" s="1452"/>
      <c r="AO163" s="1452"/>
      <c r="AP163" s="261">
        <v>1577853</v>
      </c>
      <c r="AQ163" s="1475"/>
      <c r="AR163" s="1475"/>
      <c r="AS163" s="1195"/>
      <c r="AT163" s="263"/>
    </row>
    <row r="164" spans="1:46" s="1147" customFormat="1" x14ac:dyDescent="0.2">
      <c r="A164" s="411"/>
      <c r="B164" s="411"/>
      <c r="C164" s="411"/>
      <c r="D164" s="411"/>
      <c r="E164" s="411"/>
      <c r="F164" s="685"/>
      <c r="G164" s="678"/>
      <c r="H164" s="679"/>
      <c r="I164" s="408"/>
      <c r="J164" s="680"/>
      <c r="K164" s="408"/>
      <c r="L164" s="407"/>
      <c r="M164" s="408"/>
      <c r="N164" s="409"/>
      <c r="O164" s="408"/>
      <c r="P164" s="408"/>
      <c r="Q164" s="681"/>
      <c r="R164" s="680"/>
      <c r="S164" s="816"/>
      <c r="T164" s="816"/>
      <c r="U164" s="816"/>
      <c r="V164" s="816"/>
      <c r="W164" s="682"/>
      <c r="X164" s="535"/>
      <c r="Y164" s="411"/>
      <c r="Z164" s="411"/>
      <c r="AA164" s="536"/>
      <c r="AB164" s="408"/>
      <c r="AC164" s="407"/>
      <c r="AD164" s="681"/>
      <c r="AE164" s="683"/>
      <c r="AF164" s="683"/>
      <c r="AG164" s="683"/>
      <c r="AH164" s="683"/>
      <c r="AI164" s="683"/>
      <c r="AJ164" s="683"/>
      <c r="AK164" s="683"/>
      <c r="AL164" s="683"/>
      <c r="AM164" s="683"/>
      <c r="AN164" s="683"/>
      <c r="AO164" s="683"/>
      <c r="AP164" s="684"/>
      <c r="AQ164" s="410"/>
      <c r="AR164" s="410"/>
      <c r="AS164" s="1195"/>
      <c r="AT164" s="410"/>
    </row>
    <row r="165" spans="1:46" ht="104.25" customHeight="1" x14ac:dyDescent="0.2">
      <c r="A165" s="251" t="s">
        <v>1539</v>
      </c>
      <c r="B165" s="1129" t="s">
        <v>1409</v>
      </c>
      <c r="C165" s="1129" t="s">
        <v>1533</v>
      </c>
      <c r="D165" s="1129" t="s">
        <v>1534</v>
      </c>
      <c r="E165" s="1129" t="s">
        <v>1535</v>
      </c>
      <c r="F165" s="1032" t="s">
        <v>1536</v>
      </c>
      <c r="G165" s="644" t="s">
        <v>1413</v>
      </c>
      <c r="H165" s="1487" t="s">
        <v>1414</v>
      </c>
      <c r="I165" s="1470">
        <v>41445</v>
      </c>
      <c r="J165" s="1472">
        <v>1513017210</v>
      </c>
      <c r="K165" s="1470">
        <v>41618</v>
      </c>
      <c r="L165" s="1489" t="s">
        <v>1537</v>
      </c>
      <c r="M165" s="1470">
        <v>41618</v>
      </c>
      <c r="N165" s="265">
        <v>72041700</v>
      </c>
      <c r="O165" s="1470">
        <v>41621</v>
      </c>
      <c r="P165" s="1473">
        <v>41625</v>
      </c>
      <c r="Q165" s="1471">
        <v>6</v>
      </c>
      <c r="R165" s="1472">
        <v>72041700</v>
      </c>
      <c r="S165" s="1451"/>
      <c r="T165" s="1451"/>
      <c r="U165" s="1451"/>
      <c r="V165" s="1943"/>
      <c r="W165" s="1960"/>
      <c r="X165" s="1962"/>
      <c r="Y165" s="251" t="s">
        <v>1538</v>
      </c>
      <c r="Z165" s="251" t="s">
        <v>38</v>
      </c>
      <c r="AA165" s="269">
        <v>36020850</v>
      </c>
      <c r="AB165" s="1470">
        <v>41634</v>
      </c>
      <c r="AC165" s="1489" t="s">
        <v>1603</v>
      </c>
      <c r="AD165" s="258">
        <v>28816680</v>
      </c>
      <c r="AE165" s="259">
        <v>41754</v>
      </c>
      <c r="AF165" s="1493" t="s">
        <v>1968</v>
      </c>
      <c r="AG165" s="1145">
        <v>7204170</v>
      </c>
      <c r="AH165" s="803">
        <v>41991</v>
      </c>
      <c r="AI165" s="808" t="s">
        <v>2075</v>
      </c>
      <c r="AJ165" s="1145"/>
      <c r="AK165" s="1452"/>
      <c r="AL165" s="1452"/>
      <c r="AM165" s="1452"/>
      <c r="AN165" s="1452"/>
      <c r="AO165" s="1452"/>
      <c r="AP165" s="261"/>
      <c r="AQ165" s="263"/>
      <c r="AR165" s="263"/>
      <c r="AS165" s="1195"/>
      <c r="AT165" s="263"/>
    </row>
    <row r="166" spans="1:46" ht="104.25" customHeight="1" x14ac:dyDescent="0.2">
      <c r="A166" s="251" t="s">
        <v>2043</v>
      </c>
      <c r="B166" s="1403"/>
      <c r="C166" s="1403"/>
      <c r="D166" s="1403"/>
      <c r="E166" s="1403"/>
      <c r="F166" s="1949"/>
      <c r="G166" s="644" t="s">
        <v>2040</v>
      </c>
      <c r="H166" s="1487" t="s">
        <v>1751</v>
      </c>
      <c r="I166" s="1470">
        <v>41919</v>
      </c>
      <c r="J166" s="1472">
        <v>32552583</v>
      </c>
      <c r="K166" s="1470">
        <v>41929</v>
      </c>
      <c r="L166" s="1489" t="s">
        <v>2044</v>
      </c>
      <c r="M166" s="1470">
        <v>41929</v>
      </c>
      <c r="N166" s="265">
        <v>32552583</v>
      </c>
      <c r="O166" s="1470"/>
      <c r="P166" s="1934"/>
      <c r="Q166" s="1471">
        <v>2</v>
      </c>
      <c r="R166" s="1472">
        <v>32553583</v>
      </c>
      <c r="S166" s="1451"/>
      <c r="T166" s="1451"/>
      <c r="U166" s="1451"/>
      <c r="V166" s="1942"/>
      <c r="W166" s="1961"/>
      <c r="X166" s="1963"/>
      <c r="Y166" s="251"/>
      <c r="Z166" s="251"/>
      <c r="AA166" s="269"/>
      <c r="AB166" s="1470"/>
      <c r="AC166" s="1489"/>
      <c r="AD166" s="258"/>
      <c r="AE166" s="259"/>
      <c r="AF166" s="1493"/>
      <c r="AG166" s="1145">
        <v>22093154</v>
      </c>
      <c r="AH166" s="803"/>
      <c r="AI166" s="482"/>
      <c r="AJ166" s="1145"/>
      <c r="AK166" s="1452"/>
      <c r="AL166" s="1452"/>
      <c r="AM166" s="1452"/>
      <c r="AN166" s="1452"/>
      <c r="AO166" s="1452"/>
      <c r="AP166" s="261"/>
      <c r="AQ166" s="263"/>
      <c r="AR166" s="263"/>
      <c r="AS166" s="1195"/>
      <c r="AT166" s="263"/>
    </row>
    <row r="167" spans="1:46" s="1095" customFormat="1" ht="9" customHeight="1" x14ac:dyDescent="0.2">
      <c r="A167" s="1089"/>
      <c r="B167" s="1089"/>
      <c r="C167" s="1089"/>
      <c r="D167" s="1089"/>
      <c r="E167" s="1089"/>
      <c r="F167" s="1120"/>
      <c r="G167" s="1079"/>
      <c r="H167" s="1121"/>
      <c r="I167" s="1084"/>
      <c r="J167" s="1082"/>
      <c r="K167" s="1084"/>
      <c r="L167" s="1083"/>
      <c r="M167" s="1084"/>
      <c r="N167" s="1085"/>
      <c r="O167" s="1084"/>
      <c r="P167" s="1084"/>
      <c r="Q167" s="1086"/>
      <c r="R167" s="1082"/>
      <c r="S167" s="1278"/>
      <c r="T167" s="1278"/>
      <c r="U167" s="1278"/>
      <c r="V167" s="1278"/>
      <c r="W167" s="1087"/>
      <c r="X167" s="1088"/>
      <c r="Y167" s="1089"/>
      <c r="Z167" s="1089"/>
      <c r="AA167" s="1090"/>
      <c r="AB167" s="1084"/>
      <c r="AC167" s="1083"/>
      <c r="AD167" s="1086"/>
      <c r="AE167" s="1092"/>
      <c r="AF167" s="1092"/>
      <c r="AG167" s="1092"/>
      <c r="AH167" s="1092"/>
      <c r="AI167" s="1092"/>
      <c r="AJ167" s="1092"/>
      <c r="AK167" s="1092"/>
      <c r="AL167" s="1092"/>
      <c r="AM167" s="1092"/>
      <c r="AN167" s="1092"/>
      <c r="AO167" s="1092"/>
      <c r="AP167" s="1093"/>
      <c r="AQ167" s="1094"/>
      <c r="AR167" s="1094"/>
      <c r="AS167" s="1195"/>
      <c r="AT167" s="1094"/>
    </row>
    <row r="168" spans="1:46" ht="60" customHeight="1" x14ac:dyDescent="0.2">
      <c r="A168" s="1129" t="s">
        <v>1879</v>
      </c>
      <c r="B168" s="1129" t="s">
        <v>1324</v>
      </c>
      <c r="C168" s="1129" t="s">
        <v>1448</v>
      </c>
      <c r="D168" s="1129" t="s">
        <v>1449</v>
      </c>
      <c r="E168" s="1129" t="s">
        <v>1450</v>
      </c>
      <c r="F168" s="2019" t="s">
        <v>1451</v>
      </c>
      <c r="G168" s="1193" t="s">
        <v>1325</v>
      </c>
      <c r="H168" s="1973" t="s">
        <v>1327</v>
      </c>
      <c r="I168" s="1473">
        <v>41486</v>
      </c>
      <c r="J168" s="1472">
        <v>36038865</v>
      </c>
      <c r="K168" s="1473">
        <v>41618</v>
      </c>
      <c r="L168" s="1933">
        <v>2399</v>
      </c>
      <c r="M168" s="1473">
        <v>41618</v>
      </c>
      <c r="N168" s="265">
        <v>36038865</v>
      </c>
      <c r="O168" s="1473">
        <v>41626</v>
      </c>
      <c r="P168" s="1473">
        <v>41626</v>
      </c>
      <c r="Q168" s="559">
        <v>3</v>
      </c>
      <c r="R168" s="277">
        <v>149965941</v>
      </c>
      <c r="S168" s="1941" t="s">
        <v>1954</v>
      </c>
      <c r="T168" s="1450" t="s">
        <v>1955</v>
      </c>
      <c r="U168" s="1941" t="s">
        <v>1306</v>
      </c>
      <c r="V168" s="1298">
        <v>36038865</v>
      </c>
      <c r="W168" s="1957">
        <v>41787</v>
      </c>
      <c r="X168" s="1473">
        <v>42002</v>
      </c>
      <c r="Y168" s="251" t="s">
        <v>1453</v>
      </c>
      <c r="Z168" s="1129" t="s">
        <v>1664</v>
      </c>
      <c r="AA168" s="269"/>
      <c r="AB168" s="1470"/>
      <c r="AC168" s="1489"/>
      <c r="AD168" s="1471"/>
      <c r="AE168" s="1452"/>
      <c r="AF168" s="1452"/>
      <c r="AG168" s="1452"/>
      <c r="AH168" s="1452"/>
      <c r="AI168" s="1452"/>
      <c r="AJ168" s="1452"/>
      <c r="AK168" s="1452"/>
      <c r="AL168" s="1452"/>
      <c r="AM168" s="1145"/>
      <c r="AN168" s="1452"/>
      <c r="AO168" s="1452"/>
      <c r="AP168" s="261">
        <v>36037711</v>
      </c>
      <c r="AQ168" s="1473">
        <v>42003</v>
      </c>
      <c r="AR168" s="1933" t="s">
        <v>2081</v>
      </c>
      <c r="AS168" s="1195">
        <v>1154</v>
      </c>
      <c r="AT168" s="263"/>
    </row>
    <row r="169" spans="1:46" ht="51.75" customHeight="1" x14ac:dyDescent="0.2">
      <c r="A169" s="1403"/>
      <c r="B169" s="1403"/>
      <c r="C169" s="1403"/>
      <c r="D169" s="1403"/>
      <c r="E169" s="1403"/>
      <c r="F169" s="2020"/>
      <c r="G169" s="1193" t="s">
        <v>1326</v>
      </c>
      <c r="H169" s="1974"/>
      <c r="I169" s="1934"/>
      <c r="J169" s="1472">
        <v>113961135</v>
      </c>
      <c r="K169" s="1934"/>
      <c r="L169" s="1951"/>
      <c r="M169" s="1934"/>
      <c r="N169" s="265">
        <v>113927076</v>
      </c>
      <c r="O169" s="1934"/>
      <c r="P169" s="1934"/>
      <c r="Q169" s="1475"/>
      <c r="R169" s="1292"/>
      <c r="S169" s="1942"/>
      <c r="T169" s="1450" t="s">
        <v>1956</v>
      </c>
      <c r="U169" s="1942"/>
      <c r="V169" s="1298">
        <v>113927076</v>
      </c>
      <c r="W169" s="1959"/>
      <c r="X169" s="1934"/>
      <c r="Y169" s="251" t="s">
        <v>1454</v>
      </c>
      <c r="Z169" s="1403"/>
      <c r="AA169" s="269">
        <f>V169-AD169</f>
        <v>33993685</v>
      </c>
      <c r="AB169" s="1470"/>
      <c r="AC169" s="1489"/>
      <c r="AD169" s="258">
        <v>79933391</v>
      </c>
      <c r="AE169" s="259">
        <v>41789</v>
      </c>
      <c r="AF169" s="1493" t="s">
        <v>1981</v>
      </c>
      <c r="AG169" s="1452"/>
      <c r="AH169" s="1452"/>
      <c r="AI169" s="1452"/>
      <c r="AJ169" s="1452"/>
      <c r="AK169" s="1452"/>
      <c r="AL169" s="1452"/>
      <c r="AM169" s="1452"/>
      <c r="AN169" s="1452"/>
      <c r="AO169" s="1452"/>
      <c r="AP169" s="261">
        <v>33993685</v>
      </c>
      <c r="AQ169" s="1475"/>
      <c r="AR169" s="1951"/>
      <c r="AS169" s="1195"/>
      <c r="AT169" s="263"/>
    </row>
    <row r="170" spans="1:46" s="1111" customFormat="1" x14ac:dyDescent="0.2">
      <c r="A170" s="1096"/>
      <c r="B170" s="1096"/>
      <c r="C170" s="1096"/>
      <c r="D170" s="1096"/>
      <c r="E170" s="1096"/>
      <c r="F170" s="1097"/>
      <c r="G170" s="1098"/>
      <c r="H170" s="1099"/>
      <c r="I170" s="1100"/>
      <c r="J170" s="1101"/>
      <c r="K170" s="1100"/>
      <c r="L170" s="1102"/>
      <c r="M170" s="1100"/>
      <c r="N170" s="1103"/>
      <c r="O170" s="1100"/>
      <c r="P170" s="1100"/>
      <c r="Q170" s="1104"/>
      <c r="R170" s="1101"/>
      <c r="S170" s="1279"/>
      <c r="T170" s="1279"/>
      <c r="U170" s="1279"/>
      <c r="V170" s="1279"/>
      <c r="W170" s="1105"/>
      <c r="X170" s="1106"/>
      <c r="Y170" s="1096"/>
      <c r="Z170" s="1096"/>
      <c r="AA170" s="1107"/>
      <c r="AB170" s="1100"/>
      <c r="AC170" s="1102"/>
      <c r="AD170" s="1104"/>
      <c r="AE170" s="1108"/>
      <c r="AF170" s="1108"/>
      <c r="AG170" s="1108"/>
      <c r="AH170" s="1108"/>
      <c r="AI170" s="1108"/>
      <c r="AJ170" s="1108"/>
      <c r="AK170" s="1108"/>
      <c r="AL170" s="1108"/>
      <c r="AM170" s="1108"/>
      <c r="AN170" s="1108"/>
      <c r="AO170" s="1108"/>
      <c r="AP170" s="1109"/>
      <c r="AQ170" s="1110"/>
      <c r="AR170" s="1110"/>
      <c r="AS170" s="1195"/>
      <c r="AT170" s="1110"/>
    </row>
    <row r="171" spans="1:46" ht="45.75" customHeight="1" x14ac:dyDescent="0.2">
      <c r="A171" s="1129" t="s">
        <v>1610</v>
      </c>
      <c r="B171" s="1129" t="s">
        <v>1611</v>
      </c>
      <c r="C171" s="1129" t="s">
        <v>1612</v>
      </c>
      <c r="D171" s="1129" t="s">
        <v>1613</v>
      </c>
      <c r="E171" s="1129" t="s">
        <v>1614</v>
      </c>
      <c r="F171" s="1032" t="s">
        <v>531</v>
      </c>
      <c r="G171" s="644" t="s">
        <v>1333</v>
      </c>
      <c r="H171" s="1973" t="s">
        <v>1335</v>
      </c>
      <c r="I171" s="1473">
        <v>41451</v>
      </c>
      <c r="J171" s="1472">
        <v>396120352.67000002</v>
      </c>
      <c r="K171" s="1473">
        <v>41624</v>
      </c>
      <c r="L171" s="1933" t="s">
        <v>1615</v>
      </c>
      <c r="M171" s="1473">
        <v>41624</v>
      </c>
      <c r="N171" s="265">
        <v>395299282</v>
      </c>
      <c r="O171" s="1473">
        <v>41628</v>
      </c>
      <c r="P171" s="1473">
        <v>41628</v>
      </c>
      <c r="Q171" s="559">
        <v>5</v>
      </c>
      <c r="R171" s="1472">
        <v>395299282</v>
      </c>
      <c r="S171" s="1941" t="s">
        <v>1868</v>
      </c>
      <c r="T171" s="1297" t="s">
        <v>1918</v>
      </c>
      <c r="U171" s="1941" t="s">
        <v>1920</v>
      </c>
      <c r="V171" s="1451">
        <v>395299282</v>
      </c>
      <c r="W171" s="1960"/>
      <c r="X171" s="1960"/>
      <c r="Y171" s="251" t="s">
        <v>1616</v>
      </c>
      <c r="Z171" s="1129" t="s">
        <v>1617</v>
      </c>
      <c r="AA171" s="269"/>
      <c r="AB171" s="1470"/>
      <c r="AC171" s="1489"/>
      <c r="AD171" s="258">
        <f>209380365+4551747+2275874+11379368</f>
        <v>227587354</v>
      </c>
      <c r="AE171" s="259">
        <v>41724</v>
      </c>
      <c r="AF171" s="1493" t="s">
        <v>1911</v>
      </c>
      <c r="AG171" s="261">
        <v>167711928</v>
      </c>
      <c r="AH171" s="259">
        <v>41814</v>
      </c>
      <c r="AI171" s="1493" t="s">
        <v>1987</v>
      </c>
      <c r="AJ171" s="1145">
        <f>AG171+AD171</f>
        <v>395299282</v>
      </c>
      <c r="AK171" s="1452"/>
      <c r="AL171" s="1452"/>
      <c r="AM171" s="1452"/>
      <c r="AN171" s="1452"/>
      <c r="AO171" s="1452"/>
      <c r="AP171" s="261"/>
      <c r="AQ171" s="263"/>
      <c r="AR171" s="263"/>
      <c r="AS171" s="1195"/>
      <c r="AT171" s="263"/>
    </row>
    <row r="172" spans="1:46" ht="47.25" customHeight="1" x14ac:dyDescent="0.2">
      <c r="A172" s="1403"/>
      <c r="B172" s="560"/>
      <c r="C172" s="560"/>
      <c r="D172" s="1403"/>
      <c r="E172" s="560"/>
      <c r="F172" s="1948"/>
      <c r="G172" s="644" t="s">
        <v>1334</v>
      </c>
      <c r="H172" s="1974"/>
      <c r="I172" s="1934"/>
      <c r="J172" s="1472">
        <v>103879748</v>
      </c>
      <c r="K172" s="1934"/>
      <c r="L172" s="1951"/>
      <c r="M172" s="1934"/>
      <c r="N172" s="265">
        <v>75578104</v>
      </c>
      <c r="O172" s="1934"/>
      <c r="P172" s="1288"/>
      <c r="Q172" s="1475"/>
      <c r="R172" s="1472">
        <v>75578104</v>
      </c>
      <c r="S172" s="1301"/>
      <c r="T172" s="1297" t="s">
        <v>1919</v>
      </c>
      <c r="U172" s="1301"/>
      <c r="V172" s="1451">
        <v>75578104</v>
      </c>
      <c r="W172" s="2018"/>
      <c r="X172" s="2018"/>
      <c r="Y172" s="251" t="s">
        <v>1964</v>
      </c>
      <c r="Z172" s="1403"/>
      <c r="AA172" s="269"/>
      <c r="AB172" s="1470"/>
      <c r="AC172" s="1489"/>
      <c r="AD172" s="1471"/>
      <c r="AE172" s="1452"/>
      <c r="AF172" s="1452"/>
      <c r="AG172" s="261">
        <v>75578104</v>
      </c>
      <c r="AH172" s="259">
        <v>41814</v>
      </c>
      <c r="AI172" s="1493" t="s">
        <v>1988</v>
      </c>
      <c r="AJ172" s="1145">
        <f>AJ171+AG172</f>
        <v>470877386</v>
      </c>
      <c r="AK172" s="1452"/>
      <c r="AL172" s="1452"/>
      <c r="AM172" s="1452"/>
      <c r="AN172" s="1452"/>
      <c r="AO172" s="1452"/>
      <c r="AP172" s="261"/>
      <c r="AQ172" s="263"/>
      <c r="AR172" s="263"/>
      <c r="AS172" s="1195"/>
      <c r="AT172" s="263"/>
    </row>
    <row r="173" spans="1:46" ht="72.75" customHeight="1" x14ac:dyDescent="0.2">
      <c r="A173" s="1439" t="s">
        <v>1974</v>
      </c>
      <c r="B173" s="560"/>
      <c r="C173" s="560"/>
      <c r="D173" s="1425" t="s">
        <v>2011</v>
      </c>
      <c r="E173" s="560"/>
      <c r="F173" s="1948"/>
      <c r="G173" s="644" t="s">
        <v>1975</v>
      </c>
      <c r="H173" s="1455" t="s">
        <v>1775</v>
      </c>
      <c r="I173" s="1421">
        <v>41752</v>
      </c>
      <c r="J173" s="1472">
        <v>80000000</v>
      </c>
      <c r="K173" s="1421">
        <v>41774</v>
      </c>
      <c r="L173" s="1441" t="s">
        <v>1976</v>
      </c>
      <c r="M173" s="1421">
        <v>41774</v>
      </c>
      <c r="N173" s="265">
        <v>80000000</v>
      </c>
      <c r="O173" s="1421">
        <v>41788</v>
      </c>
      <c r="P173" s="1288"/>
      <c r="Q173" s="1418">
        <v>2</v>
      </c>
      <c r="R173" s="1472">
        <v>80000000</v>
      </c>
      <c r="S173" s="1449"/>
      <c r="T173" s="1297"/>
      <c r="U173" s="1449"/>
      <c r="V173" s="1451"/>
      <c r="W173" s="2018"/>
      <c r="X173" s="2018"/>
      <c r="Y173" s="251" t="s">
        <v>1734</v>
      </c>
      <c r="Z173" s="1129" t="s">
        <v>275</v>
      </c>
      <c r="AA173" s="269"/>
      <c r="AB173" s="1470"/>
      <c r="AC173" s="1489"/>
      <c r="AD173" s="1471"/>
      <c r="AE173" s="1452"/>
      <c r="AF173" s="1452"/>
      <c r="AG173" s="261">
        <v>24911809</v>
      </c>
      <c r="AH173" s="259">
        <v>41814</v>
      </c>
      <c r="AI173" s="1493" t="s">
        <v>1344</v>
      </c>
      <c r="AJ173" s="261">
        <v>55088191</v>
      </c>
      <c r="AK173" s="259">
        <v>41942</v>
      </c>
      <c r="AL173" s="1493" t="s">
        <v>132</v>
      </c>
      <c r="AM173" s="1493"/>
      <c r="AN173" s="1493"/>
      <c r="AO173" s="1493"/>
      <c r="AP173" s="261"/>
      <c r="AQ173" s="263"/>
      <c r="AR173" s="263"/>
      <c r="AS173" s="1195"/>
      <c r="AT173" s="263"/>
    </row>
    <row r="174" spans="1:46" ht="72.75" customHeight="1" x14ac:dyDescent="0.2">
      <c r="A174" s="1439" t="s">
        <v>2010</v>
      </c>
      <c r="B174" s="1403"/>
      <c r="C174" s="1403"/>
      <c r="D174" s="1425" t="s">
        <v>2012</v>
      </c>
      <c r="E174" s="1403"/>
      <c r="F174" s="1949"/>
      <c r="G174" s="1410" t="s">
        <v>2013</v>
      </c>
      <c r="H174" s="1455" t="s">
        <v>2014</v>
      </c>
      <c r="I174" s="1421">
        <v>41870</v>
      </c>
      <c r="J174" s="1472">
        <v>150000000</v>
      </c>
      <c r="K174" s="1421">
        <v>41872</v>
      </c>
      <c r="L174" s="1441" t="s">
        <v>2015</v>
      </c>
      <c r="M174" s="1421">
        <v>41872</v>
      </c>
      <c r="N174" s="265">
        <v>149999976.87</v>
      </c>
      <c r="O174" s="1421">
        <v>41915</v>
      </c>
      <c r="P174" s="1934"/>
      <c r="Q174" s="1418">
        <v>2</v>
      </c>
      <c r="R174" s="1472">
        <v>149999976.87</v>
      </c>
      <c r="S174" s="1449"/>
      <c r="T174" s="1297"/>
      <c r="U174" s="1449"/>
      <c r="V174" s="1451"/>
      <c r="W174" s="1961"/>
      <c r="X174" s="1961"/>
      <c r="Y174" s="251" t="s">
        <v>1735</v>
      </c>
      <c r="Z174" s="1403"/>
      <c r="AA174" s="269"/>
      <c r="AB174" s="1470"/>
      <c r="AC174" s="1489"/>
      <c r="AD174" s="1471"/>
      <c r="AE174" s="1452"/>
      <c r="AF174" s="1452"/>
      <c r="AG174" s="261"/>
      <c r="AH174" s="259"/>
      <c r="AI174" s="1493"/>
      <c r="AJ174" s="261">
        <v>79897745</v>
      </c>
      <c r="AK174" s="259">
        <v>41942</v>
      </c>
      <c r="AL174" s="1493" t="s">
        <v>221</v>
      </c>
      <c r="AM174" s="1295"/>
      <c r="AN174" s="1493"/>
      <c r="AO174" s="1493"/>
      <c r="AP174" s="261"/>
      <c r="AQ174" s="263"/>
      <c r="AR174" s="263"/>
      <c r="AS174" s="1195"/>
      <c r="AT174" s="263"/>
    </row>
    <row r="175" spans="1:46" s="1007" customFormat="1" ht="16.5" customHeight="1" x14ac:dyDescent="0.2">
      <c r="A175" s="776"/>
      <c r="B175" s="776"/>
      <c r="C175" s="776"/>
      <c r="D175" s="776"/>
      <c r="E175" s="776"/>
      <c r="F175" s="1006"/>
      <c r="G175" s="778"/>
      <c r="H175" s="779"/>
      <c r="I175" s="780"/>
      <c r="J175" s="781"/>
      <c r="K175" s="780"/>
      <c r="L175" s="782"/>
      <c r="M175" s="780"/>
      <c r="N175" s="783"/>
      <c r="O175" s="780"/>
      <c r="P175" s="780"/>
      <c r="Q175" s="784"/>
      <c r="R175" s="781"/>
      <c r="S175" s="1268"/>
      <c r="T175" s="1268"/>
      <c r="U175" s="1268"/>
      <c r="V175" s="1268"/>
      <c r="W175" s="785"/>
      <c r="X175" s="786"/>
      <c r="Y175" s="776"/>
      <c r="Z175" s="776"/>
      <c r="AA175" s="787"/>
      <c r="AB175" s="780"/>
      <c r="AC175" s="782"/>
      <c r="AD175" s="784"/>
      <c r="AE175" s="788"/>
      <c r="AF175" s="788"/>
      <c r="AG175" s="788"/>
      <c r="AH175" s="788"/>
      <c r="AI175" s="788"/>
      <c r="AJ175" s="788"/>
      <c r="AK175" s="788"/>
      <c r="AL175" s="788"/>
      <c r="AM175" s="788"/>
      <c r="AN175" s="788"/>
      <c r="AO175" s="788"/>
      <c r="AP175" s="789"/>
      <c r="AQ175" s="790"/>
      <c r="AR175" s="790"/>
      <c r="AS175" s="1195"/>
      <c r="AT175" s="790"/>
    </row>
    <row r="176" spans="1:46" ht="78" customHeight="1" x14ac:dyDescent="0.2">
      <c r="A176" s="251" t="s">
        <v>1525</v>
      </c>
      <c r="B176" s="1452" t="s">
        <v>1526</v>
      </c>
      <c r="C176" s="251" t="s">
        <v>1527</v>
      </c>
      <c r="D176" s="251" t="s">
        <v>1529</v>
      </c>
      <c r="E176" s="251" t="s">
        <v>1528</v>
      </c>
      <c r="F176" s="643">
        <v>97480366</v>
      </c>
      <c r="G176" s="644" t="s">
        <v>1530</v>
      </c>
      <c r="H176" s="1487" t="s">
        <v>1531</v>
      </c>
      <c r="I176" s="1470">
        <v>41501</v>
      </c>
      <c r="J176" s="1472">
        <v>40000000</v>
      </c>
      <c r="K176" s="1470">
        <v>41625</v>
      </c>
      <c r="L176" s="1489" t="s">
        <v>1561</v>
      </c>
      <c r="M176" s="1470">
        <v>41625</v>
      </c>
      <c r="N176" s="265">
        <v>39954844</v>
      </c>
      <c r="O176" s="1470">
        <v>41626</v>
      </c>
      <c r="P176" s="1470">
        <v>41626</v>
      </c>
      <c r="Q176" s="1471">
        <v>3</v>
      </c>
      <c r="R176" s="1472">
        <v>39954844</v>
      </c>
      <c r="S176" s="1450" t="s">
        <v>1880</v>
      </c>
      <c r="T176" s="1450" t="s">
        <v>1881</v>
      </c>
      <c r="U176" s="1450" t="s">
        <v>1882</v>
      </c>
      <c r="V176" s="1451">
        <v>19977422</v>
      </c>
      <c r="W176" s="1492">
        <v>41680</v>
      </c>
      <c r="X176" s="267">
        <v>41705</v>
      </c>
      <c r="Y176" s="251" t="s">
        <v>1532</v>
      </c>
      <c r="Z176" s="251" t="s">
        <v>1221</v>
      </c>
      <c r="AA176" s="269">
        <v>19977422</v>
      </c>
      <c r="AB176" s="1470">
        <v>41631</v>
      </c>
      <c r="AC176" s="1489" t="s">
        <v>1595</v>
      </c>
      <c r="AD176" s="1471"/>
      <c r="AE176" s="1452"/>
      <c r="AF176" s="1452"/>
      <c r="AG176" s="1452"/>
      <c r="AH176" s="1452"/>
      <c r="AI176" s="1452"/>
      <c r="AJ176" s="1452"/>
      <c r="AK176" s="1452"/>
      <c r="AL176" s="1452"/>
      <c r="AM176" s="1452"/>
      <c r="AN176" s="1452"/>
      <c r="AO176" s="1452"/>
      <c r="AP176" s="261">
        <v>19962335</v>
      </c>
      <c r="AQ176" s="1470">
        <v>41751</v>
      </c>
      <c r="AR176" s="1489" t="s">
        <v>1882</v>
      </c>
      <c r="AS176" s="1196">
        <v>15087</v>
      </c>
      <c r="AT176" s="263"/>
    </row>
    <row r="177" spans="1:49" s="1053" customFormat="1" x14ac:dyDescent="0.2">
      <c r="A177" s="1037"/>
      <c r="B177" s="1037"/>
      <c r="C177" s="1037"/>
      <c r="D177" s="1037"/>
      <c r="E177" s="1037"/>
      <c r="F177" s="1039"/>
      <c r="G177" s="1040"/>
      <c r="H177" s="1041"/>
      <c r="I177" s="1042"/>
      <c r="J177" s="1043"/>
      <c r="K177" s="1042"/>
      <c r="L177" s="1044"/>
      <c r="M177" s="1042"/>
      <c r="N177" s="1045"/>
      <c r="O177" s="1042"/>
      <c r="P177" s="1042"/>
      <c r="Q177" s="1046"/>
      <c r="R177" s="1043"/>
      <c r="S177" s="1276"/>
      <c r="T177" s="1276"/>
      <c r="U177" s="1276"/>
      <c r="V177" s="1276"/>
      <c r="W177" s="1047"/>
      <c r="X177" s="1048"/>
      <c r="Y177" s="1037"/>
      <c r="Z177" s="1037"/>
      <c r="AA177" s="1049"/>
      <c r="AB177" s="1042"/>
      <c r="AC177" s="1044"/>
      <c r="AD177" s="1046"/>
      <c r="AE177" s="1050"/>
      <c r="AF177" s="1050"/>
      <c r="AG177" s="1050"/>
      <c r="AH177" s="1050"/>
      <c r="AI177" s="1050"/>
      <c r="AJ177" s="1050"/>
      <c r="AK177" s="1050"/>
      <c r="AL177" s="1050"/>
      <c r="AM177" s="1050"/>
      <c r="AN177" s="1050"/>
      <c r="AO177" s="1050"/>
      <c r="AP177" s="1051"/>
      <c r="AQ177" s="1038"/>
      <c r="AR177" s="1038"/>
      <c r="AS177" s="1195"/>
      <c r="AT177" s="1038"/>
    </row>
    <row r="178" spans="1:49" ht="81.75" customHeight="1" x14ac:dyDescent="0.2">
      <c r="A178" s="1129" t="s">
        <v>1562</v>
      </c>
      <c r="B178" s="1129" t="s">
        <v>1409</v>
      </c>
      <c r="C178" s="1129" t="s">
        <v>1563</v>
      </c>
      <c r="D178" s="1129" t="s">
        <v>1564</v>
      </c>
      <c r="E178" s="1129" t="s">
        <v>1565</v>
      </c>
      <c r="F178" s="1032" t="s">
        <v>1566</v>
      </c>
      <c r="G178" s="644" t="s">
        <v>1549</v>
      </c>
      <c r="H178" s="1454" t="s">
        <v>1550</v>
      </c>
      <c r="I178" s="1416">
        <v>41512</v>
      </c>
      <c r="J178" s="1472">
        <v>888340268</v>
      </c>
      <c r="K178" s="1416">
        <v>41626</v>
      </c>
      <c r="L178" s="1419" t="s">
        <v>1567</v>
      </c>
      <c r="M178" s="1416">
        <v>41626</v>
      </c>
      <c r="N178" s="265">
        <v>829347107</v>
      </c>
      <c r="O178" s="1416">
        <v>41627</v>
      </c>
      <c r="P178" s="1416">
        <v>41628</v>
      </c>
      <c r="Q178" s="1442">
        <v>4</v>
      </c>
      <c r="R178" s="1429">
        <v>829347107</v>
      </c>
      <c r="S178" s="1450" t="s">
        <v>1550</v>
      </c>
      <c r="T178" s="1450" t="s">
        <v>1549</v>
      </c>
      <c r="U178" s="1450" t="s">
        <v>1567</v>
      </c>
      <c r="V178" s="1451">
        <v>829347107</v>
      </c>
      <c r="W178" s="1492">
        <v>41745</v>
      </c>
      <c r="X178" s="267">
        <v>41794</v>
      </c>
      <c r="Y178" s="251" t="s">
        <v>1568</v>
      </c>
      <c r="Z178" s="1129" t="s">
        <v>1569</v>
      </c>
      <c r="AA178" s="269"/>
      <c r="AB178" s="1470"/>
      <c r="AC178" s="1489"/>
      <c r="AD178" s="258">
        <v>248804132</v>
      </c>
      <c r="AE178" s="259">
        <v>41638</v>
      </c>
      <c r="AF178" s="1493" t="s">
        <v>1883</v>
      </c>
      <c r="AG178" s="261">
        <v>436397817.89999998</v>
      </c>
      <c r="AH178" s="259">
        <v>41723</v>
      </c>
      <c r="AI178" s="1493" t="s">
        <v>1922</v>
      </c>
      <c r="AJ178" s="1452"/>
      <c r="AK178" s="1452"/>
      <c r="AL178" s="1452"/>
      <c r="AM178" s="1452"/>
      <c r="AN178" s="1452"/>
      <c r="AO178" s="1452"/>
      <c r="AP178" s="261">
        <v>144143858.09999999</v>
      </c>
      <c r="AQ178" s="1470">
        <v>41800</v>
      </c>
      <c r="AR178" s="1489" t="s">
        <v>1982</v>
      </c>
      <c r="AS178" s="1196">
        <v>1299</v>
      </c>
      <c r="AT178" s="263"/>
    </row>
    <row r="179" spans="1:49" s="1137" customFormat="1" ht="12" customHeight="1" x14ac:dyDescent="0.2">
      <c r="A179" s="1130"/>
      <c r="B179" s="1130"/>
      <c r="C179" s="1130"/>
      <c r="D179" s="1130"/>
      <c r="E179" s="1130"/>
      <c r="F179" s="1131"/>
      <c r="G179" s="713"/>
      <c r="H179" s="1132"/>
      <c r="I179" s="1133"/>
      <c r="J179" s="716"/>
      <c r="K179" s="1133"/>
      <c r="L179" s="1134"/>
      <c r="M179" s="1133"/>
      <c r="N179" s="718"/>
      <c r="O179" s="1133"/>
      <c r="P179" s="1133"/>
      <c r="Q179" s="1135"/>
      <c r="R179" s="1136"/>
      <c r="S179" s="1269"/>
      <c r="T179" s="1269"/>
      <c r="U179" s="1269"/>
      <c r="V179" s="1269"/>
      <c r="W179" s="720"/>
      <c r="X179" s="721"/>
      <c r="Y179" s="711"/>
      <c r="Z179" s="1130"/>
      <c r="AA179" s="722"/>
      <c r="AB179" s="715"/>
      <c r="AC179" s="717"/>
      <c r="AD179" s="719"/>
      <c r="AE179" s="723"/>
      <c r="AF179" s="723"/>
      <c r="AG179" s="723"/>
      <c r="AH179" s="723"/>
      <c r="AI179" s="723"/>
      <c r="AJ179" s="723"/>
      <c r="AK179" s="723"/>
      <c r="AL179" s="723"/>
      <c r="AM179" s="723"/>
      <c r="AN179" s="723"/>
      <c r="AO179" s="723"/>
      <c r="AP179" s="724"/>
      <c r="AQ179" s="725"/>
      <c r="AR179" s="725"/>
      <c r="AS179" s="1195"/>
      <c r="AT179" s="725"/>
    </row>
    <row r="180" spans="1:49" ht="65.25" customHeight="1" x14ac:dyDescent="0.2">
      <c r="A180" s="1129" t="s">
        <v>1570</v>
      </c>
      <c r="B180" s="1129"/>
      <c r="C180" s="1129" t="s">
        <v>1574</v>
      </c>
      <c r="D180" s="1129" t="s">
        <v>1571</v>
      </c>
      <c r="E180" s="1129" t="s">
        <v>1572</v>
      </c>
      <c r="F180" s="1032" t="s">
        <v>1573</v>
      </c>
      <c r="G180" s="644" t="s">
        <v>1575</v>
      </c>
      <c r="H180" s="1973" t="s">
        <v>1581</v>
      </c>
      <c r="I180" s="1473">
        <v>41556</v>
      </c>
      <c r="J180" s="1472">
        <v>7649203</v>
      </c>
      <c r="K180" s="1473">
        <v>41627</v>
      </c>
      <c r="L180" s="1933" t="s">
        <v>1582</v>
      </c>
      <c r="M180" s="1473">
        <v>41627</v>
      </c>
      <c r="N180" s="265">
        <v>7639029</v>
      </c>
      <c r="O180" s="1473">
        <v>41634</v>
      </c>
      <c r="P180" s="1473">
        <v>41634</v>
      </c>
      <c r="Q180" s="559">
        <v>6</v>
      </c>
      <c r="R180" s="277">
        <v>119718000</v>
      </c>
      <c r="S180" s="1451"/>
      <c r="T180" s="1451"/>
      <c r="U180" s="1451"/>
      <c r="V180" s="1451"/>
      <c r="W180" s="1957">
        <v>41846</v>
      </c>
      <c r="X180" s="1148"/>
      <c r="Y180" s="251" t="s">
        <v>1583</v>
      </c>
      <c r="Z180" s="1129" t="s">
        <v>1244</v>
      </c>
      <c r="AA180" s="269">
        <f>N180/2</f>
        <v>3819514.5</v>
      </c>
      <c r="AB180" s="1473">
        <v>41635</v>
      </c>
      <c r="AC180" s="1933" t="s">
        <v>1963</v>
      </c>
      <c r="AD180" s="1471"/>
      <c r="AE180" s="1452"/>
      <c r="AF180" s="1452"/>
      <c r="AG180" s="1452"/>
      <c r="AH180" s="1452"/>
      <c r="AI180" s="1452"/>
      <c r="AJ180" s="1452"/>
      <c r="AK180" s="1452"/>
      <c r="AL180" s="1452"/>
      <c r="AM180" s="1452"/>
      <c r="AN180" s="1452"/>
      <c r="AO180" s="1452"/>
      <c r="AP180" s="261">
        <v>763903</v>
      </c>
      <c r="AQ180" s="1473">
        <v>41943</v>
      </c>
      <c r="AR180" s="1933" t="s">
        <v>2034</v>
      </c>
      <c r="AS180" s="1195"/>
      <c r="AT180" s="263"/>
    </row>
    <row r="181" spans="1:49" ht="59.25" customHeight="1" x14ac:dyDescent="0.2">
      <c r="A181" s="560"/>
      <c r="B181" s="560"/>
      <c r="C181" s="560"/>
      <c r="D181" s="560"/>
      <c r="E181" s="560"/>
      <c r="F181" s="1948"/>
      <c r="G181" s="644" t="s">
        <v>1576</v>
      </c>
      <c r="H181" s="1975"/>
      <c r="I181" s="1288"/>
      <c r="J181" s="1472">
        <v>37261135</v>
      </c>
      <c r="K181" s="1288"/>
      <c r="L181" s="1952"/>
      <c r="M181" s="1288"/>
      <c r="N181" s="265">
        <v>37250962</v>
      </c>
      <c r="O181" s="1288"/>
      <c r="P181" s="1288"/>
      <c r="Q181" s="1474"/>
      <c r="R181" s="282"/>
      <c r="S181" s="1451"/>
      <c r="T181" s="1451"/>
      <c r="U181" s="1451"/>
      <c r="V181" s="1451"/>
      <c r="W181" s="1958"/>
      <c r="X181" s="1989"/>
      <c r="Y181" s="251" t="s">
        <v>1583</v>
      </c>
      <c r="Z181" s="560"/>
      <c r="AA181" s="269">
        <f t="shared" ref="AA181:AA185" si="5">N181/2</f>
        <v>18625481</v>
      </c>
      <c r="AB181" s="1288"/>
      <c r="AC181" s="1952"/>
      <c r="AD181" s="1471"/>
      <c r="AE181" s="1452"/>
      <c r="AF181" s="1452"/>
      <c r="AG181" s="1452"/>
      <c r="AH181" s="1452"/>
      <c r="AI181" s="1452"/>
      <c r="AJ181" s="1452"/>
      <c r="AK181" s="1452"/>
      <c r="AL181" s="1452"/>
      <c r="AM181" s="1452"/>
      <c r="AN181" s="1452"/>
      <c r="AO181" s="1452"/>
      <c r="AP181" s="261">
        <v>3725096</v>
      </c>
      <c r="AQ181" s="1474"/>
      <c r="AR181" s="1474"/>
      <c r="AS181" s="1195"/>
      <c r="AT181" s="263"/>
    </row>
    <row r="182" spans="1:49" ht="48.75" customHeight="1" x14ac:dyDescent="0.2">
      <c r="A182" s="560"/>
      <c r="B182" s="560"/>
      <c r="C182" s="560"/>
      <c r="D182" s="560"/>
      <c r="E182" s="560"/>
      <c r="F182" s="1948"/>
      <c r="G182" s="644" t="s">
        <v>1577</v>
      </c>
      <c r="H182" s="1975"/>
      <c r="I182" s="1288"/>
      <c r="J182" s="1472">
        <v>21542210</v>
      </c>
      <c r="K182" s="1288"/>
      <c r="L182" s="1952"/>
      <c r="M182" s="1288"/>
      <c r="N182" s="265">
        <v>21532037</v>
      </c>
      <c r="O182" s="1288"/>
      <c r="P182" s="1288"/>
      <c r="Q182" s="1474"/>
      <c r="R182" s="282"/>
      <c r="S182" s="1451"/>
      <c r="T182" s="1451"/>
      <c r="U182" s="1451"/>
      <c r="V182" s="1451"/>
      <c r="W182" s="1958"/>
      <c r="X182" s="1989"/>
      <c r="Y182" s="251" t="s">
        <v>1583</v>
      </c>
      <c r="Z182" s="560"/>
      <c r="AA182" s="269">
        <f t="shared" si="5"/>
        <v>10766018.5</v>
      </c>
      <c r="AB182" s="1288"/>
      <c r="AC182" s="1952"/>
      <c r="AD182" s="1471"/>
      <c r="AE182" s="1452"/>
      <c r="AF182" s="1452"/>
      <c r="AG182" s="1452"/>
      <c r="AH182" s="1452"/>
      <c r="AI182" s="1452"/>
      <c r="AJ182" s="1452"/>
      <c r="AK182" s="1452"/>
      <c r="AL182" s="1452"/>
      <c r="AM182" s="1452"/>
      <c r="AN182" s="1452"/>
      <c r="AO182" s="1452"/>
      <c r="AP182" s="261">
        <v>2153204</v>
      </c>
      <c r="AQ182" s="1474"/>
      <c r="AR182" s="1474"/>
      <c r="AS182" s="1195"/>
      <c r="AT182" s="263"/>
    </row>
    <row r="183" spans="1:49" ht="45.75" customHeight="1" x14ac:dyDescent="0.2">
      <c r="A183" s="560"/>
      <c r="B183" s="560"/>
      <c r="C183" s="560"/>
      <c r="D183" s="560"/>
      <c r="E183" s="560"/>
      <c r="F183" s="1948"/>
      <c r="G183" s="644" t="s">
        <v>1578</v>
      </c>
      <c r="H183" s="1975"/>
      <c r="I183" s="1288"/>
      <c r="J183" s="1472">
        <v>8074162</v>
      </c>
      <c r="K183" s="1288"/>
      <c r="L183" s="1952"/>
      <c r="M183" s="1288"/>
      <c r="N183" s="265">
        <v>8063989</v>
      </c>
      <c r="O183" s="1288"/>
      <c r="P183" s="1288"/>
      <c r="Q183" s="1474"/>
      <c r="R183" s="282"/>
      <c r="S183" s="1451"/>
      <c r="T183" s="1451"/>
      <c r="U183" s="1451"/>
      <c r="V183" s="1451"/>
      <c r="W183" s="1958"/>
      <c r="X183" s="1989"/>
      <c r="Y183" s="251" t="s">
        <v>1583</v>
      </c>
      <c r="Z183" s="560"/>
      <c r="AA183" s="269">
        <f t="shared" si="5"/>
        <v>4031994.5</v>
      </c>
      <c r="AB183" s="1288"/>
      <c r="AC183" s="1952"/>
      <c r="AD183" s="1471"/>
      <c r="AE183" s="1452"/>
      <c r="AF183" s="1452"/>
      <c r="AG183" s="1452"/>
      <c r="AH183" s="1452"/>
      <c r="AI183" s="1452"/>
      <c r="AJ183" s="1452"/>
      <c r="AK183" s="1452"/>
      <c r="AL183" s="1452"/>
      <c r="AM183" s="1452"/>
      <c r="AN183" s="1452"/>
      <c r="AO183" s="1452"/>
      <c r="AP183" s="261">
        <v>806399</v>
      </c>
      <c r="AQ183" s="1474"/>
      <c r="AR183" s="1474"/>
      <c r="AS183" s="1195"/>
      <c r="AT183" s="263"/>
    </row>
    <row r="184" spans="1:49" ht="43.5" customHeight="1" x14ac:dyDescent="0.2">
      <c r="A184" s="560"/>
      <c r="B184" s="560"/>
      <c r="C184" s="560"/>
      <c r="D184" s="560"/>
      <c r="E184" s="560"/>
      <c r="F184" s="1948"/>
      <c r="G184" s="644" t="s">
        <v>1579</v>
      </c>
      <c r="H184" s="1975"/>
      <c r="I184" s="1288"/>
      <c r="J184" s="1472">
        <v>9683131</v>
      </c>
      <c r="K184" s="1288"/>
      <c r="L184" s="1952"/>
      <c r="M184" s="1288"/>
      <c r="N184" s="265">
        <v>9672958</v>
      </c>
      <c r="O184" s="1288"/>
      <c r="P184" s="1288"/>
      <c r="Q184" s="1474"/>
      <c r="R184" s="282"/>
      <c r="S184" s="1451"/>
      <c r="T184" s="1451"/>
      <c r="U184" s="1451"/>
      <c r="V184" s="1451"/>
      <c r="W184" s="1958"/>
      <c r="X184" s="1989"/>
      <c r="Y184" s="251" t="s">
        <v>1583</v>
      </c>
      <c r="Z184" s="560"/>
      <c r="AA184" s="269">
        <f t="shared" si="5"/>
        <v>4836479</v>
      </c>
      <c r="AB184" s="1288"/>
      <c r="AC184" s="1952"/>
      <c r="AD184" s="1471"/>
      <c r="AE184" s="1452"/>
      <c r="AF184" s="1452"/>
      <c r="AG184" s="1452"/>
      <c r="AH184" s="1452"/>
      <c r="AI184" s="1452"/>
      <c r="AJ184" s="1452"/>
      <c r="AK184" s="1452"/>
      <c r="AL184" s="1452"/>
      <c r="AM184" s="1452"/>
      <c r="AN184" s="1452"/>
      <c r="AO184" s="1452"/>
      <c r="AP184" s="261">
        <v>967296</v>
      </c>
      <c r="AQ184" s="1474"/>
      <c r="AR184" s="1474"/>
      <c r="AS184" s="1195"/>
      <c r="AT184" s="263"/>
    </row>
    <row r="185" spans="1:49" ht="66" customHeight="1" x14ac:dyDescent="0.2">
      <c r="A185" s="1403"/>
      <c r="B185" s="1403"/>
      <c r="C185" s="1403"/>
      <c r="D185" s="1403"/>
      <c r="E185" s="1403"/>
      <c r="F185" s="1949"/>
      <c r="G185" s="644" t="s">
        <v>1580</v>
      </c>
      <c r="H185" s="1974"/>
      <c r="I185" s="1934"/>
      <c r="J185" s="1472">
        <v>35569202</v>
      </c>
      <c r="K185" s="1934"/>
      <c r="L185" s="1951"/>
      <c r="M185" s="1934"/>
      <c r="N185" s="265">
        <v>35559025</v>
      </c>
      <c r="O185" s="1934"/>
      <c r="P185" s="1934"/>
      <c r="Q185" s="1475"/>
      <c r="R185" s="1292"/>
      <c r="S185" s="1451"/>
      <c r="T185" s="1451"/>
      <c r="U185" s="1451"/>
      <c r="V185" s="1451"/>
      <c r="W185" s="1959"/>
      <c r="X185" s="1990"/>
      <c r="Y185" s="251" t="s">
        <v>1583</v>
      </c>
      <c r="Z185" s="1403"/>
      <c r="AA185" s="269">
        <f t="shared" si="5"/>
        <v>17779512.5</v>
      </c>
      <c r="AB185" s="1934"/>
      <c r="AC185" s="1951"/>
      <c r="AD185" s="1471"/>
      <c r="AE185" s="1452"/>
      <c r="AF185" s="1452"/>
      <c r="AG185" s="1452"/>
      <c r="AH185" s="1452"/>
      <c r="AI185" s="1452"/>
      <c r="AJ185" s="1452"/>
      <c r="AK185" s="1452"/>
      <c r="AL185" s="1452"/>
      <c r="AM185" s="1452"/>
      <c r="AN185" s="1452"/>
      <c r="AO185" s="1452"/>
      <c r="AP185" s="261">
        <v>3555903</v>
      </c>
      <c r="AQ185" s="1475"/>
      <c r="AR185" s="1475"/>
      <c r="AS185" s="1195"/>
      <c r="AT185" s="263"/>
    </row>
    <row r="186" spans="1:49" s="861" customFormat="1" ht="6" customHeight="1" x14ac:dyDescent="0.2">
      <c r="A186" s="1138"/>
      <c r="B186" s="1138"/>
      <c r="C186" s="1138"/>
      <c r="D186" s="1138"/>
      <c r="E186" s="1138"/>
      <c r="F186" s="1139"/>
      <c r="G186" s="646"/>
      <c r="H186" s="1140"/>
      <c r="I186" s="1458"/>
      <c r="J186" s="566"/>
      <c r="K186" s="1458"/>
      <c r="L186" s="1467"/>
      <c r="M186" s="1458"/>
      <c r="N186" s="389"/>
      <c r="O186" s="1458"/>
      <c r="P186" s="1458"/>
      <c r="Q186" s="1141"/>
      <c r="R186" s="1142"/>
      <c r="S186" s="567"/>
      <c r="T186" s="567"/>
      <c r="U186" s="567"/>
      <c r="V186" s="567"/>
      <c r="W186" s="568"/>
      <c r="X186" s="486"/>
      <c r="Y186" s="283"/>
      <c r="Z186" s="1138"/>
      <c r="AA186" s="292"/>
      <c r="AB186" s="1490"/>
      <c r="AC186" s="1491"/>
      <c r="AD186" s="564"/>
      <c r="AE186" s="482"/>
      <c r="AF186" s="482"/>
      <c r="AG186" s="482"/>
      <c r="AH186" s="482"/>
      <c r="AI186" s="482"/>
      <c r="AJ186" s="482"/>
      <c r="AK186" s="482"/>
      <c r="AL186" s="482"/>
      <c r="AM186" s="482"/>
      <c r="AN186" s="482"/>
      <c r="AO186" s="482"/>
      <c r="AP186" s="569"/>
      <c r="AQ186" s="278"/>
      <c r="AR186" s="278"/>
      <c r="AS186" s="1195"/>
      <c r="AT186" s="278"/>
    </row>
    <row r="187" spans="1:49" ht="41.25" customHeight="1" x14ac:dyDescent="0.2">
      <c r="A187" s="1129" t="s">
        <v>1545</v>
      </c>
      <c r="B187" s="1129"/>
      <c r="C187" s="1129" t="s">
        <v>1547</v>
      </c>
      <c r="D187" s="1129" t="s">
        <v>1936</v>
      </c>
      <c r="E187" s="1129" t="s">
        <v>1546</v>
      </c>
      <c r="F187" s="1032">
        <v>9806573</v>
      </c>
      <c r="G187" s="644" t="s">
        <v>1319</v>
      </c>
      <c r="H187" s="1973" t="s">
        <v>1322</v>
      </c>
      <c r="I187" s="1473">
        <v>41486</v>
      </c>
      <c r="J187" s="1472">
        <v>1045462355</v>
      </c>
      <c r="K187" s="1473">
        <v>41627</v>
      </c>
      <c r="L187" s="1933"/>
      <c r="M187" s="1473">
        <v>41627</v>
      </c>
      <c r="N187" s="265">
        <v>59168812</v>
      </c>
      <c r="O187" s="1473">
        <v>41628</v>
      </c>
      <c r="P187" s="1473">
        <v>41628</v>
      </c>
      <c r="Q187" s="559">
        <v>6</v>
      </c>
      <c r="R187" s="277">
        <v>126187200</v>
      </c>
      <c r="S187" s="1941" t="s">
        <v>1935</v>
      </c>
      <c r="T187" s="1941" t="s">
        <v>1905</v>
      </c>
      <c r="U187" s="1943"/>
      <c r="V187" s="1943">
        <v>33992555.5</v>
      </c>
      <c r="W187" s="1957">
        <v>41901</v>
      </c>
      <c r="X187" s="1473">
        <v>41901</v>
      </c>
      <c r="Y187" s="251" t="s">
        <v>1551</v>
      </c>
      <c r="Z187" s="1129" t="s">
        <v>275</v>
      </c>
      <c r="AA187" s="1374">
        <f>N187/2</f>
        <v>29584406</v>
      </c>
      <c r="AB187" s="1473">
        <v>41638</v>
      </c>
      <c r="AC187" s="1489" t="s">
        <v>1642</v>
      </c>
      <c r="AD187" s="1373">
        <v>29053709</v>
      </c>
      <c r="AE187" s="259">
        <v>41801</v>
      </c>
      <c r="AF187" s="1493" t="s">
        <v>1992</v>
      </c>
      <c r="AG187" s="1452"/>
      <c r="AH187" s="1452"/>
      <c r="AI187" s="1452"/>
      <c r="AJ187" s="1452"/>
      <c r="AK187" s="1452"/>
      <c r="AL187" s="1452"/>
      <c r="AM187" s="1452"/>
      <c r="AN187" s="1452"/>
      <c r="AO187" s="1452"/>
      <c r="AP187" s="261">
        <v>4938847</v>
      </c>
      <c r="AQ187" s="1473">
        <v>42003</v>
      </c>
      <c r="AR187" s="1933" t="s">
        <v>641</v>
      </c>
      <c r="AS187" s="1195"/>
      <c r="AT187" s="263"/>
    </row>
    <row r="188" spans="1:49" ht="51" customHeight="1" x14ac:dyDescent="0.2">
      <c r="A188" s="560"/>
      <c r="B188" s="560"/>
      <c r="C188" s="560"/>
      <c r="D188" s="560"/>
      <c r="E188" s="560"/>
      <c r="F188" s="1948"/>
      <c r="G188" s="644" t="s">
        <v>1320</v>
      </c>
      <c r="H188" s="1975"/>
      <c r="I188" s="1288"/>
      <c r="J188" s="1472">
        <v>155754623</v>
      </c>
      <c r="K188" s="1288"/>
      <c r="L188" s="1952"/>
      <c r="M188" s="1288"/>
      <c r="N188" s="265">
        <v>8816299</v>
      </c>
      <c r="O188" s="1288"/>
      <c r="P188" s="1288"/>
      <c r="Q188" s="1474"/>
      <c r="R188" s="282"/>
      <c r="S188" s="1966"/>
      <c r="T188" s="1942"/>
      <c r="U188" s="1944"/>
      <c r="V188" s="1942"/>
      <c r="W188" s="1958"/>
      <c r="X188" s="1288"/>
      <c r="Y188" s="251" t="s">
        <v>1551</v>
      </c>
      <c r="Z188" s="560"/>
      <c r="AA188" s="1374">
        <f t="shared" ref="AA188:AA190" si="6">N188/2</f>
        <v>4408149.5</v>
      </c>
      <c r="AB188" s="1288"/>
      <c r="AC188" s="1933" t="s">
        <v>1644</v>
      </c>
      <c r="AD188" s="1144"/>
      <c r="AE188" s="1452"/>
      <c r="AF188" s="1452"/>
      <c r="AG188" s="1452"/>
      <c r="AH188" s="1452"/>
      <c r="AI188" s="1452"/>
      <c r="AJ188" s="1452"/>
      <c r="AK188" s="1452"/>
      <c r="AL188" s="1452"/>
      <c r="AM188" s="1452"/>
      <c r="AN188" s="1452"/>
      <c r="AO188" s="1452"/>
      <c r="AP188" s="261">
        <v>47336</v>
      </c>
      <c r="AQ188" s="1475"/>
      <c r="AR188" s="1475"/>
      <c r="AS188" s="1195"/>
      <c r="AT188" s="263"/>
    </row>
    <row r="189" spans="1:49" ht="30.75" customHeight="1" x14ac:dyDescent="0.2">
      <c r="A189" s="560"/>
      <c r="B189" s="560"/>
      <c r="C189" s="1403"/>
      <c r="D189" s="560"/>
      <c r="E189" s="560"/>
      <c r="F189" s="1948"/>
      <c r="G189" s="644" t="s">
        <v>1321</v>
      </c>
      <c r="H189" s="1974"/>
      <c r="I189" s="1934"/>
      <c r="J189" s="1472">
        <v>1672525</v>
      </c>
      <c r="K189" s="1288"/>
      <c r="L189" s="1951"/>
      <c r="M189" s="1288"/>
      <c r="N189" s="265">
        <v>94672</v>
      </c>
      <c r="O189" s="1288"/>
      <c r="P189" s="1288"/>
      <c r="Q189" s="1474"/>
      <c r="R189" s="282"/>
      <c r="S189" s="1966"/>
      <c r="T189" s="1451">
        <v>0</v>
      </c>
      <c r="U189" s="1944"/>
      <c r="V189" s="1451">
        <v>0</v>
      </c>
      <c r="W189" s="1958"/>
      <c r="X189" s="1288"/>
      <c r="Y189" s="251" t="s">
        <v>1551</v>
      </c>
      <c r="Z189" s="560"/>
      <c r="AA189" s="1374">
        <f t="shared" si="6"/>
        <v>47336</v>
      </c>
      <c r="AB189" s="1288"/>
      <c r="AC189" s="1951"/>
      <c r="AD189" s="1144"/>
      <c r="AE189" s="1452"/>
      <c r="AF189" s="1452"/>
      <c r="AG189" s="1452"/>
      <c r="AH189" s="1452"/>
      <c r="AI189" s="1452"/>
      <c r="AJ189" s="1452"/>
      <c r="AK189" s="1452"/>
      <c r="AL189" s="1452"/>
      <c r="AM189" s="1452"/>
      <c r="AN189" s="1452"/>
      <c r="AO189" s="1452"/>
      <c r="AP189" s="261"/>
      <c r="AQ189" s="268"/>
      <c r="AR189" s="268"/>
      <c r="AS189" s="1195"/>
      <c r="AT189" s="263"/>
    </row>
    <row r="190" spans="1:49" ht="78.75" customHeight="1" x14ac:dyDescent="0.2">
      <c r="A190" s="1403"/>
      <c r="B190" s="1403"/>
      <c r="C190" s="1439" t="s">
        <v>1548</v>
      </c>
      <c r="D190" s="1403"/>
      <c r="E190" s="1403"/>
      <c r="F190" s="1949"/>
      <c r="G190" s="644" t="s">
        <v>1549</v>
      </c>
      <c r="H190" s="1487" t="s">
        <v>1550</v>
      </c>
      <c r="I190" s="1470">
        <v>41512</v>
      </c>
      <c r="J190" s="1472">
        <v>888340268</v>
      </c>
      <c r="K190" s="1934"/>
      <c r="L190" s="1489"/>
      <c r="M190" s="1934"/>
      <c r="N190" s="265">
        <v>58107417</v>
      </c>
      <c r="O190" s="1934"/>
      <c r="P190" s="1934"/>
      <c r="Q190" s="1475"/>
      <c r="R190" s="1292"/>
      <c r="S190" s="1301"/>
      <c r="T190" s="1450" t="s">
        <v>1934</v>
      </c>
      <c r="U190" s="1942"/>
      <c r="V190" s="1451">
        <v>47336</v>
      </c>
      <c r="W190" s="1959"/>
      <c r="X190" s="1934"/>
      <c r="Y190" s="251" t="s">
        <v>1416</v>
      </c>
      <c r="Z190" s="1403"/>
      <c r="AA190" s="1374">
        <f t="shared" si="6"/>
        <v>29053708.5</v>
      </c>
      <c r="AB190" s="1934"/>
      <c r="AC190" s="1489" t="s">
        <v>1643</v>
      </c>
      <c r="AD190" s="1144"/>
      <c r="AE190" s="1452"/>
      <c r="AF190" s="1452"/>
      <c r="AG190" s="1452"/>
      <c r="AH190" s="1452"/>
      <c r="AI190" s="1452"/>
      <c r="AJ190" s="1452"/>
      <c r="AK190" s="1452"/>
      <c r="AL190" s="1452"/>
      <c r="AM190" s="1452"/>
      <c r="AN190" s="1452"/>
      <c r="AO190" s="1452"/>
      <c r="AP190" s="261">
        <v>29053709</v>
      </c>
      <c r="AQ190" s="1470">
        <v>41669</v>
      </c>
      <c r="AR190" s="1489" t="s">
        <v>2076</v>
      </c>
      <c r="AS190" s="1195"/>
      <c r="AT190" s="263"/>
    </row>
    <row r="191" spans="1:49" s="1008" customFormat="1" x14ac:dyDescent="0.2">
      <c r="A191" s="464"/>
      <c r="B191" s="464"/>
      <c r="C191" s="464"/>
      <c r="D191" s="464"/>
      <c r="E191" s="464"/>
      <c r="F191" s="1122"/>
      <c r="G191" s="665"/>
      <c r="H191" s="666"/>
      <c r="I191" s="468"/>
      <c r="J191" s="667"/>
      <c r="K191" s="468"/>
      <c r="L191" s="467"/>
      <c r="M191" s="468"/>
      <c r="N191" s="509"/>
      <c r="O191" s="468"/>
      <c r="P191" s="468"/>
      <c r="Q191" s="471"/>
      <c r="R191" s="667"/>
      <c r="S191" s="812"/>
      <c r="T191" s="812"/>
      <c r="U191" s="812"/>
      <c r="V191" s="812"/>
      <c r="W191" s="668"/>
      <c r="X191" s="470"/>
      <c r="Y191" s="464"/>
      <c r="Z191" s="464"/>
      <c r="AA191" s="469"/>
      <c r="AB191" s="468"/>
      <c r="AC191" s="467"/>
      <c r="AD191" s="471"/>
      <c r="AE191" s="502"/>
      <c r="AF191" s="502"/>
      <c r="AG191" s="502"/>
      <c r="AH191" s="502"/>
      <c r="AI191" s="502"/>
      <c r="AJ191" s="502"/>
      <c r="AK191" s="502"/>
      <c r="AL191" s="502"/>
      <c r="AM191" s="502"/>
      <c r="AN191" s="502"/>
      <c r="AO191" s="502"/>
      <c r="AP191" s="669"/>
      <c r="AQ191" s="472"/>
      <c r="AR191" s="472"/>
      <c r="AS191" s="1195"/>
      <c r="AT191" s="472"/>
    </row>
    <row r="192" spans="1:49" ht="57" customHeight="1" x14ac:dyDescent="0.2">
      <c r="A192" s="1129" t="s">
        <v>1552</v>
      </c>
      <c r="B192" s="1129" t="s">
        <v>1555</v>
      </c>
      <c r="C192" s="1955" t="s">
        <v>1553</v>
      </c>
      <c r="D192" s="1129" t="s">
        <v>1477</v>
      </c>
      <c r="E192" s="1129" t="s">
        <v>1554</v>
      </c>
      <c r="F192" s="1032" t="s">
        <v>120</v>
      </c>
      <c r="G192" s="644" t="s">
        <v>1478</v>
      </c>
      <c r="H192" s="1973" t="s">
        <v>1556</v>
      </c>
      <c r="I192" s="1473">
        <v>41572</v>
      </c>
      <c r="J192" s="1472">
        <v>1997533230</v>
      </c>
      <c r="K192" s="1473">
        <v>41628</v>
      </c>
      <c r="L192" s="1933" t="s">
        <v>246</v>
      </c>
      <c r="M192" s="1473">
        <v>41628</v>
      </c>
      <c r="N192" s="265">
        <v>1997533230</v>
      </c>
      <c r="O192" s="1473">
        <v>41632</v>
      </c>
      <c r="P192" s="1473">
        <v>41632</v>
      </c>
      <c r="Q192" s="559">
        <v>5</v>
      </c>
      <c r="R192" s="277">
        <v>2190366295</v>
      </c>
      <c r="S192" s="1286"/>
      <c r="T192" s="1286" t="s">
        <v>1478</v>
      </c>
      <c r="U192" s="1286" t="s">
        <v>246</v>
      </c>
      <c r="V192" s="1287">
        <v>1997533230</v>
      </c>
      <c r="W192" s="1957"/>
      <c r="X192" s="1473"/>
      <c r="Y192" s="251" t="s">
        <v>1557</v>
      </c>
      <c r="Z192" s="1129" t="s">
        <v>1649</v>
      </c>
      <c r="AA192" s="269"/>
      <c r="AB192" s="1470"/>
      <c r="AC192" s="1489"/>
      <c r="AD192" s="269">
        <v>657109889</v>
      </c>
      <c r="AE192" s="1470">
        <v>41638</v>
      </c>
      <c r="AF192" s="1291" t="s">
        <v>1906</v>
      </c>
      <c r="AG192" s="261">
        <v>884517525.55999994</v>
      </c>
      <c r="AH192" s="259">
        <v>41723</v>
      </c>
      <c r="AI192" s="1294" t="s">
        <v>1068</v>
      </c>
      <c r="AJ192" s="1372">
        <v>421856613.48000002</v>
      </c>
      <c r="AK192" s="262">
        <v>41815</v>
      </c>
      <c r="AL192" s="1294" t="s">
        <v>1986</v>
      </c>
      <c r="AM192" s="1295">
        <v>34049202</v>
      </c>
      <c r="AN192" s="1945">
        <v>41955</v>
      </c>
      <c r="AO192" s="1294" t="s">
        <v>2067</v>
      </c>
      <c r="AP192" s="261"/>
      <c r="AQ192" s="263"/>
      <c r="AR192" s="263"/>
      <c r="AS192" s="1195"/>
      <c r="AT192" s="1976" t="s">
        <v>1983</v>
      </c>
      <c r="AW192" s="1143"/>
    </row>
    <row r="193" spans="1:46" ht="62.25" customHeight="1" x14ac:dyDescent="0.2">
      <c r="A193" s="1403"/>
      <c r="B193" s="560"/>
      <c r="C193" s="1956"/>
      <c r="D193" s="1403"/>
      <c r="E193" s="560"/>
      <c r="F193" s="1948"/>
      <c r="G193" s="644" t="s">
        <v>1479</v>
      </c>
      <c r="H193" s="1974"/>
      <c r="I193" s="1934"/>
      <c r="J193" s="1472">
        <v>192836229</v>
      </c>
      <c r="K193" s="1934"/>
      <c r="L193" s="1951"/>
      <c r="M193" s="1934"/>
      <c r="N193" s="265">
        <v>192833065</v>
      </c>
      <c r="O193" s="1934"/>
      <c r="P193" s="1934"/>
      <c r="Q193" s="1475"/>
      <c r="R193" s="1292"/>
      <c r="S193" s="1450" t="s">
        <v>1890</v>
      </c>
      <c r="T193" s="1450" t="s">
        <v>1891</v>
      </c>
      <c r="U193" s="1450" t="s">
        <v>1892</v>
      </c>
      <c r="V193" s="1451">
        <v>192833065</v>
      </c>
      <c r="W193" s="1959"/>
      <c r="X193" s="1934"/>
      <c r="Y193" s="251" t="s">
        <v>1558</v>
      </c>
      <c r="Z193" s="560"/>
      <c r="AA193" s="269"/>
      <c r="AB193" s="1470"/>
      <c r="AC193" s="1489"/>
      <c r="AD193" s="1471"/>
      <c r="AE193" s="1452"/>
      <c r="AF193" s="1452"/>
      <c r="AG193" s="1452"/>
      <c r="AH193" s="1452"/>
      <c r="AI193" s="1452"/>
      <c r="AJ193" s="1145"/>
      <c r="AK193" s="1452"/>
      <c r="AL193" s="1452"/>
      <c r="AM193" s="1472">
        <v>192833065</v>
      </c>
      <c r="AN193" s="1946"/>
      <c r="AO193" s="1493" t="s">
        <v>2071</v>
      </c>
      <c r="AP193" s="261"/>
      <c r="AQ193" s="263"/>
      <c r="AR193" s="263"/>
      <c r="AS193" s="1195"/>
      <c r="AT193" s="1977"/>
    </row>
    <row r="194" spans="1:46" ht="75" customHeight="1" x14ac:dyDescent="0.2">
      <c r="A194" s="251" t="s">
        <v>2036</v>
      </c>
      <c r="B194" s="560"/>
      <c r="C194" s="1956"/>
      <c r="D194" s="1970" t="s">
        <v>2029</v>
      </c>
      <c r="E194" s="560"/>
      <c r="F194" s="1948"/>
      <c r="G194" s="1408" t="s">
        <v>1788</v>
      </c>
      <c r="H194" s="1973" t="s">
        <v>2000</v>
      </c>
      <c r="I194" s="1473">
        <v>41822</v>
      </c>
      <c r="J194" s="1472">
        <v>40000000</v>
      </c>
      <c r="K194" s="1473">
        <v>41829</v>
      </c>
      <c r="L194" s="1933" t="s">
        <v>2001</v>
      </c>
      <c r="M194" s="1473">
        <v>41829</v>
      </c>
      <c r="N194" s="265">
        <v>40000000</v>
      </c>
      <c r="O194" s="1473"/>
      <c r="P194" s="1473"/>
      <c r="Q194" s="559">
        <v>30</v>
      </c>
      <c r="R194" s="277">
        <v>155700000</v>
      </c>
      <c r="S194" s="1450"/>
      <c r="T194" s="1450"/>
      <c r="U194" s="1450"/>
      <c r="V194" s="1451"/>
      <c r="W194" s="1447"/>
      <c r="X194" s="1421"/>
      <c r="Y194" s="251" t="s">
        <v>2002</v>
      </c>
      <c r="Z194" s="560"/>
      <c r="AA194" s="269"/>
      <c r="AB194" s="1470"/>
      <c r="AC194" s="1489"/>
      <c r="AD194" s="1471"/>
      <c r="AE194" s="1452"/>
      <c r="AF194" s="1452"/>
      <c r="AG194" s="1452"/>
      <c r="AH194" s="1452"/>
      <c r="AI194" s="1452"/>
      <c r="AJ194" s="1452"/>
      <c r="AK194" s="1452"/>
      <c r="AL194" s="1452"/>
      <c r="AM194" s="261">
        <v>40000000</v>
      </c>
      <c r="AN194" s="1946"/>
      <c r="AO194" s="1940" t="s">
        <v>2068</v>
      </c>
      <c r="AP194" s="261"/>
      <c r="AQ194" s="263"/>
      <c r="AR194" s="263"/>
      <c r="AS194" s="1195"/>
      <c r="AT194" s="1457"/>
    </row>
    <row r="195" spans="1:46" ht="51" customHeight="1" x14ac:dyDescent="0.2">
      <c r="A195" s="251"/>
      <c r="B195" s="560"/>
      <c r="C195" s="1956"/>
      <c r="D195" s="1971"/>
      <c r="E195" s="560"/>
      <c r="F195" s="1948"/>
      <c r="G195" s="1408" t="s">
        <v>901</v>
      </c>
      <c r="H195" s="1975"/>
      <c r="I195" s="1288"/>
      <c r="J195" s="1472">
        <v>38000000</v>
      </c>
      <c r="K195" s="1288"/>
      <c r="L195" s="1952"/>
      <c r="M195" s="1288"/>
      <c r="N195" s="265">
        <v>38000000</v>
      </c>
      <c r="O195" s="1288"/>
      <c r="P195" s="1288"/>
      <c r="Q195" s="1474"/>
      <c r="R195" s="282"/>
      <c r="S195" s="1450"/>
      <c r="T195" s="1450"/>
      <c r="U195" s="1450"/>
      <c r="V195" s="1451"/>
      <c r="W195" s="1447"/>
      <c r="X195" s="1421"/>
      <c r="Y195" s="251" t="s">
        <v>2002</v>
      </c>
      <c r="Z195" s="560"/>
      <c r="AA195" s="269"/>
      <c r="AB195" s="1470"/>
      <c r="AC195" s="1489"/>
      <c r="AD195" s="1471"/>
      <c r="AE195" s="1452"/>
      <c r="AF195" s="1452"/>
      <c r="AG195" s="1452"/>
      <c r="AH195" s="1452"/>
      <c r="AI195" s="1452"/>
      <c r="AJ195" s="1452"/>
      <c r="AK195" s="1452"/>
      <c r="AL195" s="1452"/>
      <c r="AM195" s="261">
        <v>38000000</v>
      </c>
      <c r="AN195" s="1946"/>
      <c r="AO195" s="560"/>
      <c r="AP195" s="261"/>
      <c r="AQ195" s="263"/>
      <c r="AR195" s="263"/>
      <c r="AS195" s="1195"/>
      <c r="AT195" s="1457"/>
    </row>
    <row r="196" spans="1:46" ht="65.25" customHeight="1" x14ac:dyDescent="0.2">
      <c r="A196" s="251"/>
      <c r="B196" s="560"/>
      <c r="C196" s="1956"/>
      <c r="D196" s="1971"/>
      <c r="E196" s="560"/>
      <c r="F196" s="1948"/>
      <c r="G196" s="1408" t="s">
        <v>1796</v>
      </c>
      <c r="H196" s="1975"/>
      <c r="I196" s="1288"/>
      <c r="J196" s="1472">
        <v>40000000</v>
      </c>
      <c r="K196" s="1288"/>
      <c r="L196" s="1952"/>
      <c r="M196" s="1288"/>
      <c r="N196" s="265">
        <v>40000000</v>
      </c>
      <c r="O196" s="1288"/>
      <c r="P196" s="1288"/>
      <c r="Q196" s="1474"/>
      <c r="R196" s="282"/>
      <c r="S196" s="1450"/>
      <c r="T196" s="1450"/>
      <c r="U196" s="1450"/>
      <c r="V196" s="1451"/>
      <c r="W196" s="1447"/>
      <c r="X196" s="1421"/>
      <c r="Y196" s="251" t="s">
        <v>2002</v>
      </c>
      <c r="Z196" s="560"/>
      <c r="AA196" s="269"/>
      <c r="AB196" s="1470"/>
      <c r="AC196" s="1489"/>
      <c r="AD196" s="1471"/>
      <c r="AE196" s="1452"/>
      <c r="AF196" s="1452"/>
      <c r="AG196" s="1452"/>
      <c r="AH196" s="1452"/>
      <c r="AI196" s="1452"/>
      <c r="AJ196" s="1452"/>
      <c r="AK196" s="1452"/>
      <c r="AL196" s="1452"/>
      <c r="AM196" s="261">
        <v>40000000</v>
      </c>
      <c r="AN196" s="1947"/>
      <c r="AO196" s="1403"/>
      <c r="AP196" s="261"/>
      <c r="AQ196" s="263"/>
      <c r="AR196" s="263"/>
      <c r="AS196" s="1195"/>
      <c r="AT196" s="1457"/>
    </row>
    <row r="197" spans="1:46" ht="57" customHeight="1" x14ac:dyDescent="0.2">
      <c r="A197" s="251"/>
      <c r="B197" s="560"/>
      <c r="C197" s="1956"/>
      <c r="D197" s="1971"/>
      <c r="E197" s="560"/>
      <c r="F197" s="1948"/>
      <c r="G197" s="644" t="s">
        <v>1998</v>
      </c>
      <c r="H197" s="1975"/>
      <c r="I197" s="1288"/>
      <c r="J197" s="1472">
        <v>2000000</v>
      </c>
      <c r="K197" s="1288"/>
      <c r="L197" s="1952"/>
      <c r="M197" s="1288"/>
      <c r="N197" s="265">
        <v>2000000</v>
      </c>
      <c r="O197" s="1288"/>
      <c r="P197" s="1288"/>
      <c r="Q197" s="1474"/>
      <c r="R197" s="282"/>
      <c r="S197" s="1450"/>
      <c r="T197" s="1450"/>
      <c r="U197" s="1450"/>
      <c r="V197" s="1451"/>
      <c r="W197" s="1447"/>
      <c r="X197" s="1421"/>
      <c r="Y197" s="251" t="s">
        <v>2003</v>
      </c>
      <c r="Z197" s="560"/>
      <c r="AA197" s="269"/>
      <c r="AB197" s="1470"/>
      <c r="AC197" s="1489"/>
      <c r="AD197" s="1471"/>
      <c r="AE197" s="1452"/>
      <c r="AF197" s="1452"/>
      <c r="AG197" s="1452"/>
      <c r="AH197" s="1452"/>
      <c r="AI197" s="1452"/>
      <c r="AJ197" s="1452"/>
      <c r="AK197" s="1452"/>
      <c r="AL197" s="1452"/>
      <c r="AM197" s="1452"/>
      <c r="AN197" s="1452"/>
      <c r="AO197" s="1452"/>
      <c r="AP197" s="261"/>
      <c r="AQ197" s="263"/>
      <c r="AR197" s="263"/>
      <c r="AS197" s="1195"/>
      <c r="AT197" s="1457"/>
    </row>
    <row r="198" spans="1:46" ht="57" customHeight="1" x14ac:dyDescent="0.2">
      <c r="A198" s="251"/>
      <c r="B198" s="560"/>
      <c r="C198" s="1405"/>
      <c r="D198" s="1972"/>
      <c r="E198" s="560"/>
      <c r="F198" s="1948"/>
      <c r="G198" s="644" t="s">
        <v>1999</v>
      </c>
      <c r="H198" s="1974"/>
      <c r="I198" s="1934"/>
      <c r="J198" s="1472">
        <v>35700000</v>
      </c>
      <c r="K198" s="1934"/>
      <c r="L198" s="1951"/>
      <c r="M198" s="1934"/>
      <c r="N198" s="265">
        <v>35700000</v>
      </c>
      <c r="O198" s="1934"/>
      <c r="P198" s="1934"/>
      <c r="Q198" s="1475"/>
      <c r="R198" s="1292"/>
      <c r="S198" s="1450"/>
      <c r="T198" s="1450"/>
      <c r="U198" s="1450"/>
      <c r="V198" s="1451"/>
      <c r="W198" s="1447"/>
      <c r="X198" s="1421"/>
      <c r="Y198" s="251" t="s">
        <v>1626</v>
      </c>
      <c r="Z198" s="560"/>
      <c r="AA198" s="269"/>
      <c r="AB198" s="1470"/>
      <c r="AC198" s="1489"/>
      <c r="AD198" s="1471"/>
      <c r="AE198" s="1452"/>
      <c r="AF198" s="1452"/>
      <c r="AG198" s="1452"/>
      <c r="AH198" s="1452"/>
      <c r="AI198" s="1452"/>
      <c r="AJ198" s="1452"/>
      <c r="AK198" s="1452"/>
      <c r="AL198" s="1452"/>
      <c r="AM198" s="261">
        <v>35700000</v>
      </c>
      <c r="AN198" s="1939">
        <v>41955</v>
      </c>
      <c r="AO198" s="1493" t="s">
        <v>2069</v>
      </c>
      <c r="AP198" s="261"/>
      <c r="AQ198" s="263"/>
      <c r="AR198" s="263"/>
      <c r="AS198" s="1195"/>
      <c r="AT198" s="1457"/>
    </row>
    <row r="199" spans="1:46" ht="57" customHeight="1" x14ac:dyDescent="0.2">
      <c r="A199" s="1403" t="s">
        <v>2035</v>
      </c>
      <c r="B199" s="1403"/>
      <c r="C199" s="1405"/>
      <c r="D199" s="1453" t="s">
        <v>2028</v>
      </c>
      <c r="E199" s="560"/>
      <c r="F199" s="1948"/>
      <c r="G199" s="644" t="s">
        <v>2030</v>
      </c>
      <c r="H199" s="1455" t="s">
        <v>2031</v>
      </c>
      <c r="I199" s="1421">
        <v>41919</v>
      </c>
      <c r="J199" s="1472">
        <v>524102246</v>
      </c>
      <c r="K199" s="1421">
        <v>41921</v>
      </c>
      <c r="L199" s="1441" t="s">
        <v>2032</v>
      </c>
      <c r="M199" s="1421">
        <v>41921</v>
      </c>
      <c r="N199" s="265">
        <v>524102246</v>
      </c>
      <c r="O199" s="1421"/>
      <c r="P199" s="1421"/>
      <c r="Q199" s="1418">
        <v>2</v>
      </c>
      <c r="R199" s="1431">
        <v>524102246</v>
      </c>
      <c r="S199" s="1450"/>
      <c r="T199" s="1450"/>
      <c r="U199" s="1450"/>
      <c r="V199" s="1451"/>
      <c r="W199" s="1447"/>
      <c r="X199" s="1421"/>
      <c r="Y199" s="251" t="s">
        <v>2033</v>
      </c>
      <c r="Z199" s="1403"/>
      <c r="AA199" s="269"/>
      <c r="AB199" s="1470"/>
      <c r="AC199" s="1489"/>
      <c r="AD199" s="1471"/>
      <c r="AE199" s="1452"/>
      <c r="AF199" s="1452"/>
      <c r="AG199" s="1452"/>
      <c r="AH199" s="1452"/>
      <c r="AI199" s="1452"/>
      <c r="AJ199" s="1452"/>
      <c r="AK199" s="1452"/>
      <c r="AL199" s="1452"/>
      <c r="AM199" s="261">
        <v>228827030</v>
      </c>
      <c r="AN199" s="1403"/>
      <c r="AO199" s="1493" t="s">
        <v>2070</v>
      </c>
      <c r="AP199" s="261"/>
      <c r="AQ199" s="263"/>
      <c r="AR199" s="263"/>
      <c r="AS199" s="1195"/>
      <c r="AT199" s="1457"/>
    </row>
    <row r="200" spans="1:46" ht="57" customHeight="1" x14ac:dyDescent="0.2">
      <c r="A200" s="1403" t="s">
        <v>2061</v>
      </c>
      <c r="B200" s="1425"/>
      <c r="C200" s="1444"/>
      <c r="D200" s="1453" t="s">
        <v>2062</v>
      </c>
      <c r="E200" s="1403"/>
      <c r="F200" s="1949"/>
      <c r="G200" s="644" t="s">
        <v>2063</v>
      </c>
      <c r="H200" s="1455" t="s">
        <v>2064</v>
      </c>
      <c r="I200" s="1421">
        <v>41800</v>
      </c>
      <c r="J200" s="1472">
        <v>86161648</v>
      </c>
      <c r="K200" s="1421">
        <v>41956</v>
      </c>
      <c r="L200" s="1441" t="s">
        <v>2065</v>
      </c>
      <c r="M200" s="1421">
        <v>41956</v>
      </c>
      <c r="N200" s="265">
        <v>86161647</v>
      </c>
      <c r="O200" s="1421"/>
      <c r="P200" s="1440"/>
      <c r="Q200" s="1418">
        <v>0</v>
      </c>
      <c r="R200" s="1431">
        <v>86161647</v>
      </c>
      <c r="S200" s="1450"/>
      <c r="T200" s="1450"/>
      <c r="U200" s="1450"/>
      <c r="V200" s="1451"/>
      <c r="W200" s="1447"/>
      <c r="X200" s="1421"/>
      <c r="Y200" s="251" t="s">
        <v>2066</v>
      </c>
      <c r="Z200" s="1425"/>
      <c r="AA200" s="269"/>
      <c r="AB200" s="1470"/>
      <c r="AC200" s="1489"/>
      <c r="AD200" s="1471"/>
      <c r="AE200" s="1452"/>
      <c r="AF200" s="1452"/>
      <c r="AG200" s="1452"/>
      <c r="AH200" s="1452"/>
      <c r="AI200" s="1452"/>
      <c r="AJ200" s="1452"/>
      <c r="AK200" s="1452"/>
      <c r="AL200" s="1452"/>
      <c r="AM200" s="1452"/>
      <c r="AN200" s="1452"/>
      <c r="AO200" s="1452"/>
      <c r="AP200" s="261"/>
      <c r="AQ200" s="263"/>
      <c r="AR200" s="263"/>
      <c r="AS200" s="1195"/>
      <c r="AT200" s="1457"/>
    </row>
    <row r="201" spans="1:46" s="857" customFormat="1" x14ac:dyDescent="0.2">
      <c r="A201" s="649"/>
      <c r="B201" s="649"/>
      <c r="C201" s="649"/>
      <c r="D201" s="649"/>
      <c r="E201" s="649"/>
      <c r="F201" s="856"/>
      <c r="G201" s="651"/>
      <c r="H201" s="652"/>
      <c r="I201" s="653"/>
      <c r="J201" s="654"/>
      <c r="K201" s="653"/>
      <c r="L201" s="655"/>
      <c r="M201" s="653"/>
      <c r="N201" s="656"/>
      <c r="O201" s="653"/>
      <c r="P201" s="653"/>
      <c r="Q201" s="657"/>
      <c r="R201" s="654"/>
      <c r="S201" s="1271"/>
      <c r="T201" s="1271"/>
      <c r="U201" s="1271"/>
      <c r="V201" s="1271"/>
      <c r="W201" s="658"/>
      <c r="X201" s="659"/>
      <c r="Y201" s="649"/>
      <c r="Z201" s="649"/>
      <c r="AA201" s="660"/>
      <c r="AB201" s="653"/>
      <c r="AC201" s="655"/>
      <c r="AD201" s="657"/>
      <c r="AE201" s="661"/>
      <c r="AF201" s="661"/>
      <c r="AG201" s="661"/>
      <c r="AH201" s="661"/>
      <c r="AI201" s="661"/>
      <c r="AJ201" s="661"/>
      <c r="AK201" s="661"/>
      <c r="AL201" s="661"/>
      <c r="AM201" s="661"/>
      <c r="AN201" s="661"/>
      <c r="AO201" s="661"/>
      <c r="AP201" s="662"/>
      <c r="AQ201" s="663"/>
      <c r="AR201" s="663"/>
      <c r="AS201" s="1195"/>
      <c r="AT201" s="663"/>
    </row>
    <row r="202" spans="1:46" ht="40.5" customHeight="1" x14ac:dyDescent="0.2">
      <c r="A202" s="1129" t="s">
        <v>1650</v>
      </c>
      <c r="B202" s="251" t="s">
        <v>1480</v>
      </c>
      <c r="C202" s="251" t="s">
        <v>1493</v>
      </c>
      <c r="D202" s="1129" t="s">
        <v>1506</v>
      </c>
      <c r="E202" s="1129" t="s">
        <v>1507</v>
      </c>
      <c r="F202" s="274" t="s">
        <v>1665</v>
      </c>
      <c r="G202" s="1991" t="s">
        <v>1508</v>
      </c>
      <c r="H202" s="1973" t="s">
        <v>1509</v>
      </c>
      <c r="I202" s="1473">
        <v>41502</v>
      </c>
      <c r="J202" s="277">
        <v>209762506</v>
      </c>
      <c r="K202" s="1473">
        <v>41634</v>
      </c>
      <c r="L202" s="1933" t="s">
        <v>1651</v>
      </c>
      <c r="M202" s="1473">
        <v>41634</v>
      </c>
      <c r="N202" s="265">
        <v>16450604</v>
      </c>
      <c r="O202" s="1473">
        <v>41649</v>
      </c>
      <c r="P202" s="1473">
        <v>41649</v>
      </c>
      <c r="Q202" s="559">
        <v>6</v>
      </c>
      <c r="R202" s="277">
        <v>273760146</v>
      </c>
      <c r="S202" s="1941" t="s">
        <v>1884</v>
      </c>
      <c r="T202" s="1941" t="s">
        <v>1885</v>
      </c>
      <c r="U202" s="1941" t="s">
        <v>1887</v>
      </c>
      <c r="V202" s="1943">
        <v>63997640</v>
      </c>
      <c r="W202" s="1957">
        <v>41830</v>
      </c>
      <c r="X202" s="1473">
        <v>41897</v>
      </c>
      <c r="Y202" s="1129" t="s">
        <v>881</v>
      </c>
      <c r="Z202" s="251"/>
      <c r="AA202" s="269"/>
      <c r="AB202" s="1470"/>
      <c r="AC202" s="1489"/>
      <c r="AD202" s="558">
        <v>5887080</v>
      </c>
      <c r="AE202" s="1939">
        <v>41724</v>
      </c>
      <c r="AF202" s="1940" t="s">
        <v>1921</v>
      </c>
      <c r="AG202" s="1938">
        <v>26085025.829999998</v>
      </c>
      <c r="AH202" s="1939">
        <v>41786</v>
      </c>
      <c r="AI202" s="1940" t="s">
        <v>2016</v>
      </c>
      <c r="AJ202" s="1452"/>
      <c r="AK202" s="1452"/>
      <c r="AL202" s="1452"/>
      <c r="AM202" s="1428"/>
      <c r="AN202" s="1428"/>
      <c r="AO202" s="1428"/>
      <c r="AP202" s="1938">
        <v>32023916</v>
      </c>
      <c r="AQ202" s="1473">
        <v>41918</v>
      </c>
      <c r="AR202" s="1933" t="s">
        <v>2027</v>
      </c>
      <c r="AS202" s="1198">
        <v>1618.17</v>
      </c>
      <c r="AT202" s="263"/>
    </row>
    <row r="203" spans="1:46" ht="51.75" customHeight="1" x14ac:dyDescent="0.2">
      <c r="A203" s="560"/>
      <c r="B203" s="251" t="s">
        <v>1481</v>
      </c>
      <c r="C203" s="251" t="s">
        <v>1494</v>
      </c>
      <c r="D203" s="560"/>
      <c r="E203" s="560"/>
      <c r="F203" s="480"/>
      <c r="G203" s="1992"/>
      <c r="H203" s="1975"/>
      <c r="I203" s="1288"/>
      <c r="J203" s="282"/>
      <c r="K203" s="1288"/>
      <c r="L203" s="1952"/>
      <c r="M203" s="1288"/>
      <c r="N203" s="265">
        <v>16396860</v>
      </c>
      <c r="O203" s="1288"/>
      <c r="P203" s="1288"/>
      <c r="Q203" s="1474"/>
      <c r="R203" s="282"/>
      <c r="S203" s="1944"/>
      <c r="T203" s="1944"/>
      <c r="U203" s="1944"/>
      <c r="V203" s="1944"/>
      <c r="W203" s="1958"/>
      <c r="X203" s="1288"/>
      <c r="Y203" s="560"/>
      <c r="Z203" s="251"/>
      <c r="AA203" s="269"/>
      <c r="AB203" s="1470"/>
      <c r="AC203" s="1489"/>
      <c r="AD203" s="623"/>
      <c r="AE203" s="1964"/>
      <c r="AF203" s="560"/>
      <c r="AG203" s="1401"/>
      <c r="AH203" s="560"/>
      <c r="AI203" s="560"/>
      <c r="AJ203" s="1452"/>
      <c r="AK203" s="1452"/>
      <c r="AL203" s="1452"/>
      <c r="AM203" s="1436"/>
      <c r="AN203" s="1436"/>
      <c r="AO203" s="1436"/>
      <c r="AP203" s="1401"/>
      <c r="AQ203" s="1288"/>
      <c r="AR203" s="1952"/>
      <c r="AS203" s="1199"/>
      <c r="AT203" s="263"/>
    </row>
    <row r="204" spans="1:46" ht="47.25" customHeight="1" x14ac:dyDescent="0.2">
      <c r="A204" s="560"/>
      <c r="B204" s="251" t="s">
        <v>1482</v>
      </c>
      <c r="C204" s="251" t="s">
        <v>1495</v>
      </c>
      <c r="D204" s="560"/>
      <c r="E204" s="560"/>
      <c r="F204" s="480"/>
      <c r="G204" s="1992"/>
      <c r="H204" s="1975"/>
      <c r="I204" s="1288"/>
      <c r="J204" s="282"/>
      <c r="K204" s="1288"/>
      <c r="L204" s="1952"/>
      <c r="M204" s="1288"/>
      <c r="N204" s="265">
        <v>16487222</v>
      </c>
      <c r="O204" s="1288"/>
      <c r="P204" s="1288"/>
      <c r="Q204" s="1474"/>
      <c r="R204" s="282"/>
      <c r="S204" s="1944"/>
      <c r="T204" s="1944"/>
      <c r="U204" s="1944"/>
      <c r="V204" s="1944"/>
      <c r="W204" s="1958"/>
      <c r="X204" s="1288"/>
      <c r="Y204" s="560"/>
      <c r="Z204" s="251"/>
      <c r="AA204" s="269"/>
      <c r="AB204" s="1470"/>
      <c r="AC204" s="1489"/>
      <c r="AD204" s="623"/>
      <c r="AE204" s="1964"/>
      <c r="AF204" s="560"/>
      <c r="AG204" s="1401"/>
      <c r="AH204" s="560"/>
      <c r="AI204" s="560"/>
      <c r="AJ204" s="1452"/>
      <c r="AK204" s="1452"/>
      <c r="AL204" s="1452"/>
      <c r="AM204" s="1436"/>
      <c r="AN204" s="1436"/>
      <c r="AO204" s="1436"/>
      <c r="AP204" s="1401"/>
      <c r="AQ204" s="1288"/>
      <c r="AR204" s="1952"/>
      <c r="AS204" s="1199"/>
      <c r="AT204" s="263"/>
    </row>
    <row r="205" spans="1:46" ht="48" customHeight="1" x14ac:dyDescent="0.2">
      <c r="A205" s="560"/>
      <c r="B205" s="251" t="s">
        <v>1483</v>
      </c>
      <c r="C205" s="251" t="s">
        <v>1496</v>
      </c>
      <c r="D205" s="560"/>
      <c r="E205" s="560"/>
      <c r="F205" s="480"/>
      <c r="G205" s="1992"/>
      <c r="H205" s="1975"/>
      <c r="I205" s="1288"/>
      <c r="J205" s="282"/>
      <c r="K205" s="1288"/>
      <c r="L205" s="1952"/>
      <c r="M205" s="1288"/>
      <c r="N205" s="265">
        <v>16493785</v>
      </c>
      <c r="O205" s="1288"/>
      <c r="P205" s="1288"/>
      <c r="Q205" s="1474"/>
      <c r="R205" s="282"/>
      <c r="S205" s="1944"/>
      <c r="T205" s="1944"/>
      <c r="U205" s="1944"/>
      <c r="V205" s="1944"/>
      <c r="W205" s="1958"/>
      <c r="X205" s="1288"/>
      <c r="Y205" s="560"/>
      <c r="Z205" s="1129"/>
      <c r="AA205" s="269"/>
      <c r="AB205" s="1470"/>
      <c r="AC205" s="1489"/>
      <c r="AD205" s="623"/>
      <c r="AE205" s="1964"/>
      <c r="AF205" s="560"/>
      <c r="AG205" s="1401"/>
      <c r="AH205" s="560"/>
      <c r="AI205" s="560"/>
      <c r="AJ205" s="1145"/>
      <c r="AK205" s="1452"/>
      <c r="AL205" s="1452"/>
      <c r="AM205" s="1436"/>
      <c r="AN205" s="1436"/>
      <c r="AO205" s="1436"/>
      <c r="AP205" s="1401"/>
      <c r="AQ205" s="1288"/>
      <c r="AR205" s="1952"/>
      <c r="AS205" s="1199"/>
      <c r="AT205" s="263"/>
    </row>
    <row r="206" spans="1:46" ht="48" customHeight="1" x14ac:dyDescent="0.2">
      <c r="A206" s="560"/>
      <c r="B206" s="251" t="s">
        <v>1484</v>
      </c>
      <c r="C206" s="251" t="s">
        <v>1497</v>
      </c>
      <c r="D206" s="560"/>
      <c r="E206" s="560"/>
      <c r="F206" s="480"/>
      <c r="G206" s="1992"/>
      <c r="H206" s="1975"/>
      <c r="I206" s="1288"/>
      <c r="J206" s="282"/>
      <c r="K206" s="1288"/>
      <c r="L206" s="1952"/>
      <c r="M206" s="1288"/>
      <c r="N206" s="265">
        <v>16496267</v>
      </c>
      <c r="O206" s="1288"/>
      <c r="P206" s="1288"/>
      <c r="Q206" s="1474"/>
      <c r="R206" s="282"/>
      <c r="S206" s="1944"/>
      <c r="T206" s="1944"/>
      <c r="U206" s="1944"/>
      <c r="V206" s="1944"/>
      <c r="W206" s="1958"/>
      <c r="X206" s="1288"/>
      <c r="Y206" s="560"/>
      <c r="Z206" s="560"/>
      <c r="AA206" s="269"/>
      <c r="AB206" s="1470"/>
      <c r="AC206" s="1489"/>
      <c r="AD206" s="623"/>
      <c r="AE206" s="1964"/>
      <c r="AF206" s="560"/>
      <c r="AG206" s="1401"/>
      <c r="AH206" s="560"/>
      <c r="AI206" s="560"/>
      <c r="AJ206" s="1452"/>
      <c r="AK206" s="1452"/>
      <c r="AL206" s="1452"/>
      <c r="AM206" s="1436"/>
      <c r="AN206" s="1436"/>
      <c r="AO206" s="1436"/>
      <c r="AP206" s="1401"/>
      <c r="AQ206" s="1288"/>
      <c r="AR206" s="1952"/>
      <c r="AS206" s="1199"/>
      <c r="AT206" s="263"/>
    </row>
    <row r="207" spans="1:46" ht="48" customHeight="1" x14ac:dyDescent="0.2">
      <c r="A207" s="560"/>
      <c r="B207" s="251" t="s">
        <v>1485</v>
      </c>
      <c r="C207" s="251" t="s">
        <v>1498</v>
      </c>
      <c r="D207" s="560"/>
      <c r="E207" s="560"/>
      <c r="F207" s="480"/>
      <c r="G207" s="1992"/>
      <c r="H207" s="1975"/>
      <c r="I207" s="1288"/>
      <c r="J207" s="282"/>
      <c r="K207" s="1288"/>
      <c r="L207" s="1952"/>
      <c r="M207" s="1288"/>
      <c r="N207" s="265">
        <v>16413475</v>
      </c>
      <c r="O207" s="1288"/>
      <c r="P207" s="1288"/>
      <c r="Q207" s="1474"/>
      <c r="R207" s="282"/>
      <c r="S207" s="1944"/>
      <c r="T207" s="1944"/>
      <c r="U207" s="1944"/>
      <c r="V207" s="1944"/>
      <c r="W207" s="1958"/>
      <c r="X207" s="1288"/>
      <c r="Y207" s="560"/>
      <c r="Z207" s="560"/>
      <c r="AA207" s="269"/>
      <c r="AB207" s="1470"/>
      <c r="AC207" s="1489"/>
      <c r="AD207" s="623"/>
      <c r="AE207" s="1964"/>
      <c r="AF207" s="560"/>
      <c r="AG207" s="1401"/>
      <c r="AH207" s="560"/>
      <c r="AI207" s="560"/>
      <c r="AJ207" s="1452"/>
      <c r="AK207" s="1452"/>
      <c r="AL207" s="1452"/>
      <c r="AM207" s="1436"/>
      <c r="AN207" s="1436"/>
      <c r="AO207" s="1436"/>
      <c r="AP207" s="1401"/>
      <c r="AQ207" s="1288"/>
      <c r="AR207" s="1952"/>
      <c r="AS207" s="1199"/>
      <c r="AT207" s="263"/>
    </row>
    <row r="208" spans="1:46" ht="50.25" customHeight="1" x14ac:dyDescent="0.2">
      <c r="A208" s="560"/>
      <c r="B208" s="251" t="s">
        <v>1486</v>
      </c>
      <c r="C208" s="251" t="s">
        <v>1499</v>
      </c>
      <c r="D208" s="560"/>
      <c r="E208" s="560"/>
      <c r="F208" s="480"/>
      <c r="G208" s="1992"/>
      <c r="H208" s="1975"/>
      <c r="I208" s="1288"/>
      <c r="J208" s="282"/>
      <c r="K208" s="1288"/>
      <c r="L208" s="1952"/>
      <c r="M208" s="1288"/>
      <c r="N208" s="265">
        <v>74821553</v>
      </c>
      <c r="O208" s="1288"/>
      <c r="P208" s="1288"/>
      <c r="Q208" s="1474"/>
      <c r="R208" s="282"/>
      <c r="S208" s="1944"/>
      <c r="T208" s="1942"/>
      <c r="U208" s="1944"/>
      <c r="V208" s="1942"/>
      <c r="W208" s="1958"/>
      <c r="X208" s="1288"/>
      <c r="Y208" s="560"/>
      <c r="Z208" s="560"/>
      <c r="AA208" s="269"/>
      <c r="AB208" s="1470"/>
      <c r="AC208" s="1489"/>
      <c r="AD208" s="1950"/>
      <c r="AE208" s="1964"/>
      <c r="AF208" s="560"/>
      <c r="AG208" s="1402"/>
      <c r="AH208" s="1403"/>
      <c r="AI208" s="1403"/>
      <c r="AJ208" s="1452"/>
      <c r="AK208" s="1452"/>
      <c r="AL208" s="1452"/>
      <c r="AM208" s="1436"/>
      <c r="AN208" s="1436"/>
      <c r="AO208" s="1436"/>
      <c r="AP208" s="1401"/>
      <c r="AQ208" s="1288"/>
      <c r="AR208" s="1952"/>
      <c r="AS208" s="1200"/>
      <c r="AT208" s="263"/>
    </row>
    <row r="209" spans="1:46" ht="38.25" customHeight="1" x14ac:dyDescent="0.2">
      <c r="A209" s="560"/>
      <c r="B209" s="251" t="s">
        <v>1487</v>
      </c>
      <c r="C209" s="251" t="s">
        <v>1500</v>
      </c>
      <c r="D209" s="560"/>
      <c r="E209" s="560"/>
      <c r="F209" s="480"/>
      <c r="G209" s="1993"/>
      <c r="H209" s="1975"/>
      <c r="I209" s="1288"/>
      <c r="J209" s="1292"/>
      <c r="K209" s="1288"/>
      <c r="L209" s="1952"/>
      <c r="M209" s="1288"/>
      <c r="N209" s="265">
        <v>16495471</v>
      </c>
      <c r="O209" s="1288"/>
      <c r="P209" s="1288"/>
      <c r="Q209" s="1474"/>
      <c r="R209" s="282"/>
      <c r="S209" s="1944"/>
      <c r="T209" s="1941" t="s">
        <v>1886</v>
      </c>
      <c r="U209" s="1944"/>
      <c r="V209" s="1943">
        <v>209762506</v>
      </c>
      <c r="W209" s="1958"/>
      <c r="X209" s="1288"/>
      <c r="Y209" s="1403"/>
      <c r="Z209" s="560"/>
      <c r="AA209" s="269"/>
      <c r="AB209" s="1470"/>
      <c r="AC209" s="1489"/>
      <c r="AD209" s="558">
        <v>209762506</v>
      </c>
      <c r="AE209" s="1964"/>
      <c r="AF209" s="560"/>
      <c r="AG209" s="1452"/>
      <c r="AH209" s="1452"/>
      <c r="AI209" s="1452"/>
      <c r="AJ209" s="1452"/>
      <c r="AK209" s="1452"/>
      <c r="AL209" s="1452"/>
      <c r="AM209" s="1436"/>
      <c r="AN209" s="1436"/>
      <c r="AO209" s="1436"/>
      <c r="AP209" s="1401"/>
      <c r="AQ209" s="1474"/>
      <c r="AR209" s="1474"/>
      <c r="AS209" s="1195"/>
      <c r="AT209" s="263"/>
    </row>
    <row r="210" spans="1:46" ht="57" customHeight="1" x14ac:dyDescent="0.2">
      <c r="A210" s="560"/>
      <c r="B210" s="251" t="s">
        <v>1488</v>
      </c>
      <c r="C210" s="251" t="s">
        <v>1501</v>
      </c>
      <c r="D210" s="560"/>
      <c r="E210" s="560"/>
      <c r="F210" s="480"/>
      <c r="G210" s="1991" t="s">
        <v>904</v>
      </c>
      <c r="H210" s="1975"/>
      <c r="I210" s="1288"/>
      <c r="J210" s="277">
        <v>64000000</v>
      </c>
      <c r="K210" s="1288"/>
      <c r="L210" s="1952"/>
      <c r="M210" s="1288"/>
      <c r="N210" s="265">
        <v>16489927</v>
      </c>
      <c r="O210" s="1288"/>
      <c r="P210" s="1288"/>
      <c r="Q210" s="1474"/>
      <c r="R210" s="282"/>
      <c r="S210" s="1944"/>
      <c r="T210" s="1944"/>
      <c r="U210" s="1944"/>
      <c r="V210" s="1944"/>
      <c r="W210" s="1958"/>
      <c r="X210" s="1288"/>
      <c r="Y210" s="1129" t="s">
        <v>1510</v>
      </c>
      <c r="Z210" s="560"/>
      <c r="AA210" s="269"/>
      <c r="AB210" s="1470"/>
      <c r="AC210" s="1489"/>
      <c r="AD210" s="623"/>
      <c r="AE210" s="1964"/>
      <c r="AF210" s="560"/>
      <c r="AG210" s="1452"/>
      <c r="AH210" s="1452"/>
      <c r="AI210" s="1452"/>
      <c r="AJ210" s="1452"/>
      <c r="AK210" s="1452"/>
      <c r="AL210" s="1452"/>
      <c r="AM210" s="1436"/>
      <c r="AN210" s="1436"/>
      <c r="AO210" s="1436"/>
      <c r="AP210" s="1401"/>
      <c r="AQ210" s="1474"/>
      <c r="AR210" s="1474"/>
      <c r="AS210" s="1195"/>
      <c r="AT210" s="263"/>
    </row>
    <row r="211" spans="1:46" ht="36" customHeight="1" x14ac:dyDescent="0.2">
      <c r="A211" s="560"/>
      <c r="B211" s="251" t="s">
        <v>1489</v>
      </c>
      <c r="C211" s="251" t="s">
        <v>1502</v>
      </c>
      <c r="D211" s="560"/>
      <c r="E211" s="560"/>
      <c r="F211" s="480"/>
      <c r="G211" s="1992"/>
      <c r="H211" s="1975"/>
      <c r="I211" s="1288"/>
      <c r="J211" s="282"/>
      <c r="K211" s="1288"/>
      <c r="L211" s="1952"/>
      <c r="M211" s="1288"/>
      <c r="N211" s="265">
        <v>16221887</v>
      </c>
      <c r="O211" s="1288"/>
      <c r="P211" s="1288"/>
      <c r="Q211" s="1474"/>
      <c r="R211" s="282"/>
      <c r="S211" s="1944"/>
      <c r="T211" s="1944"/>
      <c r="U211" s="1944"/>
      <c r="V211" s="1944"/>
      <c r="W211" s="1958"/>
      <c r="X211" s="1288"/>
      <c r="Y211" s="560"/>
      <c r="Z211" s="560"/>
      <c r="AA211" s="269"/>
      <c r="AB211" s="1470"/>
      <c r="AC211" s="1489"/>
      <c r="AD211" s="623"/>
      <c r="AE211" s="1964"/>
      <c r="AF211" s="560"/>
      <c r="AG211" s="1452"/>
      <c r="AH211" s="1452"/>
      <c r="AI211" s="1452"/>
      <c r="AJ211" s="1452"/>
      <c r="AK211" s="1452"/>
      <c r="AL211" s="1452"/>
      <c r="AM211" s="1436"/>
      <c r="AN211" s="1436"/>
      <c r="AO211" s="1436"/>
      <c r="AP211" s="1401"/>
      <c r="AQ211" s="1474"/>
      <c r="AR211" s="1474"/>
      <c r="AS211" s="1195"/>
      <c r="AT211" s="263"/>
    </row>
    <row r="212" spans="1:46" ht="40.5" customHeight="1" x14ac:dyDescent="0.2">
      <c r="A212" s="560"/>
      <c r="B212" s="251" t="s">
        <v>1490</v>
      </c>
      <c r="C212" s="251" t="s">
        <v>1503</v>
      </c>
      <c r="D212" s="560"/>
      <c r="E212" s="560"/>
      <c r="F212" s="480"/>
      <c r="G212" s="1992"/>
      <c r="H212" s="1975"/>
      <c r="I212" s="1288"/>
      <c r="J212" s="282"/>
      <c r="K212" s="1288"/>
      <c r="L212" s="1952"/>
      <c r="M212" s="1288"/>
      <c r="N212" s="265">
        <v>8175619</v>
      </c>
      <c r="O212" s="1288"/>
      <c r="P212" s="1288"/>
      <c r="Q212" s="1474"/>
      <c r="R212" s="282"/>
      <c r="S212" s="1944"/>
      <c r="T212" s="1944"/>
      <c r="U212" s="1944"/>
      <c r="V212" s="1944"/>
      <c r="W212" s="1958"/>
      <c r="X212" s="1288"/>
      <c r="Y212" s="560"/>
      <c r="Z212" s="560"/>
      <c r="AA212" s="269"/>
      <c r="AB212" s="1470"/>
      <c r="AC212" s="1489"/>
      <c r="AD212" s="623"/>
      <c r="AE212" s="1964"/>
      <c r="AF212" s="560"/>
      <c r="AG212" s="1452"/>
      <c r="AH212" s="1452"/>
      <c r="AI212" s="1452"/>
      <c r="AJ212" s="1452"/>
      <c r="AK212" s="1452"/>
      <c r="AL212" s="1452"/>
      <c r="AM212" s="1436"/>
      <c r="AN212" s="1436"/>
      <c r="AO212" s="1436"/>
      <c r="AP212" s="1401"/>
      <c r="AQ212" s="1474"/>
      <c r="AR212" s="1474"/>
      <c r="AS212" s="1195"/>
      <c r="AT212" s="263"/>
    </row>
    <row r="213" spans="1:46" ht="38.25" customHeight="1" x14ac:dyDescent="0.2">
      <c r="A213" s="560"/>
      <c r="B213" s="251" t="s">
        <v>1491</v>
      </c>
      <c r="C213" s="251" t="s">
        <v>1504</v>
      </c>
      <c r="D213" s="560"/>
      <c r="E213" s="560"/>
      <c r="F213" s="480"/>
      <c r="G213" s="1992"/>
      <c r="H213" s="1975"/>
      <c r="I213" s="1288"/>
      <c r="J213" s="282"/>
      <c r="K213" s="1288"/>
      <c r="L213" s="1952"/>
      <c r="M213" s="1288"/>
      <c r="N213" s="302">
        <v>32025538</v>
      </c>
      <c r="O213" s="1288"/>
      <c r="P213" s="1288"/>
      <c r="Q213" s="1474"/>
      <c r="R213" s="282"/>
      <c r="S213" s="1944"/>
      <c r="T213" s="1944"/>
      <c r="U213" s="1944"/>
      <c r="V213" s="1944"/>
      <c r="W213" s="1958"/>
      <c r="X213" s="1288"/>
      <c r="Y213" s="560"/>
      <c r="Z213" s="560"/>
      <c r="AA213" s="269"/>
      <c r="AB213" s="1470"/>
      <c r="AC213" s="1489"/>
      <c r="AD213" s="623"/>
      <c r="AE213" s="1964"/>
      <c r="AF213" s="560"/>
      <c r="AG213" s="1452"/>
      <c r="AH213" s="1452"/>
      <c r="AI213" s="1452"/>
      <c r="AJ213" s="1452"/>
      <c r="AK213" s="1452"/>
      <c r="AL213" s="1452"/>
      <c r="AM213" s="1436"/>
      <c r="AN213" s="1436"/>
      <c r="AO213" s="1436"/>
      <c r="AP213" s="1401"/>
      <c r="AQ213" s="1474"/>
      <c r="AR213" s="1474"/>
      <c r="AS213" s="1195"/>
      <c r="AT213" s="263"/>
    </row>
    <row r="214" spans="1:46" ht="48" customHeight="1" x14ac:dyDescent="0.2">
      <c r="A214" s="1403"/>
      <c r="B214" s="251" t="s">
        <v>1492</v>
      </c>
      <c r="C214" s="251" t="s">
        <v>1505</v>
      </c>
      <c r="D214" s="1403"/>
      <c r="E214" s="1403"/>
      <c r="F214" s="1978"/>
      <c r="G214" s="1993"/>
      <c r="H214" s="1974"/>
      <c r="I214" s="1934"/>
      <c r="J214" s="1292"/>
      <c r="K214" s="1934"/>
      <c r="L214" s="1951"/>
      <c r="M214" s="1934"/>
      <c r="N214" s="265">
        <v>10791938</v>
      </c>
      <c r="O214" s="1934"/>
      <c r="P214" s="1934"/>
      <c r="Q214" s="1475"/>
      <c r="R214" s="1292"/>
      <c r="S214" s="1942"/>
      <c r="T214" s="1942"/>
      <c r="U214" s="1942"/>
      <c r="V214" s="1942"/>
      <c r="W214" s="1959"/>
      <c r="X214" s="1934"/>
      <c r="Y214" s="1403"/>
      <c r="Z214" s="1403"/>
      <c r="AA214" s="269"/>
      <c r="AB214" s="1470"/>
      <c r="AC214" s="1489"/>
      <c r="AD214" s="1950"/>
      <c r="AE214" s="1965"/>
      <c r="AF214" s="1403"/>
      <c r="AG214" s="1452"/>
      <c r="AH214" s="1452"/>
      <c r="AI214" s="1452"/>
      <c r="AJ214" s="1452"/>
      <c r="AK214" s="1452"/>
      <c r="AL214" s="1452"/>
      <c r="AM214" s="1425"/>
      <c r="AN214" s="1425"/>
      <c r="AO214" s="1425"/>
      <c r="AP214" s="1402"/>
      <c r="AQ214" s="1475"/>
      <c r="AR214" s="1475"/>
      <c r="AS214" s="1195"/>
      <c r="AT214" s="263"/>
    </row>
    <row r="215" spans="1:46" s="1172" customFormat="1" x14ac:dyDescent="0.2">
      <c r="A215" s="1157"/>
      <c r="B215" s="1157"/>
      <c r="C215" s="1157"/>
      <c r="D215" s="1157"/>
      <c r="E215" s="1157"/>
      <c r="F215" s="1158"/>
      <c r="G215" s="1159"/>
      <c r="H215" s="1160"/>
      <c r="I215" s="1161"/>
      <c r="J215" s="1162"/>
      <c r="K215" s="1161"/>
      <c r="L215" s="1163"/>
      <c r="M215" s="1161"/>
      <c r="N215" s="1164"/>
      <c r="O215" s="1161"/>
      <c r="P215" s="1161"/>
      <c r="Q215" s="1165"/>
      <c r="R215" s="1162"/>
      <c r="S215" s="1280"/>
      <c r="T215" s="1280"/>
      <c r="U215" s="1280"/>
      <c r="V215" s="1280"/>
      <c r="W215" s="1166"/>
      <c r="X215" s="1167"/>
      <c r="Y215" s="1157"/>
      <c r="Z215" s="1157"/>
      <c r="AA215" s="1168"/>
      <c r="AB215" s="1161"/>
      <c r="AC215" s="1163"/>
      <c r="AD215" s="1165"/>
      <c r="AE215" s="1169"/>
      <c r="AF215" s="1169"/>
      <c r="AG215" s="1169"/>
      <c r="AH215" s="1169"/>
      <c r="AI215" s="1169"/>
      <c r="AJ215" s="1169"/>
      <c r="AK215" s="1169"/>
      <c r="AL215" s="1169"/>
      <c r="AM215" s="1169"/>
      <c r="AN215" s="1169"/>
      <c r="AO215" s="1169"/>
      <c r="AP215" s="1170"/>
      <c r="AQ215" s="1171"/>
      <c r="AR215" s="1171"/>
      <c r="AS215" s="1195"/>
      <c r="AT215" s="1171"/>
    </row>
    <row r="216" spans="1:46" ht="60" customHeight="1" x14ac:dyDescent="0.2">
      <c r="A216" s="251" t="s">
        <v>1627</v>
      </c>
      <c r="B216" s="251" t="s">
        <v>1628</v>
      </c>
      <c r="C216" s="251" t="s">
        <v>1629</v>
      </c>
      <c r="D216" s="251" t="s">
        <v>1630</v>
      </c>
      <c r="E216" s="251" t="s">
        <v>1631</v>
      </c>
      <c r="F216" s="643">
        <v>4612909</v>
      </c>
      <c r="G216" s="644" t="s">
        <v>1393</v>
      </c>
      <c r="H216" s="1487" t="s">
        <v>1632</v>
      </c>
      <c r="I216" s="1470">
        <v>41551</v>
      </c>
      <c r="J216" s="1472">
        <v>53363793</v>
      </c>
      <c r="K216" s="1470">
        <v>41634</v>
      </c>
      <c r="L216" s="1489" t="s">
        <v>1648</v>
      </c>
      <c r="M216" s="1470">
        <v>41634</v>
      </c>
      <c r="N216" s="265">
        <v>53340450</v>
      </c>
      <c r="O216" s="1470">
        <v>41635</v>
      </c>
      <c r="P216" s="1470">
        <v>41649</v>
      </c>
      <c r="Q216" s="1471">
        <v>3</v>
      </c>
      <c r="R216" s="1472">
        <v>53340450</v>
      </c>
      <c r="S216" s="1450" t="s">
        <v>1874</v>
      </c>
      <c r="T216" s="1450" t="s">
        <v>1876</v>
      </c>
      <c r="U216" s="1450" t="s">
        <v>1875</v>
      </c>
      <c r="V216" s="1451">
        <v>53340450</v>
      </c>
      <c r="W216" s="1492">
        <v>41730</v>
      </c>
      <c r="X216" s="267">
        <v>41856</v>
      </c>
      <c r="Y216" s="251" t="s">
        <v>1633</v>
      </c>
      <c r="Z216" s="251"/>
      <c r="AA216" s="269"/>
      <c r="AB216" s="1470"/>
      <c r="AC216" s="1489"/>
      <c r="AD216" s="258">
        <v>48007825</v>
      </c>
      <c r="AE216" s="259">
        <v>41724</v>
      </c>
      <c r="AF216" s="1493" t="s">
        <v>1924</v>
      </c>
      <c r="AG216" s="1452"/>
      <c r="AH216" s="1452"/>
      <c r="AI216" s="1452"/>
      <c r="AJ216" s="1452"/>
      <c r="AK216" s="1452"/>
      <c r="AL216" s="1452"/>
      <c r="AM216" s="1452"/>
      <c r="AN216" s="1452"/>
      <c r="AO216" s="1452"/>
      <c r="AP216" s="261">
        <v>5332625</v>
      </c>
      <c r="AQ216" s="1470">
        <v>41865</v>
      </c>
      <c r="AR216" s="1489" t="s">
        <v>2008</v>
      </c>
      <c r="AS216" s="1195"/>
      <c r="AT216" s="263"/>
    </row>
    <row r="217" spans="1:46" s="1057" customFormat="1" x14ac:dyDescent="0.2">
      <c r="A217" s="756"/>
      <c r="B217" s="756"/>
      <c r="C217" s="756"/>
      <c r="D217" s="756"/>
      <c r="E217" s="756"/>
      <c r="F217" s="757"/>
      <c r="G217" s="758"/>
      <c r="H217" s="759"/>
      <c r="I217" s="760"/>
      <c r="J217" s="761"/>
      <c r="K217" s="760"/>
      <c r="L217" s="762"/>
      <c r="M217" s="760"/>
      <c r="N217" s="763"/>
      <c r="O217" s="760"/>
      <c r="P217" s="760"/>
      <c r="Q217" s="764"/>
      <c r="R217" s="761"/>
      <c r="S217" s="1274"/>
      <c r="T217" s="1274"/>
      <c r="U217" s="1274"/>
      <c r="V217" s="1274"/>
      <c r="W217" s="765"/>
      <c r="X217" s="766"/>
      <c r="Y217" s="756"/>
      <c r="Z217" s="756"/>
      <c r="AA217" s="767"/>
      <c r="AB217" s="760"/>
      <c r="AC217" s="762"/>
      <c r="AD217" s="764"/>
      <c r="AE217" s="768"/>
      <c r="AF217" s="768"/>
      <c r="AG217" s="768"/>
      <c r="AH217" s="768"/>
      <c r="AI217" s="768"/>
      <c r="AJ217" s="768"/>
      <c r="AK217" s="768"/>
      <c r="AL217" s="768"/>
      <c r="AM217" s="768"/>
      <c r="AN217" s="768"/>
      <c r="AO217" s="768"/>
      <c r="AP217" s="769"/>
      <c r="AQ217" s="770"/>
      <c r="AR217" s="770"/>
      <c r="AS217" s="1195"/>
      <c r="AT217" s="770"/>
    </row>
    <row r="218" spans="1:46" ht="63" customHeight="1" x14ac:dyDescent="0.2">
      <c r="A218" s="251" t="s">
        <v>1618</v>
      </c>
      <c r="B218" s="251" t="s">
        <v>1473</v>
      </c>
      <c r="C218" s="251" t="s">
        <v>1474</v>
      </c>
      <c r="D218" s="251" t="s">
        <v>1475</v>
      </c>
      <c r="E218" s="251" t="s">
        <v>994</v>
      </c>
      <c r="F218" s="626">
        <v>4292132</v>
      </c>
      <c r="G218" s="627" t="s">
        <v>898</v>
      </c>
      <c r="H218" s="1487" t="s">
        <v>375</v>
      </c>
      <c r="I218" s="1470">
        <v>41579</v>
      </c>
      <c r="J218" s="1472">
        <v>40000000</v>
      </c>
      <c r="K218" s="1470">
        <v>41635</v>
      </c>
      <c r="L218" s="1489" t="s">
        <v>1654</v>
      </c>
      <c r="M218" s="1470">
        <v>41635</v>
      </c>
      <c r="N218" s="265">
        <v>39990951</v>
      </c>
      <c r="O218" s="1470">
        <v>41638</v>
      </c>
      <c r="P218" s="1470">
        <v>41652</v>
      </c>
      <c r="Q218" s="1471">
        <v>3</v>
      </c>
      <c r="R218" s="1472">
        <v>39990951</v>
      </c>
      <c r="S218" s="1450" t="s">
        <v>1863</v>
      </c>
      <c r="T218" s="1450" t="s">
        <v>1873</v>
      </c>
      <c r="U218" s="1450" t="s">
        <v>1864</v>
      </c>
      <c r="V218" s="1451">
        <v>39990951</v>
      </c>
      <c r="W218" s="1492">
        <v>41681</v>
      </c>
      <c r="X218" s="267">
        <v>41690</v>
      </c>
      <c r="Y218" s="251" t="s">
        <v>1476</v>
      </c>
      <c r="Z218" s="251"/>
      <c r="AA218" s="269"/>
      <c r="AB218" s="1470"/>
      <c r="AC218" s="1489"/>
      <c r="AD218" s="1471"/>
      <c r="AE218" s="1452"/>
      <c r="AF218" s="1452"/>
      <c r="AG218" s="1452"/>
      <c r="AH218" s="1452"/>
      <c r="AI218" s="1452"/>
      <c r="AJ218" s="1452"/>
      <c r="AK218" s="1452"/>
      <c r="AL218" s="1452"/>
      <c r="AM218" s="1452"/>
      <c r="AN218" s="1452"/>
      <c r="AO218" s="1452"/>
      <c r="AP218" s="261">
        <v>39375706</v>
      </c>
      <c r="AQ218" s="1470">
        <v>41723</v>
      </c>
      <c r="AR218" s="1489" t="s">
        <v>1966</v>
      </c>
      <c r="AS218" s="1196">
        <v>615245</v>
      </c>
      <c r="AT218" s="263"/>
    </row>
    <row r="219" spans="1:46" s="1031" customFormat="1" ht="9" customHeight="1" x14ac:dyDescent="0.2">
      <c r="A219" s="1149"/>
      <c r="B219" s="1149"/>
      <c r="C219" s="1149"/>
      <c r="D219" s="1149"/>
      <c r="E219" s="1149"/>
      <c r="F219" s="1150"/>
      <c r="G219" s="1018"/>
      <c r="H219" s="1151"/>
      <c r="I219" s="1152"/>
      <c r="J219" s="1021"/>
      <c r="K219" s="1152"/>
      <c r="L219" s="1027"/>
      <c r="M219" s="1152"/>
      <c r="N219" s="1022"/>
      <c r="O219" s="1152"/>
      <c r="P219" s="1152"/>
      <c r="Q219" s="1153"/>
      <c r="R219" s="1154"/>
      <c r="S219" s="1281"/>
      <c r="T219" s="1281"/>
      <c r="U219" s="1281"/>
      <c r="V219" s="1281"/>
      <c r="W219" s="1155"/>
      <c r="X219" s="1156"/>
      <c r="Y219" s="1016"/>
      <c r="Z219" s="1016"/>
      <c r="AA219" s="1026"/>
      <c r="AB219" s="1020"/>
      <c r="AC219" s="1027"/>
      <c r="AD219" s="1023"/>
      <c r="AE219" s="1028"/>
      <c r="AF219" s="1028"/>
      <c r="AG219" s="1028"/>
      <c r="AH219" s="1028"/>
      <c r="AI219" s="1028"/>
      <c r="AJ219" s="1028"/>
      <c r="AK219" s="1028"/>
      <c r="AL219" s="1028"/>
      <c r="AM219" s="1028"/>
      <c r="AN219" s="1028"/>
      <c r="AO219" s="1028"/>
      <c r="AP219" s="1029"/>
      <c r="AQ219" s="1030"/>
      <c r="AR219" s="1030"/>
      <c r="AS219" s="1195"/>
      <c r="AT219" s="1030"/>
    </row>
    <row r="220" spans="1:46" ht="75.75" customHeight="1" x14ac:dyDescent="0.2">
      <c r="A220" s="1129" t="s">
        <v>1619</v>
      </c>
      <c r="B220" s="1129" t="s">
        <v>1620</v>
      </c>
      <c r="C220" s="1129" t="s">
        <v>1621</v>
      </c>
      <c r="D220" s="1129" t="s">
        <v>1622</v>
      </c>
      <c r="E220" s="1129" t="s">
        <v>1623</v>
      </c>
      <c r="F220" s="1032" t="s">
        <v>977</v>
      </c>
      <c r="G220" s="644" t="s">
        <v>1624</v>
      </c>
      <c r="H220" s="1454" t="s">
        <v>1625</v>
      </c>
      <c r="I220" s="1416">
        <v>41562</v>
      </c>
      <c r="J220" s="1472">
        <v>20000000</v>
      </c>
      <c r="K220" s="1416">
        <v>41635</v>
      </c>
      <c r="L220" s="1489" t="s">
        <v>1850</v>
      </c>
      <c r="M220" s="1416">
        <v>41635</v>
      </c>
      <c r="N220" s="265">
        <v>19999745</v>
      </c>
      <c r="O220" s="1416">
        <v>41652</v>
      </c>
      <c r="P220" s="1416">
        <v>41662</v>
      </c>
      <c r="Q220" s="1442">
        <v>3</v>
      </c>
      <c r="R220" s="1429">
        <v>19999745</v>
      </c>
      <c r="S220" s="1432" t="s">
        <v>1957</v>
      </c>
      <c r="T220" s="1432" t="s">
        <v>1958</v>
      </c>
      <c r="U220" s="1432" t="s">
        <v>1959</v>
      </c>
      <c r="V220" s="1434">
        <v>19999745</v>
      </c>
      <c r="W220" s="1445">
        <v>41752</v>
      </c>
      <c r="X220" s="1473">
        <v>41863</v>
      </c>
      <c r="Y220" s="251" t="s">
        <v>1626</v>
      </c>
      <c r="Z220" s="251" t="s">
        <v>1397</v>
      </c>
      <c r="AA220" s="269"/>
      <c r="AB220" s="1470"/>
      <c r="AC220" s="1489"/>
      <c r="AD220" s="1471"/>
      <c r="AE220" s="1452"/>
      <c r="AF220" s="1452"/>
      <c r="AG220" s="1452"/>
      <c r="AH220" s="1452"/>
      <c r="AI220" s="1452"/>
      <c r="AJ220" s="1452"/>
      <c r="AK220" s="1452"/>
      <c r="AL220" s="1452"/>
      <c r="AM220" s="1452"/>
      <c r="AN220" s="1452"/>
      <c r="AO220" s="1452"/>
      <c r="AP220" s="261">
        <v>19999745</v>
      </c>
      <c r="AQ220" s="278"/>
      <c r="AR220" s="278"/>
      <c r="AS220" s="1195"/>
      <c r="AT220" s="263"/>
    </row>
    <row r="221" spans="1:46" s="861" customFormat="1" ht="12" customHeight="1" x14ac:dyDescent="0.2">
      <c r="A221" s="1138"/>
      <c r="B221" s="1138"/>
      <c r="C221" s="1138"/>
      <c r="D221" s="1138"/>
      <c r="E221" s="1138"/>
      <c r="F221" s="1139"/>
      <c r="G221" s="646"/>
      <c r="H221" s="1140"/>
      <c r="I221" s="1458"/>
      <c r="J221" s="566"/>
      <c r="K221" s="1458"/>
      <c r="L221" s="1491"/>
      <c r="M221" s="1458"/>
      <c r="N221" s="389"/>
      <c r="O221" s="1458"/>
      <c r="P221" s="1458"/>
      <c r="Q221" s="1141"/>
      <c r="R221" s="1142"/>
      <c r="S221" s="1282"/>
      <c r="T221" s="1282"/>
      <c r="U221" s="1282"/>
      <c r="V221" s="1282"/>
      <c r="W221" s="1496"/>
      <c r="X221" s="1148"/>
      <c r="Y221" s="283"/>
      <c r="Z221" s="283"/>
      <c r="AA221" s="292"/>
      <c r="AB221" s="1490"/>
      <c r="AC221" s="1491"/>
      <c r="AD221" s="564"/>
      <c r="AE221" s="482"/>
      <c r="AF221" s="482"/>
      <c r="AG221" s="482"/>
      <c r="AH221" s="482"/>
      <c r="AI221" s="482"/>
      <c r="AJ221" s="482"/>
      <c r="AK221" s="482"/>
      <c r="AL221" s="482"/>
      <c r="AM221" s="482"/>
      <c r="AN221" s="482"/>
      <c r="AO221" s="482"/>
      <c r="AP221" s="569"/>
      <c r="AQ221" s="278"/>
      <c r="AR221" s="278"/>
      <c r="AS221" s="1195"/>
      <c r="AT221" s="278"/>
    </row>
    <row r="222" spans="1:46" ht="38.25" customHeight="1" x14ac:dyDescent="0.2">
      <c r="A222" s="1129" t="s">
        <v>1634</v>
      </c>
      <c r="B222" s="1129"/>
      <c r="C222" s="1129" t="s">
        <v>1635</v>
      </c>
      <c r="D222" s="2015" t="s">
        <v>1636</v>
      </c>
      <c r="E222" s="1129" t="s">
        <v>1546</v>
      </c>
      <c r="F222" s="1032">
        <v>9806573</v>
      </c>
      <c r="G222" s="644" t="s">
        <v>1478</v>
      </c>
      <c r="H222" s="1973" t="s">
        <v>1637</v>
      </c>
      <c r="I222" s="1473">
        <v>41592</v>
      </c>
      <c r="J222" s="1472">
        <v>119851994</v>
      </c>
      <c r="K222" s="1473">
        <v>41638</v>
      </c>
      <c r="L222" s="1933" t="s">
        <v>1639</v>
      </c>
      <c r="M222" s="1473">
        <v>41638</v>
      </c>
      <c r="N222" s="265">
        <v>119851994</v>
      </c>
      <c r="O222" s="1473">
        <v>41638</v>
      </c>
      <c r="P222" s="1473">
        <v>41638</v>
      </c>
      <c r="Q222" s="559">
        <v>6</v>
      </c>
      <c r="R222" s="265">
        <f>N222:N223</f>
        <v>119851994</v>
      </c>
      <c r="S222" s="1432" t="s">
        <v>1637</v>
      </c>
      <c r="T222" s="1432" t="s">
        <v>1478</v>
      </c>
      <c r="U222" s="1432" t="s">
        <v>1639</v>
      </c>
      <c r="V222" s="1434">
        <v>119851994</v>
      </c>
      <c r="W222" s="1935" t="s">
        <v>2080</v>
      </c>
      <c r="X222" s="1473">
        <v>42003</v>
      </c>
      <c r="Y222" s="251" t="s">
        <v>1640</v>
      </c>
      <c r="Z222" s="1129" t="s">
        <v>1397</v>
      </c>
      <c r="AA222" s="269">
        <v>59925997</v>
      </c>
      <c r="AB222" s="267">
        <v>41639</v>
      </c>
      <c r="AC222" s="1489" t="s">
        <v>2078</v>
      </c>
      <c r="AD222" s="258">
        <v>26275392</v>
      </c>
      <c r="AE222" s="259">
        <v>41801</v>
      </c>
      <c r="AF222" s="1493" t="s">
        <v>2079</v>
      </c>
      <c r="AG222" s="1145">
        <f>AD222+AA222</f>
        <v>86201389</v>
      </c>
      <c r="AH222" s="1452"/>
      <c r="AI222" s="1452"/>
      <c r="AJ222" s="1452"/>
      <c r="AK222" s="1452"/>
      <c r="AL222" s="1452"/>
      <c r="AM222" s="1452"/>
      <c r="AN222" s="1452"/>
      <c r="AO222" s="1452"/>
      <c r="AP222" s="261">
        <v>33650605</v>
      </c>
      <c r="AQ222" s="263"/>
      <c r="AR222" s="263"/>
      <c r="AS222" s="1195"/>
      <c r="AT222" s="263"/>
    </row>
    <row r="223" spans="1:46" ht="31.5" customHeight="1" x14ac:dyDescent="0.2">
      <c r="A223" s="1403"/>
      <c r="B223" s="1403"/>
      <c r="C223" s="560"/>
      <c r="D223" s="1404"/>
      <c r="E223" s="560"/>
      <c r="F223" s="1948"/>
      <c r="G223" s="644" t="s">
        <v>1479</v>
      </c>
      <c r="H223" s="1974"/>
      <c r="I223" s="1934"/>
      <c r="J223" s="1472">
        <v>11570174</v>
      </c>
      <c r="K223" s="1934"/>
      <c r="L223" s="1951"/>
      <c r="M223" s="1934"/>
      <c r="N223" s="265">
        <v>11524966</v>
      </c>
      <c r="O223" s="1934"/>
      <c r="P223" s="1288"/>
      <c r="Q223" s="1475"/>
      <c r="R223" s="1292">
        <v>11524966</v>
      </c>
      <c r="S223" s="1432" t="s">
        <v>1903</v>
      </c>
      <c r="T223" s="1432" t="s">
        <v>1904</v>
      </c>
      <c r="U223" s="1432" t="s">
        <v>1902</v>
      </c>
      <c r="V223" s="1434">
        <v>5762483</v>
      </c>
      <c r="W223" s="1936"/>
      <c r="X223" s="1288"/>
      <c r="Y223" s="251" t="s">
        <v>1641</v>
      </c>
      <c r="Z223" s="560"/>
      <c r="AA223" s="269">
        <v>5762483</v>
      </c>
      <c r="AB223" s="267">
        <v>41639</v>
      </c>
      <c r="AC223" s="1489" t="s">
        <v>2077</v>
      </c>
      <c r="AD223" s="1471"/>
      <c r="AE223" s="1452"/>
      <c r="AF223" s="1452"/>
      <c r="AG223" s="1145"/>
      <c r="AH223" s="1452"/>
      <c r="AI223" s="1452"/>
      <c r="AJ223" s="1452"/>
      <c r="AK223" s="1452"/>
      <c r="AL223" s="1452"/>
      <c r="AM223" s="1452"/>
      <c r="AN223" s="1452"/>
      <c r="AO223" s="1452"/>
      <c r="AP223" s="261">
        <v>5762483</v>
      </c>
      <c r="AQ223" s="263"/>
      <c r="AR223" s="263"/>
      <c r="AS223" s="1195"/>
      <c r="AT223" s="263"/>
    </row>
    <row r="224" spans="1:46" ht="81" customHeight="1" x14ac:dyDescent="0.2">
      <c r="A224" s="1436" t="s">
        <v>2072</v>
      </c>
      <c r="B224" s="1436"/>
      <c r="C224" s="1403"/>
      <c r="D224" s="1404"/>
      <c r="E224" s="1403"/>
      <c r="F224" s="1949"/>
      <c r="G224" s="644" t="s">
        <v>2030</v>
      </c>
      <c r="H224" s="1456" t="s">
        <v>2037</v>
      </c>
      <c r="I224" s="1420">
        <v>41919</v>
      </c>
      <c r="J224" s="258">
        <v>31446135</v>
      </c>
      <c r="K224" s="1420">
        <v>41928</v>
      </c>
      <c r="L224" s="1441" t="s">
        <v>2038</v>
      </c>
      <c r="M224" s="1420">
        <v>41928</v>
      </c>
      <c r="N224" s="265">
        <v>31446135</v>
      </c>
      <c r="O224" s="1420"/>
      <c r="P224" s="1934"/>
      <c r="Q224" s="1417">
        <v>60</v>
      </c>
      <c r="R224" s="282">
        <v>31446135</v>
      </c>
      <c r="S224" s="1432"/>
      <c r="T224" s="1432"/>
      <c r="U224" s="1432"/>
      <c r="V224" s="1434"/>
      <c r="W224" s="1937"/>
      <c r="X224" s="1934"/>
      <c r="Y224" s="251" t="s">
        <v>1640</v>
      </c>
      <c r="Z224" s="1403"/>
      <c r="AA224" s="269"/>
      <c r="AB224" s="1459"/>
      <c r="AC224" s="1491"/>
      <c r="AD224" s="1471"/>
      <c r="AE224" s="1452"/>
      <c r="AF224" s="1452"/>
      <c r="AG224" s="1452"/>
      <c r="AH224" s="1452"/>
      <c r="AI224" s="1452"/>
      <c r="AJ224" s="1452"/>
      <c r="AK224" s="1452"/>
      <c r="AL224" s="1452"/>
      <c r="AM224" s="1452"/>
      <c r="AN224" s="1452"/>
      <c r="AO224" s="1452"/>
      <c r="AP224" s="261">
        <v>31446135</v>
      </c>
      <c r="AQ224" s="263"/>
      <c r="AR224" s="263"/>
      <c r="AS224" s="1195"/>
      <c r="AT224" s="263"/>
    </row>
    <row r="225" spans="1:46" s="1192" customFormat="1" ht="6.75" customHeight="1" x14ac:dyDescent="0.2">
      <c r="A225" s="1173"/>
      <c r="B225" s="1173"/>
      <c r="C225" s="1173"/>
      <c r="D225" s="1173"/>
      <c r="E225" s="1173"/>
      <c r="F225" s="1174"/>
      <c r="G225" s="1175"/>
      <c r="H225" s="1176"/>
      <c r="I225" s="1177"/>
      <c r="J225" s="1178"/>
      <c r="K225" s="1177"/>
      <c r="L225" s="1179"/>
      <c r="M225" s="1177"/>
      <c r="N225" s="1180"/>
      <c r="O225" s="1177"/>
      <c r="P225" s="1177"/>
      <c r="Q225" s="1181"/>
      <c r="R225" s="1182"/>
      <c r="S225" s="1283"/>
      <c r="T225" s="1283"/>
      <c r="U225" s="1283"/>
      <c r="V225" s="1283"/>
      <c r="W225" s="1183"/>
      <c r="X225" s="1184"/>
      <c r="Y225" s="1185"/>
      <c r="Z225" s="1185"/>
      <c r="AA225" s="1186"/>
      <c r="AB225" s="1187"/>
      <c r="AC225" s="1179"/>
      <c r="AD225" s="1188"/>
      <c r="AE225" s="1189"/>
      <c r="AF225" s="1189"/>
      <c r="AG225" s="1189"/>
      <c r="AH225" s="1189"/>
      <c r="AI225" s="1189"/>
      <c r="AJ225" s="1189"/>
      <c r="AK225" s="1189"/>
      <c r="AL225" s="1189"/>
      <c r="AM225" s="1189"/>
      <c r="AN225" s="1189"/>
      <c r="AO225" s="1189"/>
      <c r="AP225" s="1190"/>
      <c r="AQ225" s="1191"/>
      <c r="AR225" s="1191"/>
      <c r="AS225" s="1195"/>
      <c r="AT225" s="1191"/>
    </row>
    <row r="226" spans="1:46" x14ac:dyDescent="0.2">
      <c r="AA226" s="1143"/>
      <c r="AD226" s="302"/>
      <c r="AE226" s="302"/>
      <c r="AF226" s="302"/>
      <c r="AG226" s="302"/>
      <c r="AH226" s="302"/>
    </row>
    <row r="227" spans="1:46" s="302" customFormat="1" x14ac:dyDescent="0.2">
      <c r="I227" s="303"/>
      <c r="S227" s="1293"/>
      <c r="T227" s="1293"/>
      <c r="U227" s="1293"/>
      <c r="V227" s="1293"/>
      <c r="AS227" s="1204"/>
    </row>
    <row r="228" spans="1:46" s="302" customFormat="1" x14ac:dyDescent="0.2">
      <c r="I228" s="303"/>
      <c r="S228" s="1293"/>
      <c r="T228" s="1293"/>
      <c r="U228" s="1293"/>
      <c r="V228" s="1293"/>
      <c r="AS228" s="1204"/>
    </row>
    <row r="229" spans="1:46" s="302" customFormat="1" x14ac:dyDescent="0.2">
      <c r="I229" s="303"/>
      <c r="S229" s="1293"/>
      <c r="T229" s="1293"/>
      <c r="U229" s="1293"/>
      <c r="V229" s="1293"/>
      <c r="AS229" s="1204"/>
    </row>
    <row r="230" spans="1:46" s="302" customFormat="1" x14ac:dyDescent="0.2">
      <c r="I230" s="303"/>
      <c r="S230" s="1293"/>
      <c r="T230" s="1293"/>
      <c r="U230" s="1293"/>
      <c r="V230" s="1293"/>
      <c r="AS230" s="1204"/>
    </row>
    <row r="231" spans="1:46" s="302" customFormat="1" x14ac:dyDescent="0.2">
      <c r="I231" s="303"/>
      <c r="S231" s="1293"/>
      <c r="T231" s="1293"/>
      <c r="U231" s="1293"/>
      <c r="V231" s="1293"/>
      <c r="AS231" s="1204"/>
    </row>
    <row r="232" spans="1:46" s="302" customFormat="1" x14ac:dyDescent="0.2">
      <c r="I232" s="303"/>
      <c r="J232" s="302">
        <v>64174704</v>
      </c>
      <c r="S232" s="1293"/>
      <c r="T232" s="1293"/>
      <c r="U232" s="1293"/>
      <c r="V232" s="1293"/>
      <c r="AS232" s="1204"/>
    </row>
    <row r="233" spans="1:46" s="302" customFormat="1" x14ac:dyDescent="0.2">
      <c r="I233" s="303"/>
      <c r="J233" s="302">
        <f>J232*20</f>
        <v>1283494080</v>
      </c>
      <c r="S233" s="1293"/>
      <c r="T233" s="1293"/>
      <c r="U233" s="1293"/>
      <c r="V233" s="1293"/>
      <c r="AG233" s="302">
        <f>31-9</f>
        <v>22</v>
      </c>
      <c r="AS233" s="1204"/>
    </row>
    <row r="234" spans="1:46" s="302" customFormat="1" x14ac:dyDescent="0.2">
      <c r="I234" s="303"/>
      <c r="S234" s="1293"/>
      <c r="T234" s="1293"/>
      <c r="U234" s="1293"/>
      <c r="V234" s="1293"/>
      <c r="AS234" s="1204"/>
    </row>
    <row r="235" spans="1:46" s="302" customFormat="1" x14ac:dyDescent="0.2">
      <c r="G235" s="302">
        <v>92147308.5</v>
      </c>
      <c r="I235" s="303"/>
      <c r="S235" s="1293"/>
      <c r="T235" s="1293"/>
      <c r="U235" s="1293"/>
      <c r="V235" s="1293"/>
      <c r="AS235" s="1204"/>
    </row>
    <row r="236" spans="1:46" s="302" customFormat="1" x14ac:dyDescent="0.2">
      <c r="G236" s="302">
        <f>G235/1.16</f>
        <v>79437334.913793102</v>
      </c>
      <c r="I236" s="303"/>
      <c r="S236" s="1293"/>
      <c r="T236" s="1293"/>
      <c r="U236" s="1293"/>
      <c r="V236" s="1293"/>
      <c r="AS236" s="1204"/>
    </row>
    <row r="237" spans="1:46" s="302" customFormat="1" x14ac:dyDescent="0.2">
      <c r="G237" s="302">
        <f>G235-G236</f>
        <v>12709973.586206898</v>
      </c>
      <c r="I237" s="303"/>
      <c r="S237" s="1293"/>
      <c r="T237" s="1293"/>
      <c r="U237" s="1293"/>
      <c r="V237" s="1293"/>
      <c r="AS237" s="1204"/>
    </row>
    <row r="238" spans="1:46" s="302" customFormat="1" x14ac:dyDescent="0.2">
      <c r="I238" s="303"/>
      <c r="S238" s="1293"/>
      <c r="T238" s="1293"/>
      <c r="U238" s="1293"/>
      <c r="V238" s="1293"/>
      <c r="AS238" s="1204"/>
    </row>
    <row r="239" spans="1:46" s="302" customFormat="1" x14ac:dyDescent="0.2">
      <c r="I239" s="303"/>
      <c r="S239" s="1293"/>
      <c r="T239" s="1293"/>
      <c r="U239" s="1293"/>
      <c r="V239" s="1293"/>
      <c r="AS239" s="1204"/>
    </row>
    <row r="240" spans="1:46" s="302" customFormat="1" x14ac:dyDescent="0.2">
      <c r="I240" s="303"/>
      <c r="S240" s="1293"/>
      <c r="T240" s="1293"/>
      <c r="U240" s="1293"/>
      <c r="V240" s="1293"/>
      <c r="AS240" s="1204"/>
    </row>
    <row r="241" spans="7:45" s="302" customFormat="1" x14ac:dyDescent="0.2">
      <c r="G241" s="302">
        <v>144930168</v>
      </c>
      <c r="I241" s="303"/>
      <c r="S241" s="1293"/>
      <c r="T241" s="1293"/>
      <c r="U241" s="1293"/>
      <c r="V241" s="1293"/>
      <c r="AS241" s="1204"/>
    </row>
    <row r="242" spans="7:45" s="302" customFormat="1" x14ac:dyDescent="0.2">
      <c r="G242" s="302">
        <f>G241/1.16</f>
        <v>124939800.00000001</v>
      </c>
      <c r="I242" s="303"/>
      <c r="S242" s="1293"/>
      <c r="T242" s="1293"/>
      <c r="U242" s="1293"/>
      <c r="V242" s="1293"/>
      <c r="AS242" s="1204"/>
    </row>
    <row r="243" spans="7:45" s="302" customFormat="1" x14ac:dyDescent="0.2">
      <c r="G243" s="302">
        <f>G241-G242</f>
        <v>19990367.999999985</v>
      </c>
      <c r="I243" s="303"/>
      <c r="S243" s="1293"/>
      <c r="T243" s="1293"/>
      <c r="U243" s="1293"/>
      <c r="V243" s="1293"/>
      <c r="AS243" s="1204"/>
    </row>
    <row r="244" spans="7:45" s="302" customFormat="1" x14ac:dyDescent="0.2">
      <c r="I244" s="303"/>
      <c r="S244" s="1293"/>
      <c r="T244" s="1293"/>
      <c r="U244" s="1293"/>
      <c r="V244" s="1293"/>
      <c r="AS244" s="1204"/>
    </row>
    <row r="245" spans="7:45" s="302" customFormat="1" x14ac:dyDescent="0.2">
      <c r="I245" s="303"/>
      <c r="S245" s="1293"/>
      <c r="T245" s="1293"/>
      <c r="U245" s="1293"/>
      <c r="V245" s="1293"/>
      <c r="AS245" s="1204"/>
    </row>
    <row r="246" spans="7:45" s="302" customFormat="1" x14ac:dyDescent="0.2">
      <c r="I246" s="303"/>
      <c r="S246" s="1293"/>
      <c r="T246" s="1293"/>
      <c r="U246" s="1293"/>
      <c r="V246" s="1293"/>
      <c r="AS246" s="1204"/>
    </row>
    <row r="247" spans="7:45" s="302" customFormat="1" x14ac:dyDescent="0.2">
      <c r="I247" s="303"/>
      <c r="S247" s="1293"/>
      <c r="T247" s="1293"/>
      <c r="U247" s="1293"/>
      <c r="V247" s="1293"/>
      <c r="AS247" s="1204"/>
    </row>
    <row r="248" spans="7:45" s="302" customFormat="1" x14ac:dyDescent="0.2">
      <c r="I248" s="303"/>
      <c r="L248" s="302">
        <v>126187200</v>
      </c>
      <c r="S248" s="1293"/>
      <c r="T248" s="1293"/>
      <c r="U248" s="1293"/>
      <c r="V248" s="1293"/>
      <c r="AS248" s="1204"/>
    </row>
    <row r="249" spans="7:45" s="302" customFormat="1" x14ac:dyDescent="0.2">
      <c r="I249" s="303"/>
      <c r="L249" s="302">
        <f>L248*30%</f>
        <v>37856160</v>
      </c>
      <c r="S249" s="1293"/>
      <c r="T249" s="1293"/>
      <c r="U249" s="1293"/>
      <c r="V249" s="1293"/>
      <c r="AS249" s="1204"/>
    </row>
    <row r="250" spans="7:45" s="302" customFormat="1" x14ac:dyDescent="0.2">
      <c r="I250" s="303"/>
      <c r="S250" s="1293"/>
      <c r="T250" s="1293"/>
      <c r="U250" s="1293"/>
      <c r="V250" s="1293"/>
      <c r="AS250" s="1204"/>
    </row>
    <row r="251" spans="7:45" s="302" customFormat="1" x14ac:dyDescent="0.2">
      <c r="I251" s="303"/>
      <c r="L251" s="302">
        <v>63093600</v>
      </c>
      <c r="S251" s="1293"/>
      <c r="T251" s="1293"/>
      <c r="U251" s="1293"/>
      <c r="V251" s="1293">
        <v>26000</v>
      </c>
      <c r="AS251" s="1204"/>
    </row>
    <row r="252" spans="7:45" s="302" customFormat="1" x14ac:dyDescent="0.2">
      <c r="I252" s="303"/>
      <c r="L252" s="302">
        <v>29053708.5</v>
      </c>
      <c r="S252" s="1293"/>
      <c r="T252" s="1293"/>
      <c r="U252" s="1293"/>
      <c r="V252" s="1293">
        <f>26000*12</f>
        <v>312000</v>
      </c>
      <c r="AS252" s="1204"/>
    </row>
    <row r="253" spans="7:45" s="302" customFormat="1" ht="14.25" x14ac:dyDescent="0.2">
      <c r="I253" s="303"/>
      <c r="L253" s="302">
        <f>SUM(L251:L252)</f>
        <v>92147308.5</v>
      </c>
      <c r="M253" s="52">
        <f>L248-L253</f>
        <v>34039891.5</v>
      </c>
      <c r="S253" s="1293"/>
      <c r="T253" s="1293"/>
      <c r="U253" s="1293"/>
      <c r="V253" s="1293"/>
      <c r="AS253" s="1204"/>
    </row>
    <row r="254" spans="7:45" s="302" customFormat="1" x14ac:dyDescent="0.2">
      <c r="I254" s="303"/>
      <c r="S254" s="1293"/>
      <c r="T254" s="1293"/>
      <c r="U254" s="1293"/>
      <c r="V254" s="1293"/>
      <c r="AS254" s="1204"/>
    </row>
    <row r="255" spans="7:45" s="302" customFormat="1" x14ac:dyDescent="0.2">
      <c r="I255" s="303"/>
      <c r="S255" s="1293"/>
      <c r="T255" s="1293"/>
      <c r="U255" s="1293"/>
      <c r="V255" s="1293"/>
      <c r="AS255" s="1204"/>
    </row>
    <row r="256" spans="7:45" s="302" customFormat="1" x14ac:dyDescent="0.2">
      <c r="I256" s="303"/>
      <c r="S256" s="1293"/>
      <c r="T256" s="1293"/>
      <c r="U256" s="1293"/>
      <c r="V256" s="1293"/>
      <c r="AS256" s="1204"/>
    </row>
    <row r="257" spans="9:45" s="302" customFormat="1" x14ac:dyDescent="0.2">
      <c r="I257" s="303"/>
      <c r="S257" s="1293"/>
      <c r="T257" s="1293"/>
      <c r="U257" s="1293"/>
      <c r="V257" s="1293"/>
      <c r="AS257" s="1204"/>
    </row>
    <row r="258" spans="9:45" s="302" customFormat="1" x14ac:dyDescent="0.2">
      <c r="I258" s="303"/>
      <c r="S258" s="1293"/>
      <c r="T258" s="1293"/>
      <c r="U258" s="1293"/>
      <c r="V258" s="1293"/>
      <c r="AG258" s="302">
        <v>1022366079</v>
      </c>
      <c r="AS258" s="1204"/>
    </row>
    <row r="259" spans="9:45" s="302" customFormat="1" ht="12.75" x14ac:dyDescent="0.2">
      <c r="I259" s="303"/>
      <c r="K259" s="302">
        <v>22</v>
      </c>
      <c r="S259" s="1293"/>
      <c r="T259" s="1293"/>
      <c r="U259" s="1293"/>
      <c r="V259" s="1407">
        <v>155700000</v>
      </c>
      <c r="AG259" s="302">
        <v>519050039</v>
      </c>
      <c r="AS259" s="1204"/>
    </row>
    <row r="260" spans="9:45" s="302" customFormat="1" ht="12.75" x14ac:dyDescent="0.2">
      <c r="I260" s="303"/>
      <c r="S260" s="1293"/>
      <c r="T260" s="1293"/>
      <c r="U260" s="1293"/>
      <c r="V260" s="1407">
        <v>192833065</v>
      </c>
      <c r="AG260" s="302">
        <v>412821932</v>
      </c>
      <c r="AS260" s="1204"/>
    </row>
    <row r="261" spans="9:45" s="302" customFormat="1" ht="12.75" x14ac:dyDescent="0.2">
      <c r="I261" s="303"/>
      <c r="S261" s="1293"/>
      <c r="T261" s="1293"/>
      <c r="U261" s="1293"/>
      <c r="V261" s="1407">
        <v>34049201.960000001</v>
      </c>
      <c r="AG261" s="302">
        <f>SUM(AG258:AG260)</f>
        <v>1954238050</v>
      </c>
      <c r="AS261" s="1204"/>
    </row>
    <row r="262" spans="9:45" s="302" customFormat="1" ht="12.75" x14ac:dyDescent="0.2">
      <c r="I262" s="303"/>
      <c r="M262" s="302">
        <v>149965941</v>
      </c>
      <c r="S262" s="1293"/>
      <c r="T262" s="1293"/>
      <c r="U262" s="1293"/>
      <c r="V262" s="1407">
        <f>SUM(V259:V261)</f>
        <v>382582266.95999998</v>
      </c>
      <c r="AS262" s="1204"/>
    </row>
    <row r="263" spans="9:45" s="302" customFormat="1" ht="15" x14ac:dyDescent="0.2">
      <c r="I263" s="303"/>
      <c r="J263" s="1266"/>
      <c r="K263" s="1266"/>
      <c r="M263" s="302">
        <f>M262*1%</f>
        <v>1499659.41</v>
      </c>
      <c r="S263" s="1293"/>
      <c r="T263" s="1293"/>
      <c r="U263" s="1293"/>
      <c r="V263" s="1293"/>
      <c r="AS263" s="1204"/>
    </row>
    <row r="264" spans="9:45" s="302" customFormat="1" ht="15" x14ac:dyDescent="0.2">
      <c r="I264" s="303"/>
      <c r="J264" s="1266"/>
      <c r="K264" s="1266"/>
      <c r="S264" s="1293"/>
      <c r="T264" s="1293"/>
      <c r="U264" s="1293"/>
      <c r="V264" s="1293"/>
      <c r="AG264" s="302">
        <v>1022366079</v>
      </c>
      <c r="AS264" s="1204"/>
    </row>
    <row r="265" spans="9:45" s="302" customFormat="1" ht="15" x14ac:dyDescent="0.2">
      <c r="I265" s="303"/>
      <c r="J265" s="1266"/>
      <c r="K265" s="1266"/>
      <c r="S265" s="1293"/>
      <c r="T265" s="1293"/>
      <c r="U265" s="1293"/>
      <c r="V265" s="1293">
        <v>609409296.80999994</v>
      </c>
      <c r="AG265" s="302">
        <v>519050039</v>
      </c>
      <c r="AS265" s="1204"/>
    </row>
    <row r="266" spans="9:45" s="302" customFormat="1" ht="15" x14ac:dyDescent="0.2">
      <c r="I266" s="303"/>
      <c r="J266" s="1266"/>
      <c r="K266" s="1266"/>
      <c r="S266" s="1293"/>
      <c r="T266" s="1293"/>
      <c r="U266" s="1293"/>
      <c r="V266" s="1406">
        <f>V265-V262</f>
        <v>226827029.84999996</v>
      </c>
      <c r="AG266" s="302">
        <v>408854357</v>
      </c>
      <c r="AS266" s="1204"/>
    </row>
    <row r="267" spans="9:45" s="302" customFormat="1" ht="15" x14ac:dyDescent="0.2">
      <c r="I267" s="303"/>
      <c r="J267" s="1266"/>
      <c r="K267" s="1266"/>
      <c r="S267" s="1293"/>
      <c r="T267" s="1293"/>
      <c r="U267" s="1293"/>
      <c r="V267" s="1293"/>
      <c r="AG267" s="302">
        <f>SUM(AG264:AG266)</f>
        <v>1950270475</v>
      </c>
      <c r="AS267" s="1204"/>
    </row>
    <row r="268" spans="9:45" s="302" customFormat="1" ht="15" x14ac:dyDescent="0.2">
      <c r="I268" s="303"/>
      <c r="J268" s="1266"/>
      <c r="K268" s="1266"/>
      <c r="S268" s="1293"/>
      <c r="T268" s="1293"/>
      <c r="U268" s="1293"/>
      <c r="V268" s="1293"/>
      <c r="AS268" s="1204"/>
    </row>
    <row r="269" spans="9:45" s="302" customFormat="1" ht="15" x14ac:dyDescent="0.2">
      <c r="I269" s="303"/>
      <c r="J269" s="1266"/>
      <c r="K269" s="1266"/>
      <c r="L269" s="39"/>
      <c r="S269" s="1293"/>
      <c r="T269" s="1293"/>
      <c r="U269" s="1293"/>
      <c r="V269" s="1293"/>
      <c r="AG269" s="302">
        <f>AG271-AG267</f>
        <v>94461683</v>
      </c>
      <c r="AS269" s="1204"/>
    </row>
    <row r="270" spans="9:45" s="302" customFormat="1" ht="15" x14ac:dyDescent="0.2">
      <c r="I270" s="303">
        <v>9300</v>
      </c>
      <c r="J270" s="1266"/>
      <c r="K270" s="1266"/>
      <c r="S270" s="1293"/>
      <c r="T270" s="1293"/>
      <c r="U270" s="1293"/>
      <c r="V270" s="1293"/>
      <c r="AS270" s="1204"/>
    </row>
    <row r="271" spans="9:45" s="302" customFormat="1" ht="15" x14ac:dyDescent="0.2">
      <c r="I271" s="303">
        <v>23000</v>
      </c>
      <c r="J271" s="1266"/>
      <c r="K271" s="1266">
        <v>44495798</v>
      </c>
      <c r="L271" s="52"/>
      <c r="S271" s="1293"/>
      <c r="T271" s="1293"/>
      <c r="U271" s="1293"/>
      <c r="V271" s="1293"/>
      <c r="AG271" s="302">
        <f>AG264*2</f>
        <v>2044732158</v>
      </c>
      <c r="AS271" s="1204"/>
    </row>
    <row r="272" spans="9:45" s="302" customFormat="1" ht="15" x14ac:dyDescent="0.2">
      <c r="I272" s="303">
        <v>25000</v>
      </c>
      <c r="J272" s="1266"/>
      <c r="K272" s="1266">
        <f>K271/2</f>
        <v>22247899</v>
      </c>
      <c r="S272" s="1293"/>
      <c r="T272" s="1293"/>
      <c r="U272" s="1293"/>
      <c r="V272" s="1293"/>
      <c r="AS272" s="1204"/>
    </row>
    <row r="273" spans="8:45" s="302" customFormat="1" ht="15" x14ac:dyDescent="0.2">
      <c r="I273" s="303">
        <f>SUM(I270:I272)</f>
        <v>57300</v>
      </c>
      <c r="J273" s="1266"/>
      <c r="K273" s="1266"/>
      <c r="S273" s="1293"/>
      <c r="T273" s="1293"/>
      <c r="U273" s="1293"/>
      <c r="V273" s="1293"/>
      <c r="AS273" s="1204"/>
    </row>
    <row r="274" spans="8:45" s="302" customFormat="1" ht="15" x14ac:dyDescent="0.2">
      <c r="I274" s="303"/>
      <c r="J274" s="1266"/>
      <c r="K274" s="1266"/>
      <c r="S274" s="1293"/>
      <c r="T274" s="1293"/>
      <c r="U274" s="1293"/>
      <c r="V274" s="1293"/>
      <c r="AS274" s="1204"/>
    </row>
    <row r="275" spans="8:45" s="302" customFormat="1" ht="15" x14ac:dyDescent="0.2">
      <c r="H275" s="1266"/>
      <c r="I275" s="1409"/>
      <c r="S275" s="1293"/>
      <c r="T275" s="1293"/>
      <c r="U275" s="1293"/>
      <c r="V275" s="1293"/>
      <c r="AS275" s="1204"/>
    </row>
    <row r="276" spans="8:45" s="302" customFormat="1" ht="15" x14ac:dyDescent="0.2">
      <c r="H276" s="1266"/>
      <c r="I276" s="1409"/>
      <c r="S276" s="1293"/>
      <c r="T276" s="1293"/>
      <c r="U276" s="1293"/>
      <c r="V276" s="1293"/>
      <c r="AS276" s="1204"/>
    </row>
    <row r="277" spans="8:45" s="302" customFormat="1" ht="15" x14ac:dyDescent="0.2">
      <c r="H277" s="1266"/>
      <c r="I277" s="1409"/>
      <c r="S277" s="1293"/>
      <c r="T277" s="1293"/>
      <c r="U277" s="1293"/>
      <c r="V277" s="1293"/>
      <c r="AS277" s="1204"/>
    </row>
    <row r="278" spans="8:45" s="302" customFormat="1" ht="15" x14ac:dyDescent="0.2">
      <c r="H278" s="1266"/>
      <c r="I278" s="1409"/>
      <c r="S278" s="1293"/>
      <c r="T278" s="1293"/>
      <c r="U278" s="1293"/>
      <c r="V278" s="1293"/>
      <c r="AS278" s="1204"/>
    </row>
    <row r="279" spans="8:45" s="302" customFormat="1" x14ac:dyDescent="0.2">
      <c r="I279" s="303"/>
      <c r="S279" s="1293"/>
      <c r="T279" s="1293"/>
      <c r="U279" s="1293"/>
      <c r="V279" s="1293"/>
      <c r="AS279" s="1204"/>
    </row>
    <row r="280" spans="8:45" s="302" customFormat="1" x14ac:dyDescent="0.2">
      <c r="I280" s="303"/>
      <c r="S280" s="1293"/>
      <c r="T280" s="1293"/>
      <c r="U280" s="1293"/>
      <c r="V280" s="1293"/>
      <c r="AS280" s="1204"/>
    </row>
    <row r="281" spans="8:45" s="302" customFormat="1" x14ac:dyDescent="0.2">
      <c r="I281" s="303"/>
      <c r="S281" s="1293"/>
      <c r="T281" s="1293"/>
      <c r="U281" s="1293"/>
      <c r="V281" s="1293"/>
      <c r="AS281" s="1204"/>
    </row>
    <row r="282" spans="8:45" s="302" customFormat="1" x14ac:dyDescent="0.2">
      <c r="I282" s="303"/>
      <c r="S282" s="1293"/>
      <c r="T282" s="1293"/>
      <c r="U282" s="1293"/>
      <c r="V282" s="1293"/>
      <c r="AS282" s="1204"/>
    </row>
    <row r="283" spans="8:45" s="302" customFormat="1" x14ac:dyDescent="0.2">
      <c r="I283" s="303"/>
      <c r="S283" s="1293"/>
      <c r="T283" s="1293"/>
      <c r="U283" s="1293"/>
      <c r="V283" s="1293"/>
      <c r="AS283" s="1204"/>
    </row>
    <row r="284" spans="8:45" s="302" customFormat="1" x14ac:dyDescent="0.2">
      <c r="I284" s="303"/>
      <c r="S284" s="1293"/>
      <c r="T284" s="1293"/>
      <c r="U284" s="1293"/>
      <c r="V284" s="1293"/>
      <c r="AS284" s="1204"/>
    </row>
    <row r="285" spans="8:45" s="302" customFormat="1" x14ac:dyDescent="0.2">
      <c r="I285" s="303"/>
      <c r="S285" s="1293"/>
      <c r="T285" s="1293"/>
      <c r="U285" s="1293"/>
      <c r="V285" s="1293"/>
      <c r="AS285" s="1204"/>
    </row>
    <row r="286" spans="8:45" s="302" customFormat="1" x14ac:dyDescent="0.2">
      <c r="I286" s="303"/>
      <c r="S286" s="1293"/>
      <c r="T286" s="1293"/>
      <c r="U286" s="1293"/>
      <c r="V286" s="1293"/>
      <c r="AS286" s="1204"/>
    </row>
    <row r="287" spans="8:45" s="302" customFormat="1" x14ac:dyDescent="0.2">
      <c r="I287" s="303"/>
      <c r="S287" s="1293"/>
      <c r="T287" s="1293"/>
      <c r="U287" s="1293"/>
      <c r="V287" s="1293"/>
      <c r="AS287" s="1204"/>
    </row>
    <row r="288" spans="8:45" s="302" customFormat="1" x14ac:dyDescent="0.2">
      <c r="I288" s="303"/>
      <c r="S288" s="1293"/>
      <c r="T288" s="1293"/>
      <c r="U288" s="1293"/>
      <c r="V288" s="1293"/>
      <c r="AS288" s="1204"/>
    </row>
    <row r="289" spans="4:45" s="302" customFormat="1" x14ac:dyDescent="0.2">
      <c r="I289" s="303"/>
      <c r="S289" s="1293"/>
      <c r="T289" s="1293"/>
      <c r="U289" s="1293"/>
      <c r="V289" s="1293"/>
      <c r="AS289" s="1204"/>
    </row>
    <row r="290" spans="4:45" s="302" customFormat="1" x14ac:dyDescent="0.2">
      <c r="I290" s="303"/>
      <c r="S290" s="1293"/>
      <c r="T290" s="1293"/>
      <c r="U290" s="1293"/>
      <c r="V290" s="1293"/>
      <c r="AS290" s="1204"/>
    </row>
    <row r="291" spans="4:45" s="302" customFormat="1" x14ac:dyDescent="0.2">
      <c r="I291" s="303"/>
      <c r="S291" s="1293"/>
      <c r="T291" s="1293"/>
      <c r="U291" s="1293"/>
      <c r="V291" s="1293"/>
      <c r="AS291" s="1204"/>
    </row>
    <row r="292" spans="4:45" s="302" customFormat="1" x14ac:dyDescent="0.2">
      <c r="I292" s="303"/>
      <c r="S292" s="1293"/>
      <c r="T292" s="1293"/>
      <c r="U292" s="1293"/>
      <c r="V292" s="1293"/>
      <c r="AS292" s="1204"/>
    </row>
    <row r="293" spans="4:45" s="302" customFormat="1" x14ac:dyDescent="0.2">
      <c r="I293" s="303"/>
      <c r="S293" s="1293"/>
      <c r="T293" s="1293"/>
      <c r="U293" s="1293"/>
      <c r="V293" s="1293"/>
      <c r="AS293" s="1204"/>
    </row>
    <row r="294" spans="4:45" s="302" customFormat="1" x14ac:dyDescent="0.2">
      <c r="I294" s="303"/>
      <c r="S294" s="1293"/>
      <c r="T294" s="1293"/>
      <c r="U294" s="1293"/>
      <c r="V294" s="1293"/>
      <c r="AS294" s="1204"/>
    </row>
    <row r="295" spans="4:45" s="302" customFormat="1" x14ac:dyDescent="0.2">
      <c r="I295" s="303"/>
      <c r="S295" s="1293"/>
      <c r="T295" s="1293"/>
      <c r="U295" s="1293"/>
      <c r="V295" s="1293"/>
      <c r="AS295" s="1204"/>
    </row>
    <row r="296" spans="4:45" s="302" customFormat="1" x14ac:dyDescent="0.2">
      <c r="I296" s="303"/>
      <c r="S296" s="1293"/>
      <c r="T296" s="1293"/>
      <c r="U296" s="1293"/>
      <c r="V296" s="1293"/>
      <c r="AS296" s="1204"/>
    </row>
    <row r="297" spans="4:45" s="302" customFormat="1" x14ac:dyDescent="0.2">
      <c r="I297" s="303"/>
      <c r="S297" s="1293"/>
      <c r="T297" s="1293"/>
      <c r="U297" s="1293"/>
      <c r="V297" s="1293"/>
      <c r="AS297" s="1204"/>
    </row>
    <row r="298" spans="4:45" s="302" customFormat="1" x14ac:dyDescent="0.2">
      <c r="I298" s="303"/>
      <c r="S298" s="1293"/>
      <c r="T298" s="1293"/>
      <c r="U298" s="1293"/>
      <c r="V298" s="1293"/>
      <c r="AS298" s="1204"/>
    </row>
    <row r="299" spans="4:45" s="302" customFormat="1" x14ac:dyDescent="0.2">
      <c r="I299" s="303"/>
      <c r="S299" s="1293"/>
      <c r="T299" s="1293"/>
      <c r="U299" s="1293"/>
      <c r="V299" s="1293"/>
      <c r="AS299" s="1204"/>
    </row>
    <row r="300" spans="4:45" s="302" customFormat="1" x14ac:dyDescent="0.2">
      <c r="I300" s="303"/>
      <c r="S300" s="1293"/>
      <c r="T300" s="1293"/>
      <c r="U300" s="1293"/>
      <c r="V300" s="1293"/>
      <c r="AS300" s="1204"/>
    </row>
    <row r="301" spans="4:45" s="302" customFormat="1" x14ac:dyDescent="0.2">
      <c r="I301" s="303"/>
      <c r="S301" s="1293"/>
      <c r="T301" s="1293"/>
      <c r="U301" s="1293"/>
      <c r="V301" s="1293"/>
      <c r="AS301" s="1204"/>
    </row>
    <row r="302" spans="4:45" s="302" customFormat="1" x14ac:dyDescent="0.2">
      <c r="I302" s="303"/>
      <c r="S302" s="1293"/>
      <c r="T302" s="1293"/>
      <c r="U302" s="1293"/>
      <c r="V302" s="1293"/>
      <c r="AS302" s="1204"/>
    </row>
    <row r="303" spans="4:45" s="302" customFormat="1" x14ac:dyDescent="0.2">
      <c r="I303" s="303"/>
      <c r="S303" s="1293"/>
      <c r="T303" s="1293"/>
      <c r="U303" s="1293"/>
      <c r="V303" s="1293"/>
      <c r="AS303" s="1204"/>
    </row>
    <row r="304" spans="4:45" x14ac:dyDescent="0.2">
      <c r="D304" s="302"/>
      <c r="E304" s="302"/>
      <c r="F304" s="302"/>
      <c r="G304" s="302"/>
      <c r="H304" s="302"/>
      <c r="I304" s="303"/>
      <c r="J304" s="302"/>
      <c r="K304" s="302"/>
      <c r="L304" s="302"/>
      <c r="M304" s="302"/>
      <c r="N304" s="302"/>
      <c r="O304" s="302"/>
      <c r="P304" s="302"/>
      <c r="Q304" s="302"/>
      <c r="R304" s="302"/>
      <c r="S304" s="1293"/>
      <c r="T304" s="1293"/>
      <c r="U304" s="1293"/>
      <c r="V304" s="1293"/>
      <c r="W304" s="302"/>
      <c r="X304" s="302"/>
      <c r="Y304" s="302"/>
    </row>
    <row r="305" spans="4:25" x14ac:dyDescent="0.2">
      <c r="D305" s="302"/>
      <c r="E305" s="302"/>
      <c r="F305" s="302"/>
      <c r="G305" s="302"/>
      <c r="H305" s="302"/>
      <c r="I305" s="303"/>
      <c r="J305" s="302"/>
      <c r="K305" s="302"/>
      <c r="L305" s="302"/>
      <c r="M305" s="302"/>
      <c r="N305" s="302"/>
      <c r="O305" s="302"/>
      <c r="P305" s="302"/>
      <c r="Q305" s="302"/>
      <c r="R305" s="302"/>
      <c r="S305" s="1293"/>
      <c r="T305" s="1293"/>
      <c r="U305" s="1293"/>
      <c r="V305" s="1293"/>
      <c r="W305" s="302"/>
      <c r="X305" s="302"/>
      <c r="Y305" s="302"/>
    </row>
    <row r="306" spans="4:25" x14ac:dyDescent="0.2">
      <c r="D306" s="302"/>
      <c r="E306" s="302"/>
      <c r="F306" s="302"/>
      <c r="G306" s="302"/>
      <c r="H306" s="302"/>
      <c r="I306" s="303"/>
      <c r="J306" s="302"/>
      <c r="K306" s="302"/>
      <c r="L306" s="302"/>
      <c r="M306" s="302"/>
      <c r="N306" s="302"/>
      <c r="O306" s="302"/>
      <c r="P306" s="302"/>
      <c r="Q306" s="302"/>
      <c r="R306" s="302"/>
      <c r="S306" s="1293"/>
      <c r="T306" s="1293"/>
      <c r="U306" s="1293"/>
      <c r="V306" s="1293"/>
      <c r="W306" s="302"/>
      <c r="X306" s="302"/>
      <c r="Y306" s="302"/>
    </row>
    <row r="307" spans="4:25" x14ac:dyDescent="0.2">
      <c r="D307" s="302"/>
      <c r="E307" s="302"/>
      <c r="F307" s="302"/>
      <c r="G307" s="302"/>
      <c r="H307" s="302"/>
      <c r="I307" s="303"/>
      <c r="J307" s="302"/>
      <c r="K307" s="302"/>
      <c r="L307" s="302"/>
      <c r="M307" s="302"/>
      <c r="N307" s="302"/>
      <c r="O307" s="302"/>
      <c r="P307" s="302"/>
      <c r="Q307" s="302"/>
      <c r="R307" s="302"/>
      <c r="S307" s="1293"/>
      <c r="T307" s="1293"/>
      <c r="U307" s="1293"/>
      <c r="V307" s="1293"/>
      <c r="W307" s="302"/>
      <c r="X307" s="302"/>
      <c r="Y307" s="302"/>
    </row>
    <row r="308" spans="4:25" x14ac:dyDescent="0.2">
      <c r="D308" s="302"/>
      <c r="E308" s="302"/>
      <c r="F308" s="302"/>
      <c r="G308" s="302"/>
      <c r="H308" s="302"/>
      <c r="I308" s="303"/>
      <c r="J308" s="302"/>
      <c r="K308" s="302"/>
      <c r="L308" s="302"/>
      <c r="M308" s="302"/>
      <c r="N308" s="302"/>
      <c r="O308" s="302"/>
      <c r="P308" s="302"/>
      <c r="Q308" s="302"/>
      <c r="R308" s="302"/>
      <c r="S308" s="1293"/>
      <c r="T308" s="1293"/>
      <c r="U308" s="1293"/>
      <c r="V308" s="1293"/>
      <c r="W308" s="302"/>
      <c r="X308" s="302"/>
      <c r="Y308" s="302"/>
    </row>
    <row r="309" spans="4:25" x14ac:dyDescent="0.2">
      <c r="D309" s="302"/>
      <c r="E309" s="302"/>
      <c r="F309" s="302"/>
      <c r="G309" s="302"/>
      <c r="H309" s="302"/>
      <c r="I309" s="303"/>
      <c r="J309" s="302"/>
      <c r="K309" s="302"/>
      <c r="L309" s="302"/>
      <c r="M309" s="302"/>
      <c r="N309" s="302"/>
      <c r="O309" s="302"/>
      <c r="P309" s="302"/>
      <c r="Q309" s="302"/>
      <c r="R309" s="302"/>
      <c r="S309" s="1293"/>
      <c r="T309" s="1293"/>
      <c r="U309" s="1293"/>
      <c r="V309" s="1293"/>
      <c r="W309" s="302"/>
      <c r="X309" s="302"/>
      <c r="Y309" s="302"/>
    </row>
    <row r="310" spans="4:25" x14ac:dyDescent="0.2">
      <c r="D310" s="302"/>
      <c r="E310" s="302"/>
      <c r="F310" s="302"/>
      <c r="G310" s="302"/>
      <c r="H310" s="302"/>
      <c r="I310" s="303"/>
      <c r="J310" s="302"/>
      <c r="K310" s="302"/>
      <c r="L310" s="302"/>
      <c r="M310" s="302"/>
      <c r="N310" s="302"/>
      <c r="O310" s="302"/>
      <c r="P310" s="302"/>
      <c r="Q310" s="302"/>
      <c r="R310" s="302"/>
      <c r="S310" s="1293"/>
      <c r="T310" s="1293"/>
      <c r="U310" s="1293"/>
      <c r="V310" s="1293"/>
      <c r="W310" s="302"/>
      <c r="X310" s="302"/>
      <c r="Y310" s="302"/>
    </row>
    <row r="311" spans="4:25" x14ac:dyDescent="0.2">
      <c r="D311" s="302"/>
      <c r="E311" s="302"/>
      <c r="F311" s="302"/>
      <c r="G311" s="302"/>
      <c r="H311" s="302"/>
      <c r="I311" s="303"/>
      <c r="J311" s="302"/>
      <c r="K311" s="302"/>
      <c r="L311" s="302"/>
      <c r="M311" s="302"/>
      <c r="N311" s="302"/>
      <c r="O311" s="302"/>
      <c r="P311" s="302"/>
      <c r="Q311" s="302"/>
      <c r="R311" s="302"/>
      <c r="S311" s="1293"/>
      <c r="T311" s="1293"/>
      <c r="U311" s="1293"/>
      <c r="V311" s="1293"/>
      <c r="W311" s="302"/>
      <c r="X311" s="302"/>
      <c r="Y311" s="302"/>
    </row>
    <row r="312" spans="4:25" x14ac:dyDescent="0.2">
      <c r="D312" s="302"/>
      <c r="E312" s="302"/>
      <c r="F312" s="302"/>
      <c r="G312" s="302"/>
      <c r="H312" s="302"/>
      <c r="I312" s="303"/>
      <c r="J312" s="302"/>
      <c r="K312" s="302"/>
      <c r="L312" s="302"/>
      <c r="M312" s="302"/>
      <c r="N312" s="302"/>
      <c r="O312" s="302"/>
      <c r="P312" s="302"/>
      <c r="Q312" s="302"/>
      <c r="R312" s="302"/>
      <c r="S312" s="1293"/>
      <c r="T312" s="1293"/>
      <c r="U312" s="1293"/>
      <c r="V312" s="1293"/>
      <c r="W312" s="302"/>
      <c r="X312" s="302"/>
      <c r="Y312" s="302"/>
    </row>
    <row r="313" spans="4:25" x14ac:dyDescent="0.2">
      <c r="D313" s="302"/>
      <c r="E313" s="302"/>
      <c r="F313" s="302"/>
      <c r="G313" s="302"/>
      <c r="H313" s="302"/>
      <c r="I313" s="303"/>
      <c r="J313" s="302"/>
      <c r="K313" s="302"/>
      <c r="L313" s="302"/>
      <c r="M313" s="302"/>
      <c r="N313" s="302"/>
      <c r="O313" s="302"/>
      <c r="P313" s="302"/>
      <c r="Q313" s="302"/>
      <c r="R313" s="302"/>
      <c r="S313" s="1293"/>
      <c r="T313" s="1293"/>
      <c r="U313" s="1293"/>
      <c r="V313" s="1293"/>
      <c r="W313" s="302"/>
      <c r="X313" s="302"/>
      <c r="Y313" s="302"/>
    </row>
    <row r="314" spans="4:25" x14ac:dyDescent="0.2">
      <c r="D314" s="302"/>
      <c r="E314" s="302"/>
      <c r="F314" s="302"/>
      <c r="G314" s="302"/>
      <c r="H314" s="302"/>
      <c r="I314" s="303"/>
      <c r="J314" s="302"/>
      <c r="K314" s="302"/>
      <c r="L314" s="302"/>
      <c r="M314" s="302"/>
      <c r="N314" s="302"/>
      <c r="O314" s="302"/>
      <c r="P314" s="302"/>
      <c r="Q314" s="302"/>
      <c r="R314" s="302"/>
      <c r="S314" s="1293"/>
      <c r="T314" s="1293"/>
      <c r="U314" s="1293"/>
      <c r="V314" s="1293"/>
      <c r="W314" s="302"/>
      <c r="X314" s="302"/>
      <c r="Y314" s="302"/>
    </row>
    <row r="315" spans="4:25" x14ac:dyDescent="0.2">
      <c r="D315" s="302"/>
      <c r="E315" s="302"/>
      <c r="F315" s="302"/>
      <c r="G315" s="302"/>
      <c r="H315" s="302"/>
      <c r="I315" s="303"/>
      <c r="J315" s="302"/>
      <c r="K315" s="302"/>
      <c r="L315" s="302"/>
      <c r="M315" s="302"/>
      <c r="N315" s="302"/>
      <c r="O315" s="302"/>
      <c r="P315" s="302"/>
      <c r="Q315" s="302"/>
      <c r="R315" s="302"/>
      <c r="S315" s="1293"/>
      <c r="T315" s="1293"/>
      <c r="U315" s="1293"/>
      <c r="V315" s="1293"/>
      <c r="W315" s="302"/>
      <c r="X315" s="302"/>
      <c r="Y315" s="302"/>
    </row>
    <row r="316" spans="4:25" x14ac:dyDescent="0.2">
      <c r="D316" s="302"/>
      <c r="E316" s="302"/>
      <c r="F316" s="302"/>
      <c r="G316" s="302"/>
      <c r="H316" s="302"/>
      <c r="I316" s="303"/>
      <c r="J316" s="302"/>
      <c r="K316" s="302"/>
      <c r="L316" s="302"/>
      <c r="M316" s="302"/>
      <c r="N316" s="302"/>
      <c r="O316" s="302"/>
      <c r="P316" s="302"/>
      <c r="Q316" s="302"/>
      <c r="R316" s="302"/>
      <c r="S316" s="1293"/>
      <c r="T316" s="1293"/>
      <c r="U316" s="1293"/>
      <c r="V316" s="1293"/>
      <c r="W316" s="302"/>
      <c r="X316" s="302"/>
      <c r="Y316" s="302"/>
    </row>
    <row r="317" spans="4:25" x14ac:dyDescent="0.2">
      <c r="D317" s="302"/>
      <c r="E317" s="302"/>
      <c r="F317" s="302"/>
      <c r="G317" s="302"/>
      <c r="H317" s="302"/>
      <c r="I317" s="303"/>
      <c r="J317" s="302"/>
      <c r="K317" s="302"/>
      <c r="L317" s="302"/>
      <c r="M317" s="302"/>
      <c r="N317" s="302"/>
      <c r="O317" s="302"/>
      <c r="P317" s="302"/>
      <c r="Q317" s="302"/>
      <c r="R317" s="302"/>
      <c r="S317" s="1293"/>
      <c r="T317" s="1293"/>
      <c r="U317" s="1293"/>
      <c r="V317" s="1293"/>
      <c r="W317" s="302"/>
      <c r="X317" s="302"/>
      <c r="Y317" s="302"/>
    </row>
    <row r="318" spans="4:25" x14ac:dyDescent="0.2">
      <c r="D318" s="302"/>
      <c r="E318" s="302"/>
      <c r="F318" s="302"/>
      <c r="G318" s="302"/>
      <c r="H318" s="302"/>
      <c r="I318" s="303"/>
      <c r="J318" s="302"/>
      <c r="K318" s="302"/>
      <c r="L318" s="302"/>
      <c r="M318" s="302"/>
      <c r="N318" s="302"/>
      <c r="O318" s="302"/>
      <c r="P318" s="302"/>
      <c r="Q318" s="302"/>
      <c r="R318" s="302"/>
      <c r="S318" s="1293"/>
      <c r="T318" s="1293"/>
      <c r="U318" s="1293"/>
      <c r="V318" s="1293"/>
      <c r="W318" s="302"/>
      <c r="X318" s="302"/>
      <c r="Y318" s="302"/>
    </row>
    <row r="319" spans="4:25" x14ac:dyDescent="0.2">
      <c r="D319" s="302"/>
      <c r="E319" s="302"/>
      <c r="F319" s="302"/>
      <c r="G319" s="302"/>
      <c r="H319" s="302"/>
      <c r="I319" s="303"/>
      <c r="J319" s="302"/>
      <c r="K319" s="302"/>
      <c r="L319" s="302"/>
      <c r="M319" s="302"/>
      <c r="N319" s="302"/>
      <c r="O319" s="302"/>
      <c r="P319" s="302"/>
      <c r="Q319" s="302"/>
      <c r="R319" s="302"/>
      <c r="S319" s="1293"/>
      <c r="T319" s="1293"/>
      <c r="U319" s="1293"/>
      <c r="V319" s="1293"/>
      <c r="W319" s="302"/>
      <c r="X319" s="302"/>
      <c r="Y319" s="302"/>
    </row>
    <row r="320" spans="4:25" x14ac:dyDescent="0.2">
      <c r="D320" s="302"/>
      <c r="E320" s="302"/>
      <c r="F320" s="302"/>
      <c r="G320" s="302"/>
      <c r="H320" s="302"/>
      <c r="I320" s="303"/>
      <c r="J320" s="302"/>
      <c r="K320" s="302"/>
      <c r="L320" s="302"/>
      <c r="M320" s="302"/>
      <c r="N320" s="302"/>
      <c r="O320" s="302"/>
      <c r="P320" s="302"/>
      <c r="Q320" s="302"/>
      <c r="R320" s="302"/>
      <c r="S320" s="1293"/>
      <c r="T320" s="1293"/>
      <c r="U320" s="1293"/>
      <c r="V320" s="1293"/>
      <c r="W320" s="302"/>
      <c r="X320" s="302"/>
      <c r="Y320" s="302"/>
    </row>
    <row r="321" spans="4:25" x14ac:dyDescent="0.2">
      <c r="D321" s="302"/>
      <c r="E321" s="302"/>
      <c r="F321" s="302"/>
      <c r="G321" s="302"/>
      <c r="H321" s="302"/>
      <c r="I321" s="303"/>
      <c r="J321" s="302"/>
      <c r="K321" s="302"/>
      <c r="L321" s="302"/>
      <c r="M321" s="302"/>
      <c r="N321" s="302"/>
      <c r="O321" s="302"/>
      <c r="P321" s="302"/>
      <c r="Q321" s="302"/>
      <c r="R321" s="302"/>
      <c r="S321" s="1293"/>
      <c r="T321" s="1293"/>
      <c r="U321" s="1293"/>
      <c r="V321" s="1293"/>
      <c r="W321" s="302"/>
      <c r="X321" s="302"/>
      <c r="Y321" s="302"/>
    </row>
    <row r="322" spans="4:25" x14ac:dyDescent="0.2">
      <c r="D322" s="302"/>
      <c r="E322" s="302"/>
      <c r="F322" s="302"/>
      <c r="G322" s="302"/>
      <c r="H322" s="302"/>
      <c r="I322" s="303"/>
      <c r="J322" s="302"/>
      <c r="K322" s="302"/>
      <c r="L322" s="302"/>
      <c r="M322" s="302"/>
      <c r="N322" s="302"/>
      <c r="O322" s="302"/>
      <c r="P322" s="302"/>
      <c r="Q322" s="302"/>
      <c r="R322" s="302"/>
      <c r="S322" s="1293"/>
      <c r="T322" s="1293"/>
      <c r="U322" s="1293"/>
      <c r="V322" s="1293"/>
      <c r="W322" s="302"/>
      <c r="X322" s="302"/>
      <c r="Y322" s="302"/>
    </row>
    <row r="323" spans="4:25" x14ac:dyDescent="0.2">
      <c r="D323" s="302"/>
      <c r="E323" s="302"/>
      <c r="F323" s="302"/>
      <c r="G323" s="302"/>
      <c r="H323" s="302"/>
      <c r="I323" s="303"/>
      <c r="J323" s="302"/>
      <c r="K323" s="302"/>
      <c r="L323" s="302"/>
      <c r="M323" s="302"/>
      <c r="N323" s="302"/>
      <c r="O323" s="302"/>
      <c r="P323" s="302"/>
      <c r="Q323" s="302"/>
      <c r="R323" s="302"/>
      <c r="S323" s="1293"/>
      <c r="T323" s="1293"/>
      <c r="U323" s="1293"/>
      <c r="V323" s="1293"/>
      <c r="W323" s="302"/>
      <c r="X323" s="302"/>
      <c r="Y323" s="302"/>
    </row>
    <row r="324" spans="4:25" x14ac:dyDescent="0.2">
      <c r="D324" s="302"/>
      <c r="E324" s="302"/>
      <c r="F324" s="302"/>
      <c r="G324" s="302"/>
      <c r="H324" s="302"/>
      <c r="I324" s="303"/>
      <c r="J324" s="302"/>
      <c r="K324" s="302"/>
      <c r="L324" s="302"/>
      <c r="M324" s="302"/>
      <c r="N324" s="302"/>
      <c r="O324" s="302"/>
      <c r="P324" s="302"/>
      <c r="Q324" s="302"/>
      <c r="R324" s="302"/>
      <c r="S324" s="1293"/>
      <c r="T324" s="1293"/>
      <c r="U324" s="1293"/>
      <c r="V324" s="1293"/>
      <c r="W324" s="302"/>
      <c r="X324" s="302"/>
      <c r="Y324" s="302"/>
    </row>
    <row r="325" spans="4:25" x14ac:dyDescent="0.2">
      <c r="D325" s="302"/>
      <c r="E325" s="302"/>
      <c r="F325" s="302"/>
      <c r="G325" s="302"/>
      <c r="H325" s="302"/>
      <c r="I325" s="303"/>
      <c r="J325" s="302"/>
      <c r="K325" s="302"/>
      <c r="L325" s="302"/>
      <c r="M325" s="302"/>
      <c r="N325" s="302"/>
      <c r="O325" s="302"/>
      <c r="P325" s="302"/>
      <c r="Q325" s="302"/>
      <c r="R325" s="302"/>
      <c r="S325" s="1293"/>
      <c r="T325" s="1293"/>
      <c r="U325" s="1293"/>
      <c r="V325" s="1293"/>
      <c r="W325" s="302"/>
      <c r="X325" s="302"/>
      <c r="Y325" s="302"/>
    </row>
    <row r="326" spans="4:25" x14ac:dyDescent="0.2">
      <c r="D326" s="302"/>
      <c r="E326" s="302"/>
      <c r="F326" s="302"/>
      <c r="G326" s="302"/>
      <c r="H326" s="302"/>
      <c r="I326" s="303"/>
      <c r="J326" s="302"/>
      <c r="K326" s="302"/>
      <c r="L326" s="302"/>
      <c r="M326" s="302"/>
      <c r="N326" s="302"/>
      <c r="O326" s="302"/>
      <c r="P326" s="302"/>
      <c r="Q326" s="302"/>
      <c r="R326" s="302"/>
      <c r="S326" s="1293"/>
      <c r="T326" s="1293"/>
      <c r="U326" s="1293"/>
      <c r="V326" s="1293"/>
      <c r="W326" s="302"/>
      <c r="X326" s="302"/>
      <c r="Y326" s="302"/>
    </row>
    <row r="327" spans="4:25" x14ac:dyDescent="0.2">
      <c r="D327" s="302"/>
      <c r="E327" s="302"/>
      <c r="F327" s="302"/>
      <c r="G327" s="302"/>
      <c r="H327" s="302"/>
      <c r="I327" s="303"/>
      <c r="J327" s="302"/>
      <c r="K327" s="302"/>
      <c r="L327" s="302"/>
      <c r="M327" s="302"/>
      <c r="N327" s="302"/>
      <c r="O327" s="302"/>
      <c r="P327" s="302"/>
      <c r="Q327" s="302"/>
      <c r="R327" s="302"/>
      <c r="S327" s="1293"/>
      <c r="T327" s="1293"/>
      <c r="U327" s="1293"/>
      <c r="V327" s="1293"/>
      <c r="W327" s="302"/>
      <c r="X327" s="302"/>
      <c r="Y327" s="302"/>
    </row>
    <row r="328" spans="4:25" x14ac:dyDescent="0.2">
      <c r="D328" s="302"/>
      <c r="E328" s="302"/>
      <c r="F328" s="302"/>
      <c r="G328" s="302"/>
      <c r="H328" s="302"/>
      <c r="I328" s="303"/>
      <c r="J328" s="302"/>
      <c r="K328" s="302"/>
      <c r="L328" s="302"/>
      <c r="M328" s="302"/>
      <c r="N328" s="302"/>
      <c r="O328" s="302"/>
      <c r="P328" s="302"/>
      <c r="Q328" s="302"/>
      <c r="R328" s="302"/>
      <c r="S328" s="1293"/>
      <c r="T328" s="1293"/>
      <c r="U328" s="1293"/>
      <c r="V328" s="1293"/>
      <c r="W328" s="302"/>
      <c r="X328" s="302"/>
      <c r="Y328" s="302"/>
    </row>
    <row r="329" spans="4:25" x14ac:dyDescent="0.2">
      <c r="D329" s="302"/>
      <c r="E329" s="302"/>
      <c r="F329" s="302"/>
      <c r="G329" s="302"/>
      <c r="H329" s="302"/>
      <c r="I329" s="303"/>
      <c r="J329" s="302"/>
      <c r="K329" s="302"/>
      <c r="L329" s="302"/>
      <c r="M329" s="302"/>
      <c r="N329" s="302"/>
      <c r="O329" s="302"/>
      <c r="P329" s="302"/>
      <c r="Q329" s="302"/>
      <c r="R329" s="302"/>
      <c r="S329" s="1293"/>
      <c r="T329" s="1293"/>
      <c r="U329" s="1293"/>
      <c r="V329" s="1293"/>
      <c r="W329" s="302"/>
      <c r="X329" s="302"/>
      <c r="Y329" s="302"/>
    </row>
    <row r="330" spans="4:25" x14ac:dyDescent="0.2">
      <c r="D330" s="302"/>
      <c r="E330" s="302"/>
      <c r="F330" s="302"/>
      <c r="G330" s="302"/>
      <c r="H330" s="302"/>
      <c r="I330" s="303"/>
      <c r="J330" s="302"/>
      <c r="K330" s="302"/>
      <c r="L330" s="302"/>
      <c r="M330" s="302"/>
      <c r="N330" s="302"/>
      <c r="O330" s="302"/>
      <c r="P330" s="302"/>
      <c r="Q330" s="302"/>
    </row>
    <row r="331" spans="4:25" x14ac:dyDescent="0.2">
      <c r="D331" s="302"/>
      <c r="E331" s="302"/>
      <c r="F331" s="302"/>
      <c r="G331" s="302"/>
      <c r="H331" s="302"/>
      <c r="I331" s="303"/>
      <c r="J331" s="302"/>
      <c r="K331" s="302"/>
      <c r="L331" s="302"/>
      <c r="M331" s="302"/>
      <c r="N331" s="302"/>
      <c r="O331" s="302"/>
      <c r="P331" s="302"/>
      <c r="Q331" s="302"/>
    </row>
    <row r="332" spans="4:25" x14ac:dyDescent="0.2">
      <c r="D332" s="302"/>
      <c r="E332" s="302"/>
      <c r="F332" s="302"/>
      <c r="G332" s="302"/>
      <c r="H332" s="302"/>
      <c r="I332" s="303"/>
      <c r="J332" s="302"/>
      <c r="K332" s="302"/>
      <c r="L332" s="302"/>
      <c r="M332" s="302"/>
      <c r="N332" s="302"/>
      <c r="O332" s="302"/>
      <c r="P332" s="302"/>
      <c r="Q332" s="302"/>
    </row>
    <row r="333" spans="4:25" x14ac:dyDescent="0.2">
      <c r="D333" s="302"/>
      <c r="E333" s="302"/>
      <c r="F333" s="302"/>
      <c r="G333" s="302"/>
      <c r="H333" s="302"/>
      <c r="I333" s="303"/>
      <c r="J333" s="302"/>
      <c r="K333" s="302"/>
      <c r="L333" s="302"/>
      <c r="M333" s="302"/>
      <c r="N333" s="302"/>
      <c r="O333" s="302"/>
      <c r="P333" s="302"/>
      <c r="Q333" s="302"/>
    </row>
    <row r="334" spans="4:25" x14ac:dyDescent="0.2">
      <c r="D334" s="302"/>
      <c r="E334" s="302"/>
      <c r="F334" s="302"/>
      <c r="G334" s="302"/>
      <c r="H334" s="302"/>
      <c r="I334" s="303"/>
      <c r="J334" s="302"/>
      <c r="K334" s="302"/>
      <c r="L334" s="302"/>
      <c r="M334" s="302"/>
      <c r="N334" s="302"/>
      <c r="O334" s="302"/>
      <c r="P334" s="302"/>
      <c r="Q334" s="302"/>
    </row>
    <row r="335" spans="4:25" x14ac:dyDescent="0.2">
      <c r="D335" s="302"/>
      <c r="E335" s="302"/>
      <c r="F335" s="302"/>
      <c r="G335" s="302"/>
      <c r="H335" s="302"/>
      <c r="I335" s="303"/>
      <c r="J335" s="302"/>
      <c r="K335" s="302"/>
      <c r="L335" s="302"/>
      <c r="M335" s="302"/>
      <c r="N335" s="302"/>
      <c r="O335" s="302"/>
      <c r="P335" s="302"/>
      <c r="Q335" s="302"/>
    </row>
    <row r="336" spans="4:25" x14ac:dyDescent="0.2">
      <c r="D336" s="302"/>
      <c r="E336" s="302"/>
      <c r="F336" s="302"/>
      <c r="G336" s="302"/>
      <c r="H336" s="302"/>
      <c r="I336" s="303"/>
      <c r="J336" s="302"/>
      <c r="K336" s="302"/>
      <c r="L336" s="302"/>
      <c r="M336" s="302"/>
      <c r="N336" s="302"/>
      <c r="O336" s="302"/>
      <c r="P336" s="302"/>
      <c r="Q336" s="302"/>
    </row>
    <row r="337" spans="4:17" x14ac:dyDescent="0.2">
      <c r="D337" s="302"/>
      <c r="E337" s="302"/>
      <c r="F337" s="302"/>
      <c r="G337" s="302"/>
      <c r="H337" s="302"/>
      <c r="I337" s="303"/>
      <c r="J337" s="302"/>
      <c r="K337" s="302"/>
      <c r="L337" s="302"/>
      <c r="M337" s="302"/>
      <c r="N337" s="302"/>
      <c r="O337" s="302"/>
      <c r="P337" s="302"/>
      <c r="Q337" s="302"/>
    </row>
    <row r="338" spans="4:17" x14ac:dyDescent="0.2">
      <c r="D338" s="302"/>
      <c r="E338" s="302"/>
      <c r="F338" s="302"/>
      <c r="G338" s="302"/>
      <c r="H338" s="302"/>
      <c r="I338" s="303"/>
      <c r="J338" s="302"/>
      <c r="K338" s="302"/>
      <c r="L338" s="302"/>
      <c r="M338" s="302"/>
      <c r="N338" s="302"/>
      <c r="O338" s="302"/>
      <c r="P338" s="302"/>
      <c r="Q338" s="302"/>
    </row>
    <row r="339" spans="4:17" x14ac:dyDescent="0.2">
      <c r="D339" s="302"/>
      <c r="E339" s="302"/>
      <c r="F339" s="302"/>
      <c r="G339" s="302"/>
      <c r="H339" s="302"/>
      <c r="I339" s="303"/>
      <c r="J339" s="302"/>
      <c r="K339" s="302"/>
      <c r="L339" s="302"/>
      <c r="M339" s="302"/>
      <c r="N339" s="302"/>
      <c r="O339" s="302"/>
      <c r="P339" s="302"/>
      <c r="Q339" s="302"/>
    </row>
    <row r="342" spans="4:17" x14ac:dyDescent="0.2">
      <c r="G342" s="302"/>
      <c r="H342" s="302"/>
      <c r="I342" s="303"/>
      <c r="J342" s="302"/>
      <c r="K342" s="302"/>
      <c r="L342" s="302"/>
      <c r="M342" s="302"/>
      <c r="N342" s="302"/>
      <c r="O342" s="302"/>
    </row>
    <row r="343" spans="4:17" x14ac:dyDescent="0.2">
      <c r="G343" s="302"/>
      <c r="H343" s="302"/>
      <c r="I343" s="303"/>
      <c r="J343" s="302"/>
      <c r="K343" s="302"/>
      <c r="L343" s="302"/>
      <c r="M343" s="302"/>
      <c r="N343" s="302"/>
      <c r="O343" s="302"/>
    </row>
    <row r="344" spans="4:17" x14ac:dyDescent="0.2">
      <c r="G344" s="302"/>
      <c r="H344" s="302"/>
      <c r="I344" s="303"/>
      <c r="J344" s="302"/>
      <c r="K344" s="302"/>
      <c r="L344" s="302"/>
      <c r="M344" s="302"/>
      <c r="N344" s="302"/>
      <c r="O344" s="302"/>
    </row>
    <row r="345" spans="4:17" x14ac:dyDescent="0.2">
      <c r="G345" s="302"/>
      <c r="H345" s="302"/>
      <c r="I345" s="303"/>
      <c r="J345" s="302"/>
      <c r="K345" s="302"/>
      <c r="L345" s="302"/>
      <c r="M345" s="302"/>
      <c r="N345" s="302"/>
      <c r="O345" s="302"/>
    </row>
    <row r="346" spans="4:17" x14ac:dyDescent="0.2">
      <c r="G346" s="302"/>
      <c r="H346" s="302"/>
      <c r="I346" s="303"/>
      <c r="J346" s="302"/>
      <c r="K346" s="302"/>
      <c r="L346" s="302"/>
      <c r="M346" s="302"/>
      <c r="N346" s="302"/>
      <c r="O346" s="302"/>
    </row>
    <row r="347" spans="4:17" x14ac:dyDescent="0.2">
      <c r="G347" s="302"/>
      <c r="H347" s="302"/>
      <c r="I347" s="303"/>
      <c r="J347" s="302"/>
      <c r="K347" s="302"/>
      <c r="L347" s="302"/>
      <c r="M347" s="302"/>
      <c r="N347" s="302"/>
      <c r="O347" s="302"/>
    </row>
    <row r="348" spans="4:17" x14ac:dyDescent="0.2">
      <c r="G348" s="302"/>
      <c r="H348" s="302"/>
      <c r="I348" s="303"/>
      <c r="J348" s="302"/>
      <c r="K348" s="302"/>
      <c r="L348" s="302"/>
      <c r="M348" s="302"/>
      <c r="N348" s="302"/>
      <c r="O348" s="302"/>
    </row>
    <row r="349" spans="4:17" x14ac:dyDescent="0.2">
      <c r="G349" s="302"/>
      <c r="H349" s="302"/>
      <c r="I349" s="303"/>
      <c r="J349" s="302"/>
      <c r="K349" s="302"/>
      <c r="L349" s="302"/>
      <c r="M349" s="302"/>
      <c r="N349" s="302"/>
      <c r="O349" s="302"/>
    </row>
    <row r="350" spans="4:17" x14ac:dyDescent="0.2">
      <c r="G350" s="302"/>
      <c r="H350" s="302"/>
      <c r="I350" s="303"/>
      <c r="J350" s="302"/>
      <c r="K350" s="302"/>
      <c r="L350" s="302"/>
      <c r="M350" s="302"/>
      <c r="N350" s="302"/>
      <c r="O350" s="302"/>
    </row>
    <row r="351" spans="4:17" x14ac:dyDescent="0.2">
      <c r="G351" s="302"/>
      <c r="H351" s="302"/>
      <c r="I351" s="303"/>
      <c r="J351" s="302"/>
      <c r="K351" s="302"/>
      <c r="L351" s="302"/>
      <c r="M351" s="302"/>
      <c r="N351" s="302"/>
      <c r="O351" s="302"/>
    </row>
    <row r="352" spans="4:17" x14ac:dyDescent="0.2">
      <c r="G352" s="302"/>
      <c r="H352" s="302"/>
      <c r="I352" s="303"/>
      <c r="J352" s="302"/>
      <c r="K352" s="302"/>
      <c r="L352" s="302"/>
      <c r="M352" s="302"/>
      <c r="N352" s="302"/>
      <c r="O352" s="302"/>
    </row>
    <row r="353" spans="7:15" x14ac:dyDescent="0.2">
      <c r="G353" s="302"/>
      <c r="H353" s="302"/>
      <c r="I353" s="303"/>
      <c r="J353" s="302"/>
      <c r="K353" s="302"/>
      <c r="L353" s="302"/>
      <c r="M353" s="302"/>
      <c r="N353" s="302"/>
      <c r="O353" s="302"/>
    </row>
    <row r="354" spans="7:15" x14ac:dyDescent="0.2">
      <c r="G354" s="302"/>
      <c r="H354" s="302"/>
      <c r="I354" s="303"/>
      <c r="J354" s="302"/>
      <c r="K354" s="302"/>
      <c r="L354" s="302"/>
      <c r="M354" s="302"/>
      <c r="N354" s="302"/>
      <c r="O354" s="302"/>
    </row>
    <row r="355" spans="7:15" x14ac:dyDescent="0.2">
      <c r="G355" s="302"/>
      <c r="H355" s="302"/>
      <c r="I355" s="303"/>
      <c r="J355" s="302"/>
      <c r="K355" s="302"/>
      <c r="L355" s="302"/>
      <c r="M355" s="302"/>
      <c r="N355" s="302"/>
      <c r="O355" s="302"/>
    </row>
    <row r="356" spans="7:15" x14ac:dyDescent="0.2">
      <c r="G356" s="302"/>
      <c r="H356" s="302"/>
      <c r="I356" s="303"/>
      <c r="J356" s="302"/>
      <c r="K356" s="302"/>
      <c r="L356" s="302"/>
      <c r="M356" s="302"/>
      <c r="N356" s="302"/>
      <c r="O356" s="302"/>
    </row>
    <row r="357" spans="7:15" x14ac:dyDescent="0.2">
      <c r="G357" s="302"/>
      <c r="H357" s="302"/>
      <c r="I357" s="303"/>
      <c r="J357" s="302"/>
      <c r="K357" s="302"/>
      <c r="L357" s="302"/>
      <c r="M357" s="302"/>
      <c r="N357" s="302"/>
      <c r="O357" s="302"/>
    </row>
    <row r="358" spans="7:15" x14ac:dyDescent="0.2">
      <c r="G358" s="302"/>
      <c r="H358" s="302"/>
      <c r="I358" s="303"/>
      <c r="J358" s="302"/>
      <c r="K358" s="302"/>
      <c r="L358" s="302"/>
      <c r="M358" s="302"/>
      <c r="N358" s="302"/>
      <c r="O358" s="302"/>
    </row>
    <row r="359" spans="7:15" x14ac:dyDescent="0.2">
      <c r="G359" s="302"/>
      <c r="H359" s="302"/>
      <c r="I359" s="303"/>
      <c r="J359" s="302"/>
      <c r="K359" s="302"/>
      <c r="L359" s="302"/>
      <c r="M359" s="302"/>
      <c r="N359" s="302"/>
      <c r="O359" s="302"/>
    </row>
    <row r="360" spans="7:15" x14ac:dyDescent="0.2">
      <c r="G360" s="302"/>
      <c r="H360" s="302"/>
      <c r="I360" s="303"/>
      <c r="J360" s="302"/>
      <c r="K360" s="302"/>
      <c r="L360" s="302"/>
      <c r="M360" s="302"/>
      <c r="N360" s="302"/>
      <c r="O360" s="302"/>
    </row>
    <row r="361" spans="7:15" x14ac:dyDescent="0.2">
      <c r="G361" s="302"/>
      <c r="H361" s="302"/>
      <c r="I361" s="303"/>
      <c r="J361" s="302"/>
      <c r="K361" s="302"/>
      <c r="L361" s="302"/>
      <c r="M361" s="302"/>
      <c r="N361" s="302"/>
      <c r="O361" s="302"/>
    </row>
    <row r="362" spans="7:15" x14ac:dyDescent="0.2">
      <c r="G362" s="302"/>
      <c r="H362" s="302"/>
      <c r="I362" s="303"/>
      <c r="J362" s="302"/>
      <c r="K362" s="302"/>
      <c r="L362" s="302"/>
      <c r="M362" s="302"/>
      <c r="N362" s="302"/>
      <c r="O362" s="302"/>
    </row>
    <row r="363" spans="7:15" x14ac:dyDescent="0.2">
      <c r="G363" s="302"/>
      <c r="H363" s="302"/>
      <c r="I363" s="303"/>
      <c r="J363" s="302"/>
      <c r="K363" s="302"/>
      <c r="L363" s="302"/>
      <c r="M363" s="302"/>
      <c r="N363" s="302"/>
      <c r="O363" s="302"/>
    </row>
    <row r="364" spans="7:15" x14ac:dyDescent="0.2">
      <c r="G364" s="302"/>
      <c r="H364" s="302"/>
      <c r="I364" s="303"/>
      <c r="J364" s="302"/>
      <c r="K364" s="302"/>
      <c r="L364" s="302"/>
      <c r="M364" s="302"/>
      <c r="N364" s="302"/>
      <c r="O364" s="302"/>
    </row>
  </sheetData>
  <mergeCells count="5">
    <mergeCell ref="A1:O1"/>
    <mergeCell ref="P1:AT1"/>
    <mergeCell ref="A2:O2"/>
    <mergeCell ref="P2:AT2"/>
    <mergeCell ref="AU53:AU54"/>
  </mergeCells>
  <pageMargins left="0.70866141732283472" right="0.70866141732283472" top="0.74803149606299213" bottom="0.74803149606299213" header="0.31496062992125984" footer="0.31496062992125984"/>
  <pageSetup scale="80" orientation="landscape"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rgb="FF00B050"/>
  </sheetPr>
  <dimension ref="A1:AU357"/>
  <sheetViews>
    <sheetView zoomScale="80" zoomScaleNormal="80" workbookViewId="0">
      <pane xSplit="3" ySplit="4" topLeftCell="D195" activePane="bottomRight" state="frozen"/>
      <selection pane="topRight" activeCell="C1" sqref="C1"/>
      <selection pane="bottomLeft" activeCell="A5" sqref="A5"/>
      <selection pane="bottomRight" activeCell="C199" sqref="C199"/>
    </sheetView>
  </sheetViews>
  <sheetFormatPr baseColWidth="10" defaultRowHeight="11.25" x14ac:dyDescent="0.2"/>
  <cols>
    <col min="1" max="1" width="11.42578125" style="253"/>
    <col min="2" max="2" width="17.7109375" style="253" customWidth="1"/>
    <col min="3" max="3" width="28.28515625" style="253" customWidth="1"/>
    <col min="4" max="5" width="11.42578125" style="253"/>
    <col min="6" max="6" width="12.85546875" style="253" customWidth="1"/>
    <col min="7" max="7" width="15.7109375" style="253" customWidth="1"/>
    <col min="8" max="8" width="12" style="253" customWidth="1"/>
    <col min="9" max="9" width="15.28515625" style="311" customWidth="1"/>
    <col min="10" max="10" width="17.85546875" style="253" bestFit="1" customWidth="1"/>
    <col min="11" max="11" width="18.85546875" style="253" bestFit="1" customWidth="1"/>
    <col min="12" max="12" width="15" style="253" bestFit="1" customWidth="1"/>
    <col min="13" max="13" width="12.85546875" style="253" bestFit="1" customWidth="1"/>
    <col min="14" max="14" width="15.85546875" style="253" bestFit="1" customWidth="1"/>
    <col min="15" max="15" width="12" style="253" bestFit="1" customWidth="1"/>
    <col min="16" max="16" width="15.7109375" style="253" bestFit="1" customWidth="1"/>
    <col min="17" max="17" width="11.42578125" style="253"/>
    <col min="18" max="18" width="15.7109375" style="253" bestFit="1" customWidth="1"/>
    <col min="19" max="19" width="15.7109375" style="1284" customWidth="1"/>
    <col min="20" max="20" width="16.85546875" style="1284" customWidth="1"/>
    <col min="21" max="21" width="15.7109375" style="1284" customWidth="1"/>
    <col min="22" max="22" width="18" style="1284" bestFit="1" customWidth="1"/>
    <col min="23" max="23" width="13.140625" style="253" customWidth="1"/>
    <col min="24" max="26" width="11.42578125" style="253"/>
    <col min="27" max="27" width="14.5703125" style="253" bestFit="1" customWidth="1"/>
    <col min="28" max="28" width="13.140625" style="253" customWidth="1"/>
    <col min="29" max="29" width="11.42578125" style="253"/>
    <col min="30" max="30" width="16.85546875" style="253" customWidth="1"/>
    <col min="31" max="32" width="11.42578125" style="253"/>
    <col min="33" max="33" width="16.42578125" style="253" customWidth="1"/>
    <col min="34" max="34" width="9.5703125" style="253" customWidth="1"/>
    <col min="35" max="35" width="8.85546875" style="253" customWidth="1"/>
    <col min="36" max="36" width="15.7109375" style="253" bestFit="1" customWidth="1"/>
    <col min="37" max="38" width="8.85546875" style="253" customWidth="1"/>
    <col min="39" max="39" width="13.85546875" style="253" bestFit="1" customWidth="1"/>
    <col min="40" max="40" width="12.7109375" style="253" customWidth="1"/>
    <col min="41" max="41" width="10.28515625" style="253" customWidth="1"/>
    <col min="42" max="42" width="16.28515625" style="1204" customWidth="1"/>
    <col min="43" max="43" width="13.42578125" style="253" customWidth="1"/>
    <col min="44" max="44" width="11.42578125" style="253"/>
    <col min="45" max="45" width="12.28515625" style="253" bestFit="1" customWidth="1"/>
    <col min="46" max="46" width="13.140625" style="253" bestFit="1" customWidth="1"/>
    <col min="47" max="16384" width="11.42578125" style="253"/>
  </cols>
  <sheetData>
    <row r="1" spans="1:44" x14ac:dyDescent="0.2">
      <c r="A1" s="1628" t="s">
        <v>0</v>
      </c>
      <c r="B1" s="1629"/>
      <c r="C1" s="1629"/>
      <c r="D1" s="1629"/>
      <c r="E1" s="1629"/>
      <c r="F1" s="1629"/>
      <c r="G1" s="1629"/>
      <c r="H1" s="1629"/>
      <c r="I1" s="1629"/>
      <c r="J1" s="1629"/>
      <c r="K1" s="1629"/>
      <c r="L1" s="1629"/>
      <c r="M1" s="1629"/>
      <c r="N1" s="1629"/>
      <c r="O1" s="1630"/>
      <c r="P1" s="1631" t="s">
        <v>0</v>
      </c>
      <c r="Q1" s="1632"/>
      <c r="R1" s="1632"/>
      <c r="S1" s="1632"/>
      <c r="T1" s="1632"/>
      <c r="U1" s="1632"/>
      <c r="V1" s="1632"/>
      <c r="W1" s="1632"/>
      <c r="X1" s="1632"/>
      <c r="Y1" s="1632"/>
      <c r="Z1" s="1632"/>
      <c r="AA1" s="1632"/>
      <c r="AB1" s="1632"/>
      <c r="AC1" s="1632"/>
      <c r="AD1" s="1632"/>
      <c r="AE1" s="1632"/>
      <c r="AF1" s="1632"/>
      <c r="AG1" s="1632"/>
      <c r="AH1" s="1632"/>
      <c r="AI1" s="1632"/>
      <c r="AJ1" s="1632"/>
      <c r="AK1" s="1632"/>
      <c r="AL1" s="1632"/>
      <c r="AM1" s="1632"/>
      <c r="AN1" s="1632"/>
      <c r="AO1" s="1632"/>
      <c r="AP1" s="1632"/>
      <c r="AQ1" s="1632"/>
    </row>
    <row r="2" spans="1:44" x14ac:dyDescent="0.2">
      <c r="A2" s="1633" t="s">
        <v>31</v>
      </c>
      <c r="B2" s="1634"/>
      <c r="C2" s="1634"/>
      <c r="D2" s="1634"/>
      <c r="E2" s="1634"/>
      <c r="F2" s="1634"/>
      <c r="G2" s="1634"/>
      <c r="H2" s="1634"/>
      <c r="I2" s="1634"/>
      <c r="J2" s="1634"/>
      <c r="K2" s="1634"/>
      <c r="L2" s="1634"/>
      <c r="M2" s="1634"/>
      <c r="N2" s="1634"/>
      <c r="O2" s="1635"/>
      <c r="P2" s="1633" t="s">
        <v>1</v>
      </c>
      <c r="Q2" s="1634"/>
      <c r="R2" s="1634"/>
      <c r="S2" s="1634"/>
      <c r="T2" s="1634"/>
      <c r="U2" s="1634"/>
      <c r="V2" s="1634"/>
      <c r="W2" s="1634"/>
      <c r="X2" s="1634"/>
      <c r="Y2" s="1634"/>
      <c r="Z2" s="1634"/>
      <c r="AA2" s="1634"/>
      <c r="AB2" s="1634"/>
      <c r="AC2" s="1634"/>
      <c r="AD2" s="1634"/>
      <c r="AE2" s="1634"/>
      <c r="AF2" s="1634"/>
      <c r="AG2" s="1634"/>
      <c r="AH2" s="1634"/>
      <c r="AI2" s="1634"/>
      <c r="AJ2" s="1634"/>
      <c r="AK2" s="1634"/>
      <c r="AL2" s="1634"/>
      <c r="AM2" s="1634"/>
      <c r="AN2" s="1634"/>
      <c r="AO2" s="1634"/>
      <c r="AP2" s="1634"/>
      <c r="AQ2" s="1634"/>
    </row>
    <row r="3" spans="1:44" ht="36" customHeight="1" x14ac:dyDescent="0.2">
      <c r="A3" s="1571" t="s">
        <v>2</v>
      </c>
      <c r="B3" s="1561" t="s">
        <v>882</v>
      </c>
      <c r="C3" s="1571" t="s">
        <v>3</v>
      </c>
      <c r="D3" s="1561" t="s">
        <v>4</v>
      </c>
      <c r="E3" s="1636" t="s">
        <v>5</v>
      </c>
      <c r="F3" s="1636"/>
      <c r="G3" s="1638" t="s">
        <v>55</v>
      </c>
      <c r="H3" s="1639"/>
      <c r="I3" s="1639"/>
      <c r="J3" s="1640"/>
      <c r="K3" s="1637" t="s">
        <v>7</v>
      </c>
      <c r="L3" s="1638" t="s">
        <v>8</v>
      </c>
      <c r="M3" s="1639"/>
      <c r="N3" s="1640"/>
      <c r="O3" s="1637" t="s">
        <v>9</v>
      </c>
      <c r="P3" s="1637" t="s">
        <v>10</v>
      </c>
      <c r="Q3" s="1637" t="s">
        <v>11</v>
      </c>
      <c r="R3" s="1561" t="s">
        <v>12</v>
      </c>
      <c r="S3" s="1642" t="s">
        <v>1865</v>
      </c>
      <c r="T3" s="1642" t="s">
        <v>853</v>
      </c>
      <c r="U3" s="1642" t="s">
        <v>1866</v>
      </c>
      <c r="V3" s="1641" t="s">
        <v>1869</v>
      </c>
      <c r="W3" s="1561" t="s">
        <v>13</v>
      </c>
      <c r="X3" s="1561" t="s">
        <v>14</v>
      </c>
      <c r="Y3" s="1363" t="s">
        <v>15</v>
      </c>
      <c r="Z3" s="255" t="s">
        <v>88</v>
      </c>
      <c r="AA3" s="1639" t="s">
        <v>16</v>
      </c>
      <c r="AB3" s="1639"/>
      <c r="AC3" s="1639"/>
      <c r="AD3" s="1639"/>
      <c r="AE3" s="1639"/>
      <c r="AF3" s="1639"/>
      <c r="AG3" s="1639"/>
      <c r="AH3" s="1639"/>
      <c r="AI3" s="1639"/>
      <c r="AJ3" s="1639"/>
      <c r="AK3" s="1639"/>
      <c r="AL3" s="1639"/>
      <c r="AM3" s="1639"/>
      <c r="AN3" s="1639"/>
      <c r="AO3" s="1640"/>
      <c r="AP3" s="1638" t="s">
        <v>17</v>
      </c>
      <c r="AQ3" s="1640"/>
    </row>
    <row r="4" spans="1:44" ht="22.5" x14ac:dyDescent="0.2">
      <c r="A4" s="1565"/>
      <c r="B4" s="1562"/>
      <c r="C4" s="1565"/>
      <c r="D4" s="1562"/>
      <c r="E4" s="1341" t="s">
        <v>18</v>
      </c>
      <c r="F4" s="1341" t="s">
        <v>19</v>
      </c>
      <c r="G4" s="1341" t="s">
        <v>853</v>
      </c>
      <c r="H4" s="1341" t="s">
        <v>20</v>
      </c>
      <c r="I4" s="1363" t="s">
        <v>21</v>
      </c>
      <c r="J4" s="1341" t="s">
        <v>22</v>
      </c>
      <c r="K4" s="1637"/>
      <c r="L4" s="1341" t="s">
        <v>23</v>
      </c>
      <c r="M4" s="1341" t="s">
        <v>21</v>
      </c>
      <c r="N4" s="1341" t="s">
        <v>24</v>
      </c>
      <c r="O4" s="1637"/>
      <c r="P4" s="1637"/>
      <c r="Q4" s="1637"/>
      <c r="R4" s="1562"/>
      <c r="S4" s="1613"/>
      <c r="T4" s="1613"/>
      <c r="U4" s="1613"/>
      <c r="V4" s="1641"/>
      <c r="W4" s="1562"/>
      <c r="X4" s="1562"/>
      <c r="Y4" s="1341"/>
      <c r="Z4" s="1341"/>
      <c r="AA4" s="1341" t="s">
        <v>27</v>
      </c>
      <c r="AB4" s="1341" t="s">
        <v>21</v>
      </c>
      <c r="AC4" s="254" t="s">
        <v>32</v>
      </c>
      <c r="AD4" s="1341" t="s">
        <v>28</v>
      </c>
      <c r="AE4" s="1341" t="s">
        <v>21</v>
      </c>
      <c r="AF4" s="254" t="s">
        <v>32</v>
      </c>
      <c r="AG4" s="1341" t="s">
        <v>28</v>
      </c>
      <c r="AH4" s="1341" t="s">
        <v>21</v>
      </c>
      <c r="AI4" s="254" t="s">
        <v>32</v>
      </c>
      <c r="AJ4" s="1341" t="s">
        <v>28</v>
      </c>
      <c r="AK4" s="1341" t="s">
        <v>21</v>
      </c>
      <c r="AL4" s="254" t="s">
        <v>32</v>
      </c>
      <c r="AM4" s="1341" t="s">
        <v>29</v>
      </c>
      <c r="AN4" s="1341" t="s">
        <v>21</v>
      </c>
      <c r="AO4" s="254" t="s">
        <v>32</v>
      </c>
      <c r="AP4" s="1194" t="s">
        <v>215</v>
      </c>
      <c r="AQ4" s="1341"/>
      <c r="AR4" s="253" t="s">
        <v>847</v>
      </c>
    </row>
    <row r="5" spans="1:44" ht="63.75" hidden="1" customHeight="1" x14ac:dyDescent="0.2">
      <c r="A5" s="1342" t="s">
        <v>1543</v>
      </c>
      <c r="B5" s="1342"/>
      <c r="C5" s="1559" t="s">
        <v>859</v>
      </c>
      <c r="D5" s="1561" t="s">
        <v>34</v>
      </c>
      <c r="E5" s="1559" t="s">
        <v>860</v>
      </c>
      <c r="F5" s="1571">
        <v>18145287</v>
      </c>
      <c r="G5" s="1317" t="s">
        <v>909</v>
      </c>
      <c r="H5" s="1317" t="s">
        <v>861</v>
      </c>
      <c r="I5" s="1307">
        <v>41304</v>
      </c>
      <c r="J5" s="1328">
        <v>16500000</v>
      </c>
      <c r="K5" s="1307">
        <v>41373</v>
      </c>
      <c r="L5" s="1367" t="s">
        <v>910</v>
      </c>
      <c r="M5" s="1307">
        <v>41373</v>
      </c>
      <c r="N5" s="265">
        <v>16500000</v>
      </c>
      <c r="O5" s="259">
        <v>41374</v>
      </c>
      <c r="P5" s="1563">
        <v>41394</v>
      </c>
      <c r="Q5" s="1315">
        <v>30</v>
      </c>
      <c r="R5" s="1328">
        <v>16500000</v>
      </c>
      <c r="S5" s="1330"/>
      <c r="T5" s="1330"/>
      <c r="U5" s="1330"/>
      <c r="V5" s="1330"/>
      <c r="W5" s="1568">
        <v>41480</v>
      </c>
      <c r="X5" s="1563">
        <v>41603</v>
      </c>
      <c r="Y5" s="268" t="s">
        <v>45</v>
      </c>
      <c r="Z5" s="251" t="s">
        <v>38</v>
      </c>
      <c r="AA5" s="269">
        <v>8250000</v>
      </c>
      <c r="AB5" s="1307">
        <v>41394</v>
      </c>
      <c r="AC5" s="1317" t="s">
        <v>911</v>
      </c>
      <c r="AD5" s="1310"/>
      <c r="AE5" s="1315"/>
      <c r="AF5" s="1315"/>
      <c r="AG5" s="1315"/>
      <c r="AH5" s="1315"/>
      <c r="AI5" s="1315"/>
      <c r="AJ5" s="1315"/>
      <c r="AK5" s="1315"/>
      <c r="AL5" s="1315"/>
      <c r="AM5" s="1349">
        <v>8250000</v>
      </c>
      <c r="AN5" s="1563">
        <v>41634</v>
      </c>
      <c r="AO5" s="1555" t="s">
        <v>1638</v>
      </c>
      <c r="AP5" s="1608"/>
      <c r="AQ5" s="263"/>
    </row>
    <row r="6" spans="1:44" ht="78" hidden="1" customHeight="1" x14ac:dyDescent="0.2">
      <c r="A6" s="1313" t="s">
        <v>943</v>
      </c>
      <c r="B6" s="1342"/>
      <c r="C6" s="1560"/>
      <c r="D6" s="1582"/>
      <c r="E6" s="1583"/>
      <c r="F6" s="1565"/>
      <c r="G6" s="1317" t="s">
        <v>909</v>
      </c>
      <c r="H6" s="1321" t="s">
        <v>944</v>
      </c>
      <c r="I6" s="1306">
        <v>41453</v>
      </c>
      <c r="J6" s="1328">
        <v>8000000</v>
      </c>
      <c r="K6" s="1306">
        <v>41453</v>
      </c>
      <c r="L6" s="1336" t="s">
        <v>945</v>
      </c>
      <c r="M6" s="1306">
        <v>41453</v>
      </c>
      <c r="N6" s="265">
        <v>8000000</v>
      </c>
      <c r="O6" s="1335">
        <v>41471</v>
      </c>
      <c r="P6" s="1573"/>
      <c r="Q6" s="1314">
        <v>20</v>
      </c>
      <c r="R6" s="1327">
        <v>8000000</v>
      </c>
      <c r="S6" s="1330"/>
      <c r="T6" s="1330"/>
      <c r="U6" s="1330"/>
      <c r="V6" s="1330"/>
      <c r="W6" s="1569"/>
      <c r="X6" s="1570"/>
      <c r="Y6" s="559" t="s">
        <v>45</v>
      </c>
      <c r="Z6" s="251" t="s">
        <v>38</v>
      </c>
      <c r="AA6" s="269"/>
      <c r="AB6" s="1307"/>
      <c r="AC6" s="1317"/>
      <c r="AD6" s="1310"/>
      <c r="AE6" s="1315"/>
      <c r="AF6" s="1315"/>
      <c r="AG6" s="1315"/>
      <c r="AH6" s="1315"/>
      <c r="AI6" s="1315"/>
      <c r="AJ6" s="1315"/>
      <c r="AK6" s="1315"/>
      <c r="AL6" s="1315"/>
      <c r="AM6" s="1349">
        <v>8000000</v>
      </c>
      <c r="AN6" s="1570"/>
      <c r="AO6" s="1556"/>
      <c r="AP6" s="1609"/>
      <c r="AQ6" s="263"/>
    </row>
    <row r="7" spans="1:44" ht="5.25" hidden="1" customHeight="1" x14ac:dyDescent="0.2">
      <c r="A7" s="1355"/>
      <c r="B7" s="488"/>
      <c r="C7" s="415"/>
      <c r="D7" s="489"/>
      <c r="E7" s="489"/>
      <c r="F7" s="1353"/>
      <c r="G7" s="1352"/>
      <c r="H7" s="490"/>
      <c r="I7" s="491"/>
      <c r="J7" s="1354"/>
      <c r="K7" s="491"/>
      <c r="L7" s="492"/>
      <c r="M7" s="491"/>
      <c r="N7" s="421"/>
      <c r="O7" s="493"/>
      <c r="P7" s="491"/>
      <c r="Q7" s="489"/>
      <c r="R7" s="494"/>
      <c r="S7" s="495"/>
      <c r="T7" s="495"/>
      <c r="U7" s="495"/>
      <c r="V7" s="495"/>
      <c r="W7" s="496"/>
      <c r="X7" s="497"/>
      <c r="Y7" s="498"/>
      <c r="Z7" s="415"/>
      <c r="AA7" s="423"/>
      <c r="AB7" s="1351"/>
      <c r="AC7" s="418"/>
      <c r="AD7" s="1352"/>
      <c r="AE7" s="1356"/>
      <c r="AF7" s="1356"/>
      <c r="AG7" s="1356"/>
      <c r="AH7" s="1356"/>
      <c r="AI7" s="1356"/>
      <c r="AJ7" s="1356"/>
      <c r="AK7" s="1356"/>
      <c r="AL7" s="1356"/>
      <c r="AM7" s="499"/>
      <c r="AN7" s="500"/>
      <c r="AO7" s="501"/>
      <c r="AP7" s="1195"/>
      <c r="AQ7" s="422"/>
    </row>
    <row r="8" spans="1:44" ht="58.5" hidden="1" customHeight="1" x14ac:dyDescent="0.2">
      <c r="A8" s="1605" t="s">
        <v>868</v>
      </c>
      <c r="B8" s="1342" t="s">
        <v>896</v>
      </c>
      <c r="C8" s="251" t="s">
        <v>894</v>
      </c>
      <c r="D8" s="1561" t="s">
        <v>34</v>
      </c>
      <c r="E8" s="1561" t="s">
        <v>869</v>
      </c>
      <c r="F8" s="1571" t="s">
        <v>693</v>
      </c>
      <c r="G8" s="1317" t="s">
        <v>899</v>
      </c>
      <c r="H8" s="1555" t="s">
        <v>870</v>
      </c>
      <c r="I8" s="1563">
        <v>41365</v>
      </c>
      <c r="J8" s="1328">
        <v>11681707</v>
      </c>
      <c r="K8" s="1563">
        <v>41380</v>
      </c>
      <c r="L8" s="1594" t="s">
        <v>871</v>
      </c>
      <c r="M8" s="1563">
        <v>41380</v>
      </c>
      <c r="N8" s="265">
        <v>11681707</v>
      </c>
      <c r="O8" s="1644">
        <v>41382</v>
      </c>
      <c r="P8" s="1563">
        <v>41382</v>
      </c>
      <c r="Q8" s="1561">
        <v>30</v>
      </c>
      <c r="R8" s="1591">
        <v>14246440</v>
      </c>
      <c r="S8" s="1330"/>
      <c r="T8" s="1330"/>
      <c r="U8" s="1330"/>
      <c r="V8" s="1330"/>
      <c r="W8" s="1568">
        <v>41412</v>
      </c>
      <c r="X8" s="1563">
        <v>41451</v>
      </c>
      <c r="Y8" s="1571" t="s">
        <v>872</v>
      </c>
      <c r="Z8" s="1561" t="s">
        <v>275</v>
      </c>
      <c r="AA8" s="269">
        <f>N8/2</f>
        <v>5840853.5</v>
      </c>
      <c r="AB8" s="1563">
        <v>41394</v>
      </c>
      <c r="AC8" s="1555" t="s">
        <v>929</v>
      </c>
      <c r="AD8" s="1310"/>
      <c r="AE8" s="1315"/>
      <c r="AF8" s="1315"/>
      <c r="AG8" s="1315"/>
      <c r="AH8" s="1315"/>
      <c r="AI8" s="1315"/>
      <c r="AJ8" s="1315"/>
      <c r="AK8" s="1315"/>
      <c r="AL8" s="1315"/>
      <c r="AM8" s="1349">
        <v>5840853.5</v>
      </c>
      <c r="AN8" s="1618"/>
      <c r="AO8" s="1616"/>
      <c r="AP8" s="1608"/>
      <c r="AQ8" s="263"/>
    </row>
    <row r="9" spans="1:44" ht="58.5" hidden="1" customHeight="1" x14ac:dyDescent="0.2">
      <c r="A9" s="1607"/>
      <c r="B9" s="1342" t="s">
        <v>897</v>
      </c>
      <c r="C9" s="251" t="s">
        <v>895</v>
      </c>
      <c r="D9" s="1562"/>
      <c r="E9" s="1562"/>
      <c r="F9" s="1565"/>
      <c r="G9" s="1317" t="s">
        <v>898</v>
      </c>
      <c r="H9" s="1556"/>
      <c r="I9" s="1570"/>
      <c r="J9" s="1328">
        <v>2582972</v>
      </c>
      <c r="K9" s="1570"/>
      <c r="L9" s="1643"/>
      <c r="M9" s="1570"/>
      <c r="N9" s="265">
        <v>2564733</v>
      </c>
      <c r="O9" s="1645"/>
      <c r="P9" s="1570"/>
      <c r="Q9" s="1562"/>
      <c r="R9" s="1593"/>
      <c r="S9" s="1330"/>
      <c r="T9" s="1330"/>
      <c r="U9" s="1330"/>
      <c r="V9" s="1330"/>
      <c r="W9" s="1569"/>
      <c r="X9" s="1570"/>
      <c r="Y9" s="1565"/>
      <c r="Z9" s="1562"/>
      <c r="AA9" s="269">
        <f>N9/2</f>
        <v>1282366.5</v>
      </c>
      <c r="AB9" s="1570"/>
      <c r="AC9" s="1556"/>
      <c r="AD9" s="1310"/>
      <c r="AE9" s="1315"/>
      <c r="AF9" s="1315"/>
      <c r="AG9" s="1315"/>
      <c r="AH9" s="1315"/>
      <c r="AI9" s="1315"/>
      <c r="AJ9" s="1315"/>
      <c r="AK9" s="1315"/>
      <c r="AL9" s="1315"/>
      <c r="AM9" s="1349">
        <v>1282366.5</v>
      </c>
      <c r="AN9" s="1619"/>
      <c r="AO9" s="1617"/>
      <c r="AP9" s="1609"/>
      <c r="AQ9" s="263"/>
    </row>
    <row r="10" spans="1:44" ht="7.5" hidden="1" customHeight="1" x14ac:dyDescent="0.2">
      <c r="A10" s="387"/>
      <c r="B10" s="482"/>
      <c r="C10" s="283"/>
      <c r="D10" s="387"/>
      <c r="E10" s="387"/>
      <c r="F10" s="361"/>
      <c r="G10" s="1332"/>
      <c r="H10" s="1332"/>
      <c r="I10" s="1323"/>
      <c r="J10" s="388"/>
      <c r="K10" s="1323"/>
      <c r="L10" s="483"/>
      <c r="M10" s="1323"/>
      <c r="N10" s="389"/>
      <c r="O10" s="484"/>
      <c r="P10" s="1323"/>
      <c r="Q10" s="387"/>
      <c r="R10" s="388"/>
      <c r="S10" s="485"/>
      <c r="T10" s="485"/>
      <c r="U10" s="485"/>
      <c r="V10" s="485"/>
      <c r="W10" s="1325"/>
      <c r="X10" s="486"/>
      <c r="Y10" s="361"/>
      <c r="Z10" s="283"/>
      <c r="AA10" s="292"/>
      <c r="AB10" s="1323"/>
      <c r="AC10" s="1332"/>
      <c r="AD10" s="361"/>
      <c r="AE10" s="387"/>
      <c r="AF10" s="387"/>
      <c r="AG10" s="387"/>
      <c r="AH10" s="387"/>
      <c r="AI10" s="387"/>
      <c r="AJ10" s="387"/>
      <c r="AK10" s="387"/>
      <c r="AL10" s="387"/>
      <c r="AM10" s="487"/>
      <c r="AN10" s="1369"/>
      <c r="AO10" s="1370"/>
      <c r="AP10" s="1195"/>
      <c r="AQ10" s="278"/>
    </row>
    <row r="11" spans="1:44" ht="83.25" hidden="1" customHeight="1" x14ac:dyDescent="0.2">
      <c r="A11" s="1342" t="s">
        <v>873</v>
      </c>
      <c r="B11" s="1342" t="s">
        <v>900</v>
      </c>
      <c r="C11" s="251" t="s">
        <v>874</v>
      </c>
      <c r="D11" s="1315" t="s">
        <v>34</v>
      </c>
      <c r="E11" s="1315" t="s">
        <v>111</v>
      </c>
      <c r="F11" s="1310" t="s">
        <v>683</v>
      </c>
      <c r="G11" s="1317" t="s">
        <v>898</v>
      </c>
      <c r="H11" s="1317" t="s">
        <v>875</v>
      </c>
      <c r="I11" s="1307">
        <v>41365</v>
      </c>
      <c r="J11" s="1328">
        <v>16500000</v>
      </c>
      <c r="K11" s="1307">
        <v>41380</v>
      </c>
      <c r="L11" s="1367" t="s">
        <v>876</v>
      </c>
      <c r="M11" s="1307">
        <v>41380</v>
      </c>
      <c r="N11" s="265">
        <v>16500000</v>
      </c>
      <c r="O11" s="1344">
        <v>41381</v>
      </c>
      <c r="P11" s="1307">
        <v>41382</v>
      </c>
      <c r="Q11" s="1315">
        <v>30</v>
      </c>
      <c r="R11" s="1328">
        <v>16500000</v>
      </c>
      <c r="S11" s="1330"/>
      <c r="T11" s="1330"/>
      <c r="U11" s="1330"/>
      <c r="V11" s="1330"/>
      <c r="W11" s="1325"/>
      <c r="X11" s="486"/>
      <c r="Y11" s="268" t="s">
        <v>71</v>
      </c>
      <c r="Z11" s="251" t="s">
        <v>275</v>
      </c>
      <c r="AA11" s="269"/>
      <c r="AB11" s="1307"/>
      <c r="AC11" s="1317"/>
      <c r="AD11" s="1310"/>
      <c r="AE11" s="1315"/>
      <c r="AF11" s="1315"/>
      <c r="AG11" s="1315"/>
      <c r="AH11" s="1315"/>
      <c r="AI11" s="1315"/>
      <c r="AJ11" s="1315"/>
      <c r="AK11" s="1315"/>
      <c r="AL11" s="1315"/>
      <c r="AM11" s="1349"/>
      <c r="AN11" s="1362"/>
      <c r="AO11" s="1366"/>
      <c r="AP11" s="1195"/>
      <c r="AQ11" s="263"/>
    </row>
    <row r="12" spans="1:44" ht="4.5" hidden="1" customHeight="1" x14ac:dyDescent="0.2">
      <c r="A12" s="502"/>
      <c r="B12" s="502"/>
      <c r="C12" s="464"/>
      <c r="D12" s="503"/>
      <c r="E12" s="503"/>
      <c r="F12" s="504"/>
      <c r="G12" s="504"/>
      <c r="H12" s="505"/>
      <c r="I12" s="506"/>
      <c r="J12" s="507"/>
      <c r="K12" s="506"/>
      <c r="L12" s="508"/>
      <c r="M12" s="506"/>
      <c r="N12" s="509"/>
      <c r="O12" s="510"/>
      <c r="P12" s="506"/>
      <c r="Q12" s="503"/>
      <c r="R12" s="507"/>
      <c r="S12" s="511"/>
      <c r="T12" s="511"/>
      <c r="U12" s="511"/>
      <c r="V12" s="511"/>
      <c r="W12" s="512"/>
      <c r="X12" s="470"/>
      <c r="Y12" s="466"/>
      <c r="Z12" s="464"/>
      <c r="AA12" s="469"/>
      <c r="AB12" s="506"/>
      <c r="AC12" s="505"/>
      <c r="AD12" s="504"/>
      <c r="AE12" s="503"/>
      <c r="AF12" s="503"/>
      <c r="AG12" s="503"/>
      <c r="AH12" s="503"/>
      <c r="AI12" s="503"/>
      <c r="AJ12" s="503"/>
      <c r="AK12" s="503"/>
      <c r="AL12" s="503"/>
      <c r="AM12" s="513"/>
      <c r="AN12" s="468"/>
      <c r="AO12" s="467"/>
      <c r="AP12" s="1195"/>
      <c r="AQ12" s="472"/>
    </row>
    <row r="13" spans="1:44" ht="75" hidden="1" customHeight="1" x14ac:dyDescent="0.2">
      <c r="A13" s="855" t="s">
        <v>862</v>
      </c>
      <c r="B13" s="1342" t="s">
        <v>884</v>
      </c>
      <c r="C13" s="251" t="s">
        <v>863</v>
      </c>
      <c r="D13" s="1315" t="s">
        <v>34</v>
      </c>
      <c r="E13" s="1315" t="s">
        <v>864</v>
      </c>
      <c r="F13" s="1310" t="s">
        <v>865</v>
      </c>
      <c r="G13" s="1310"/>
      <c r="H13" s="1317" t="s">
        <v>866</v>
      </c>
      <c r="I13" s="1307">
        <v>41365</v>
      </c>
      <c r="J13" s="1328">
        <v>11282313</v>
      </c>
      <c r="K13" s="1307">
        <v>41380</v>
      </c>
      <c r="L13" s="1367" t="s">
        <v>867</v>
      </c>
      <c r="M13" s="1307">
        <v>41380</v>
      </c>
      <c r="N13" s="265">
        <v>11268400</v>
      </c>
      <c r="O13" s="1307">
        <v>41381</v>
      </c>
      <c r="P13" s="1307">
        <v>41388</v>
      </c>
      <c r="Q13" s="1310">
        <v>30</v>
      </c>
      <c r="R13" s="1328">
        <v>11268400</v>
      </c>
      <c r="S13" s="1330"/>
      <c r="T13" s="1330"/>
      <c r="U13" s="1330"/>
      <c r="V13" s="1330"/>
      <c r="W13" s="267">
        <v>41400</v>
      </c>
      <c r="X13" s="267">
        <v>41411</v>
      </c>
      <c r="Y13" s="268" t="s">
        <v>71</v>
      </c>
      <c r="Z13" s="251" t="s">
        <v>275</v>
      </c>
      <c r="AA13" s="269">
        <v>0</v>
      </c>
      <c r="AB13" s="1310">
        <v>0</v>
      </c>
      <c r="AC13" s="1310">
        <v>0</v>
      </c>
      <c r="AD13" s="1310">
        <v>0</v>
      </c>
      <c r="AE13" s="1315">
        <v>0</v>
      </c>
      <c r="AF13" s="1315">
        <v>0</v>
      </c>
      <c r="AG13" s="1315">
        <v>0</v>
      </c>
      <c r="AH13" s="1315">
        <v>0</v>
      </c>
      <c r="AI13" s="1315">
        <v>0</v>
      </c>
      <c r="AJ13" s="1315"/>
      <c r="AK13" s="1315"/>
      <c r="AL13" s="1315"/>
      <c r="AM13" s="1349">
        <v>11262907.5</v>
      </c>
      <c r="AN13" s="1369"/>
      <c r="AO13" s="1370"/>
      <c r="AP13" s="1196">
        <v>5492.5</v>
      </c>
      <c r="AQ13" s="268"/>
      <c r="AR13" s="477"/>
    </row>
    <row r="14" spans="1:44" ht="5.25" hidden="1" customHeight="1" x14ac:dyDescent="0.2">
      <c r="A14" s="514"/>
      <c r="B14" s="514"/>
      <c r="C14" s="515"/>
      <c r="D14" s="514"/>
      <c r="E14" s="514"/>
      <c r="F14" s="516"/>
      <c r="G14" s="516"/>
      <c r="H14" s="517"/>
      <c r="I14" s="518"/>
      <c r="J14" s="519"/>
      <c r="K14" s="518"/>
      <c r="L14" s="520"/>
      <c r="M14" s="518"/>
      <c r="N14" s="521"/>
      <c r="O14" s="518"/>
      <c r="P14" s="518"/>
      <c r="Q14" s="516"/>
      <c r="R14" s="519"/>
      <c r="S14" s="522"/>
      <c r="T14" s="522"/>
      <c r="U14" s="522"/>
      <c r="V14" s="522"/>
      <c r="W14" s="523"/>
      <c r="X14" s="524"/>
      <c r="Y14" s="525"/>
      <c r="Z14" s="526" t="s">
        <v>275</v>
      </c>
      <c r="AA14" s="527"/>
      <c r="AB14" s="516"/>
      <c r="AC14" s="516"/>
      <c r="AD14" s="516"/>
      <c r="AE14" s="514"/>
      <c r="AF14" s="514"/>
      <c r="AG14" s="514"/>
      <c r="AH14" s="514"/>
      <c r="AI14" s="514"/>
      <c r="AJ14" s="514"/>
      <c r="AK14" s="514"/>
      <c r="AL14" s="514"/>
      <c r="AM14" s="528"/>
      <c r="AN14" s="529"/>
      <c r="AO14" s="530"/>
      <c r="AP14" s="1196"/>
      <c r="AQ14" s="531"/>
      <c r="AR14" s="477"/>
    </row>
    <row r="15" spans="1:44" ht="70.5" hidden="1" customHeight="1" x14ac:dyDescent="0.2">
      <c r="A15" s="1339" t="s">
        <v>878</v>
      </c>
      <c r="B15" s="1315" t="s">
        <v>883</v>
      </c>
      <c r="C15" s="1333" t="s">
        <v>879</v>
      </c>
      <c r="D15" s="1315" t="s">
        <v>34</v>
      </c>
      <c r="E15" s="1315" t="s">
        <v>864</v>
      </c>
      <c r="F15" s="1310" t="s">
        <v>675</v>
      </c>
      <c r="G15" s="1317" t="s">
        <v>904</v>
      </c>
      <c r="H15" s="1317" t="s">
        <v>880</v>
      </c>
      <c r="I15" s="1307">
        <v>41365</v>
      </c>
      <c r="J15" s="1328">
        <v>16422344</v>
      </c>
      <c r="K15" s="1307">
        <v>41402</v>
      </c>
      <c r="L15" s="1317" t="s">
        <v>903</v>
      </c>
      <c r="M15" s="1307">
        <v>41402</v>
      </c>
      <c r="N15" s="265">
        <v>16420027</v>
      </c>
      <c r="O15" s="1307">
        <v>41403</v>
      </c>
      <c r="P15" s="1307">
        <v>41403</v>
      </c>
      <c r="Q15" s="1310">
        <v>30</v>
      </c>
      <c r="R15" s="1328">
        <v>16420027</v>
      </c>
      <c r="S15" s="1330"/>
      <c r="T15" s="1330"/>
      <c r="U15" s="1330"/>
      <c r="V15" s="1330"/>
      <c r="W15" s="1304">
        <v>41434</v>
      </c>
      <c r="X15" s="267">
        <v>41506</v>
      </c>
      <c r="Y15" s="251" t="s">
        <v>881</v>
      </c>
      <c r="Z15" s="251" t="s">
        <v>275</v>
      </c>
      <c r="AA15" s="269">
        <v>8210013.5</v>
      </c>
      <c r="AB15" s="1307">
        <v>41421</v>
      </c>
      <c r="AC15" s="1317" t="s">
        <v>877</v>
      </c>
      <c r="AD15" s="1310"/>
      <c r="AE15" s="1315"/>
      <c r="AF15" s="1315"/>
      <c r="AG15" s="1315"/>
      <c r="AH15" s="1315"/>
      <c r="AI15" s="1315"/>
      <c r="AJ15" s="1315"/>
      <c r="AK15" s="1315"/>
      <c r="AL15" s="1315"/>
      <c r="AM15" s="1349">
        <v>8210013.5</v>
      </c>
      <c r="AN15" s="1369"/>
      <c r="AO15" s="854"/>
      <c r="AP15" s="1197"/>
      <c r="AQ15" s="273"/>
    </row>
    <row r="16" spans="1:44" ht="3.75" hidden="1" customHeight="1" x14ac:dyDescent="0.2">
      <c r="A16" s="1357"/>
      <c r="B16" s="1357"/>
      <c r="C16" s="532"/>
      <c r="D16" s="1357"/>
      <c r="E16" s="1357"/>
      <c r="F16" s="1358"/>
      <c r="G16" s="1358"/>
      <c r="H16" s="404"/>
      <c r="I16" s="1359"/>
      <c r="J16" s="1360"/>
      <c r="K16" s="1359"/>
      <c r="L16" s="404"/>
      <c r="M16" s="1359"/>
      <c r="N16" s="409"/>
      <c r="O16" s="1359"/>
      <c r="P16" s="1359"/>
      <c r="Q16" s="1358"/>
      <c r="R16" s="1360"/>
      <c r="S16" s="533"/>
      <c r="T16" s="533"/>
      <c r="U16" s="533"/>
      <c r="V16" s="533"/>
      <c r="W16" s="534"/>
      <c r="X16" s="535"/>
      <c r="Y16" s="411"/>
      <c r="Z16" s="411"/>
      <c r="AA16" s="536"/>
      <c r="AB16" s="1359"/>
      <c r="AC16" s="404"/>
      <c r="AD16" s="1358"/>
      <c r="AE16" s="1357"/>
      <c r="AF16" s="1357"/>
      <c r="AG16" s="1357"/>
      <c r="AH16" s="1357"/>
      <c r="AI16" s="1357"/>
      <c r="AJ16" s="1357"/>
      <c r="AK16" s="1357"/>
      <c r="AL16" s="1357"/>
      <c r="AM16" s="537"/>
      <c r="AN16" s="408"/>
      <c r="AO16" s="538"/>
      <c r="AP16" s="1197"/>
      <c r="AQ16" s="540"/>
    </row>
    <row r="17" spans="1:43" ht="78" hidden="1" customHeight="1" x14ac:dyDescent="0.2">
      <c r="A17" s="1005" t="s">
        <v>885</v>
      </c>
      <c r="B17" s="251" t="s">
        <v>886</v>
      </c>
      <c r="C17" s="1365" t="s">
        <v>887</v>
      </c>
      <c r="D17" s="1315" t="s">
        <v>1435</v>
      </c>
      <c r="E17" s="1315" t="s">
        <v>864</v>
      </c>
      <c r="F17" s="1310" t="s">
        <v>675</v>
      </c>
      <c r="G17" s="1317" t="s">
        <v>905</v>
      </c>
      <c r="H17" s="1317" t="s">
        <v>888</v>
      </c>
      <c r="I17" s="1307">
        <v>41365</v>
      </c>
      <c r="J17" s="1328">
        <v>14146373</v>
      </c>
      <c r="K17" s="1307">
        <v>41402</v>
      </c>
      <c r="L17" s="1317" t="s">
        <v>902</v>
      </c>
      <c r="M17" s="1307">
        <v>41402</v>
      </c>
      <c r="N17" s="265">
        <v>14146101</v>
      </c>
      <c r="O17" s="1307">
        <v>41403</v>
      </c>
      <c r="P17" s="1307">
        <v>41403</v>
      </c>
      <c r="Q17" s="1310">
        <v>30</v>
      </c>
      <c r="R17" s="1328">
        <v>14146101</v>
      </c>
      <c r="S17" s="1345"/>
      <c r="T17" s="1345"/>
      <c r="U17" s="1345"/>
      <c r="V17" s="1330"/>
      <c r="W17" s="1304">
        <v>41432</v>
      </c>
      <c r="X17" s="267">
        <v>41541</v>
      </c>
      <c r="Y17" s="251" t="s">
        <v>128</v>
      </c>
      <c r="Z17" s="251" t="s">
        <v>275</v>
      </c>
      <c r="AA17" s="269">
        <v>7073050.5</v>
      </c>
      <c r="AB17" s="1307">
        <v>41421</v>
      </c>
      <c r="AC17" s="1317" t="s">
        <v>936</v>
      </c>
      <c r="AD17" s="1310"/>
      <c r="AE17" s="1315"/>
      <c r="AF17" s="1315"/>
      <c r="AG17" s="1315"/>
      <c r="AH17" s="1315"/>
      <c r="AI17" s="1315"/>
      <c r="AJ17" s="1315"/>
      <c r="AK17" s="1315"/>
      <c r="AL17" s="1315"/>
      <c r="AM17" s="1349">
        <v>7067276</v>
      </c>
      <c r="AN17" s="1362">
        <v>41562</v>
      </c>
      <c r="AO17" s="1366" t="s">
        <v>1313</v>
      </c>
      <c r="AP17" s="1195"/>
      <c r="AQ17" s="263"/>
    </row>
    <row r="18" spans="1:43" ht="7.5" hidden="1" customHeight="1" x14ac:dyDescent="0.2">
      <c r="A18" s="541"/>
      <c r="B18" s="541"/>
      <c r="C18" s="542"/>
      <c r="D18" s="543"/>
      <c r="E18" s="543"/>
      <c r="F18" s="544"/>
      <c r="G18" s="545"/>
      <c r="H18" s="546"/>
      <c r="I18" s="547"/>
      <c r="J18" s="548"/>
      <c r="K18" s="547"/>
      <c r="L18" s="546"/>
      <c r="M18" s="547"/>
      <c r="N18" s="549"/>
      <c r="O18" s="550"/>
      <c r="P18" s="550"/>
      <c r="Q18" s="545"/>
      <c r="R18" s="548"/>
      <c r="S18" s="551"/>
      <c r="T18" s="551"/>
      <c r="U18" s="551"/>
      <c r="V18" s="1285"/>
      <c r="W18" s="548"/>
      <c r="X18" s="552"/>
      <c r="Y18" s="553"/>
      <c r="Z18" s="553"/>
      <c r="AA18" s="554"/>
      <c r="AB18" s="550"/>
      <c r="AC18" s="555"/>
      <c r="AD18" s="545"/>
      <c r="AE18" s="556"/>
      <c r="AF18" s="556"/>
      <c r="AG18" s="556"/>
      <c r="AH18" s="556"/>
      <c r="AI18" s="556"/>
      <c r="AJ18" s="556"/>
      <c r="AK18" s="556"/>
      <c r="AL18" s="556"/>
      <c r="AM18" s="556"/>
      <c r="AN18" s="552"/>
      <c r="AO18" s="552"/>
      <c r="AP18" s="1195"/>
      <c r="AQ18" s="552"/>
    </row>
    <row r="19" spans="1:43" ht="35.25" hidden="1" customHeight="1" x14ac:dyDescent="0.2">
      <c r="A19" s="1605" t="s">
        <v>889</v>
      </c>
      <c r="B19" s="1561" t="s">
        <v>890</v>
      </c>
      <c r="C19" s="1559" t="s">
        <v>891</v>
      </c>
      <c r="D19" s="1561" t="s">
        <v>34</v>
      </c>
      <c r="E19" s="1561" t="s">
        <v>864</v>
      </c>
      <c r="F19" s="1571" t="s">
        <v>675</v>
      </c>
      <c r="G19" s="481" t="s">
        <v>892</v>
      </c>
      <c r="H19" s="1555" t="s">
        <v>857</v>
      </c>
      <c r="I19" s="1563">
        <v>41365</v>
      </c>
      <c r="J19" s="1328">
        <v>9911759</v>
      </c>
      <c r="K19" s="1563">
        <v>41402</v>
      </c>
      <c r="L19" s="1555" t="s">
        <v>906</v>
      </c>
      <c r="M19" s="1563">
        <v>41402</v>
      </c>
      <c r="N19" s="265">
        <v>9911759</v>
      </c>
      <c r="O19" s="1563">
        <v>41403</v>
      </c>
      <c r="P19" s="1563">
        <v>41403</v>
      </c>
      <c r="Q19" s="1571">
        <v>30</v>
      </c>
      <c r="R19" s="1591">
        <v>13976859</v>
      </c>
      <c r="S19" s="1345"/>
      <c r="T19" s="1345"/>
      <c r="U19" s="1345"/>
      <c r="V19" s="1330"/>
      <c r="W19" s="1568">
        <v>41432</v>
      </c>
      <c r="X19" s="1563">
        <v>41519</v>
      </c>
      <c r="Y19" s="251" t="s">
        <v>907</v>
      </c>
      <c r="Z19" s="1561" t="s">
        <v>38</v>
      </c>
      <c r="AA19" s="269">
        <v>4955880</v>
      </c>
      <c r="AB19" s="1563">
        <v>41421</v>
      </c>
      <c r="AC19" s="1555" t="s">
        <v>1205</v>
      </c>
      <c r="AD19" s="1310"/>
      <c r="AE19" s="1315"/>
      <c r="AF19" s="1315"/>
      <c r="AG19" s="1315"/>
      <c r="AH19" s="1315"/>
      <c r="AI19" s="1315"/>
      <c r="AJ19" s="1315"/>
      <c r="AK19" s="1315"/>
      <c r="AL19" s="1315"/>
      <c r="AM19" s="1349">
        <v>4955880</v>
      </c>
      <c r="AN19" s="1557"/>
      <c r="AO19" s="1557"/>
      <c r="AP19" s="1195"/>
      <c r="AQ19" s="263"/>
    </row>
    <row r="20" spans="1:43" ht="36" hidden="1" customHeight="1" x14ac:dyDescent="0.2">
      <c r="A20" s="1606"/>
      <c r="B20" s="1582"/>
      <c r="C20" s="1583"/>
      <c r="D20" s="1582"/>
      <c r="E20" s="1582"/>
      <c r="F20" s="1564"/>
      <c r="G20" s="557" t="s">
        <v>893</v>
      </c>
      <c r="H20" s="1572"/>
      <c r="I20" s="1573"/>
      <c r="J20" s="1327">
        <v>4065300</v>
      </c>
      <c r="K20" s="1573"/>
      <c r="L20" s="1572"/>
      <c r="M20" s="1573"/>
      <c r="N20" s="277">
        <v>4065100</v>
      </c>
      <c r="O20" s="1573"/>
      <c r="P20" s="1573"/>
      <c r="Q20" s="1564"/>
      <c r="R20" s="1592"/>
      <c r="S20" s="1346"/>
      <c r="T20" s="1346"/>
      <c r="U20" s="1346"/>
      <c r="V20" s="1346"/>
      <c r="W20" s="1569"/>
      <c r="X20" s="1565"/>
      <c r="Y20" s="1129" t="s">
        <v>908</v>
      </c>
      <c r="Z20" s="1582"/>
      <c r="AA20" s="558">
        <v>2032550</v>
      </c>
      <c r="AB20" s="1570"/>
      <c r="AC20" s="1556"/>
      <c r="AD20" s="1309"/>
      <c r="AE20" s="1314"/>
      <c r="AF20" s="1314"/>
      <c r="AG20" s="1314"/>
      <c r="AH20" s="1314"/>
      <c r="AI20" s="1314"/>
      <c r="AJ20" s="1314"/>
      <c r="AK20" s="1314"/>
      <c r="AL20" s="1314"/>
      <c r="AM20" s="1348">
        <v>2032550</v>
      </c>
      <c r="AN20" s="1558"/>
      <c r="AO20" s="1558"/>
      <c r="AP20" s="1198"/>
      <c r="AQ20" s="296"/>
    </row>
    <row r="21" spans="1:43" ht="6.75" hidden="1" customHeight="1" x14ac:dyDescent="0.2">
      <c r="A21" s="482"/>
      <c r="B21" s="482"/>
      <c r="C21" s="563"/>
      <c r="D21" s="482"/>
      <c r="E21" s="482"/>
      <c r="F21" s="564"/>
      <c r="G21" s="565"/>
      <c r="H21" s="1370"/>
      <c r="I21" s="1369"/>
      <c r="J21" s="566"/>
      <c r="K21" s="1369"/>
      <c r="L21" s="1370"/>
      <c r="M21" s="1369"/>
      <c r="N21" s="389"/>
      <c r="O21" s="1369"/>
      <c r="P21" s="1369"/>
      <c r="Q21" s="564"/>
      <c r="R21" s="566"/>
      <c r="S21" s="567"/>
      <c r="T21" s="567"/>
      <c r="U21" s="567"/>
      <c r="V21" s="567"/>
      <c r="W21" s="568"/>
      <c r="X21" s="486"/>
      <c r="Y21" s="283"/>
      <c r="Z21" s="482"/>
      <c r="AA21" s="292"/>
      <c r="AB21" s="1369"/>
      <c r="AC21" s="1370"/>
      <c r="AD21" s="564"/>
      <c r="AE21" s="482"/>
      <c r="AF21" s="482"/>
      <c r="AG21" s="482"/>
      <c r="AH21" s="482"/>
      <c r="AI21" s="482"/>
      <c r="AJ21" s="482"/>
      <c r="AK21" s="482"/>
      <c r="AL21" s="482"/>
      <c r="AM21" s="569"/>
      <c r="AN21" s="1369"/>
      <c r="AO21" s="1370"/>
      <c r="AP21" s="1196"/>
      <c r="AQ21" s="278"/>
    </row>
    <row r="22" spans="1:43" ht="86.25" hidden="1" customHeight="1" x14ac:dyDescent="0.2">
      <c r="A22" s="855" t="s">
        <v>912</v>
      </c>
      <c r="B22" s="1342" t="s">
        <v>913</v>
      </c>
      <c r="C22" s="1365" t="s">
        <v>914</v>
      </c>
      <c r="D22" s="1342" t="s">
        <v>915</v>
      </c>
      <c r="E22" s="1342" t="s">
        <v>916</v>
      </c>
      <c r="F22" s="1363" t="s">
        <v>675</v>
      </c>
      <c r="G22" s="481" t="s">
        <v>904</v>
      </c>
      <c r="H22" s="1366" t="s">
        <v>917</v>
      </c>
      <c r="I22" s="1362">
        <v>41394</v>
      </c>
      <c r="J22" s="1364">
        <v>31335498.550000001</v>
      </c>
      <c r="K22" s="1362">
        <v>41437</v>
      </c>
      <c r="L22" s="1366" t="s">
        <v>918</v>
      </c>
      <c r="M22" s="1362">
        <v>41437</v>
      </c>
      <c r="N22" s="265">
        <v>16450538</v>
      </c>
      <c r="O22" s="1362">
        <v>41438</v>
      </c>
      <c r="P22" s="1362">
        <v>41443</v>
      </c>
      <c r="Q22" s="1363">
        <v>60</v>
      </c>
      <c r="R22" s="1364">
        <v>16450538</v>
      </c>
      <c r="S22" s="1312"/>
      <c r="T22" s="1312"/>
      <c r="U22" s="1312"/>
      <c r="V22" s="1312"/>
      <c r="W22" s="1368">
        <v>41481</v>
      </c>
      <c r="X22" s="267">
        <v>41506</v>
      </c>
      <c r="Y22" s="251" t="s">
        <v>919</v>
      </c>
      <c r="Z22" s="1342" t="s">
        <v>275</v>
      </c>
      <c r="AA22" s="269">
        <v>8225269</v>
      </c>
      <c r="AB22" s="1362">
        <v>41444</v>
      </c>
      <c r="AC22" s="1366" t="s">
        <v>920</v>
      </c>
      <c r="AD22" s="1363"/>
      <c r="AE22" s="1342"/>
      <c r="AF22" s="1342"/>
      <c r="AG22" s="1342"/>
      <c r="AH22" s="1342"/>
      <c r="AI22" s="1342"/>
      <c r="AJ22" s="1342"/>
      <c r="AK22" s="1342"/>
      <c r="AL22" s="1342"/>
      <c r="AM22" s="261">
        <v>8224244</v>
      </c>
      <c r="AN22" s="1362">
        <v>41509</v>
      </c>
      <c r="AO22" s="1366" t="s">
        <v>1107</v>
      </c>
      <c r="AP22" s="1196"/>
      <c r="AQ22" s="263"/>
    </row>
    <row r="23" spans="1:43" ht="9" hidden="1" customHeight="1" x14ac:dyDescent="0.2">
      <c r="A23" s="592"/>
      <c r="B23" s="592"/>
      <c r="C23" s="593"/>
      <c r="D23" s="592"/>
      <c r="E23" s="592"/>
      <c r="F23" s="594"/>
      <c r="G23" s="595"/>
      <c r="H23" s="596"/>
      <c r="I23" s="597"/>
      <c r="J23" s="598"/>
      <c r="K23" s="597"/>
      <c r="L23" s="596"/>
      <c r="M23" s="597"/>
      <c r="N23" s="599"/>
      <c r="O23" s="597"/>
      <c r="P23" s="597"/>
      <c r="Q23" s="594"/>
      <c r="R23" s="598"/>
      <c r="S23" s="600"/>
      <c r="T23" s="600"/>
      <c r="U23" s="600"/>
      <c r="V23" s="600"/>
      <c r="W23" s="601"/>
      <c r="X23" s="602"/>
      <c r="Y23" s="603"/>
      <c r="Z23" s="592"/>
      <c r="AA23" s="604"/>
      <c r="AB23" s="597"/>
      <c r="AC23" s="596"/>
      <c r="AD23" s="594"/>
      <c r="AE23" s="592"/>
      <c r="AF23" s="592"/>
      <c r="AG23" s="592"/>
      <c r="AH23" s="592"/>
      <c r="AI23" s="592"/>
      <c r="AJ23" s="592"/>
      <c r="AK23" s="592"/>
      <c r="AL23" s="592"/>
      <c r="AM23" s="605"/>
      <c r="AN23" s="597"/>
      <c r="AO23" s="596"/>
      <c r="AP23" s="1196"/>
      <c r="AQ23" s="607"/>
    </row>
    <row r="24" spans="1:43" ht="74.25" hidden="1" customHeight="1" x14ac:dyDescent="0.2">
      <c r="A24" s="855" t="s">
        <v>922</v>
      </c>
      <c r="B24" s="1342" t="s">
        <v>923</v>
      </c>
      <c r="C24" s="1365" t="s">
        <v>924</v>
      </c>
      <c r="D24" s="1342" t="s">
        <v>915</v>
      </c>
      <c r="E24" s="1342" t="s">
        <v>925</v>
      </c>
      <c r="F24" s="1363" t="s">
        <v>926</v>
      </c>
      <c r="G24" s="481" t="s">
        <v>928</v>
      </c>
      <c r="H24" s="1366" t="s">
        <v>927</v>
      </c>
      <c r="I24" s="1362">
        <v>41365</v>
      </c>
      <c r="J24" s="1364">
        <v>14000000</v>
      </c>
      <c r="K24" s="1362">
        <v>41437</v>
      </c>
      <c r="L24" s="1366" t="s">
        <v>98</v>
      </c>
      <c r="M24" s="1362">
        <v>41437</v>
      </c>
      <c r="N24" s="265">
        <v>13978380</v>
      </c>
      <c r="O24" s="1362">
        <v>41443</v>
      </c>
      <c r="P24" s="1362">
        <v>41443</v>
      </c>
      <c r="Q24" s="1363">
        <v>60</v>
      </c>
      <c r="R24" s="1364">
        <v>13978380</v>
      </c>
      <c r="S24" s="1312"/>
      <c r="T24" s="1312"/>
      <c r="U24" s="1312"/>
      <c r="V24" s="1312"/>
      <c r="W24" s="1368">
        <v>41495</v>
      </c>
      <c r="X24" s="267">
        <v>41515</v>
      </c>
      <c r="Y24" s="251" t="s">
        <v>935</v>
      </c>
      <c r="Z24" s="1342" t="s">
        <v>275</v>
      </c>
      <c r="AA24" s="269">
        <v>6989190</v>
      </c>
      <c r="AB24" s="1362">
        <v>41463</v>
      </c>
      <c r="AC24" s="1366" t="s">
        <v>1119</v>
      </c>
      <c r="AD24" s="1363"/>
      <c r="AE24" s="1342"/>
      <c r="AF24" s="1342"/>
      <c r="AG24" s="1342"/>
      <c r="AH24" s="1342"/>
      <c r="AI24" s="1342"/>
      <c r="AJ24" s="1342"/>
      <c r="AK24" s="1342"/>
      <c r="AL24" s="1342"/>
      <c r="AM24" s="261">
        <v>6982312</v>
      </c>
      <c r="AN24" s="1369"/>
      <c r="AO24" s="1370"/>
      <c r="AP24" s="1196"/>
      <c r="AQ24" s="263"/>
    </row>
    <row r="25" spans="1:43" ht="4.5" customHeight="1" x14ac:dyDescent="0.2">
      <c r="A25" s="583"/>
      <c r="B25" s="583"/>
      <c r="C25" s="584"/>
      <c r="D25" s="583"/>
      <c r="E25" s="583"/>
      <c r="F25" s="585"/>
      <c r="G25" s="586"/>
      <c r="H25" s="587"/>
      <c r="I25" s="588"/>
      <c r="J25" s="589"/>
      <c r="K25" s="588"/>
      <c r="L25" s="587"/>
      <c r="M25" s="588"/>
      <c r="N25" s="590"/>
      <c r="O25" s="588"/>
      <c r="P25" s="588"/>
      <c r="Q25" s="585"/>
      <c r="R25" s="589"/>
      <c r="S25" s="591"/>
      <c r="T25" s="591"/>
      <c r="U25" s="591"/>
      <c r="V25" s="591"/>
      <c r="W25" s="617"/>
      <c r="X25" s="618"/>
      <c r="Y25" s="619"/>
      <c r="Z25" s="583"/>
      <c r="AA25" s="620"/>
      <c r="AB25" s="588"/>
      <c r="AC25" s="587"/>
      <c r="AD25" s="585"/>
      <c r="AE25" s="583"/>
      <c r="AF25" s="583"/>
      <c r="AG25" s="583"/>
      <c r="AH25" s="583"/>
      <c r="AI25" s="583"/>
      <c r="AJ25" s="583"/>
      <c r="AK25" s="583"/>
      <c r="AL25" s="583"/>
      <c r="AM25" s="621"/>
      <c r="AN25" s="588"/>
      <c r="AO25" s="587"/>
      <c r="AP25" s="1199"/>
      <c r="AQ25" s="622"/>
    </row>
    <row r="26" spans="1:43" ht="76.5" hidden="1" customHeight="1" x14ac:dyDescent="0.2">
      <c r="A26" s="855" t="s">
        <v>938</v>
      </c>
      <c r="B26" s="1342" t="s">
        <v>939</v>
      </c>
      <c r="C26" s="1365" t="s">
        <v>940</v>
      </c>
      <c r="D26" s="1342" t="s">
        <v>1433</v>
      </c>
      <c r="E26" s="1342" t="s">
        <v>941</v>
      </c>
      <c r="F26" s="1363" t="s">
        <v>942</v>
      </c>
      <c r="G26" s="481" t="s">
        <v>946</v>
      </c>
      <c r="H26" s="1366" t="s">
        <v>947</v>
      </c>
      <c r="I26" s="1362">
        <v>41423</v>
      </c>
      <c r="J26" s="1364">
        <v>15590034</v>
      </c>
      <c r="K26" s="1362">
        <v>41450</v>
      </c>
      <c r="L26" s="1366" t="s">
        <v>948</v>
      </c>
      <c r="M26" s="1362">
        <v>41450</v>
      </c>
      <c r="N26" s="265">
        <v>15090183</v>
      </c>
      <c r="O26" s="1362">
        <v>41451</v>
      </c>
      <c r="P26" s="1362">
        <v>41461</v>
      </c>
      <c r="Q26" s="1363">
        <v>30</v>
      </c>
      <c r="R26" s="1364">
        <v>15090183</v>
      </c>
      <c r="S26" s="1312"/>
      <c r="T26" s="1312"/>
      <c r="U26" s="1312"/>
      <c r="V26" s="1312"/>
      <c r="W26" s="1368">
        <v>41492</v>
      </c>
      <c r="X26" s="267">
        <v>41583</v>
      </c>
      <c r="Y26" s="251" t="s">
        <v>949</v>
      </c>
      <c r="Z26" s="1342" t="s">
        <v>275</v>
      </c>
      <c r="AA26" s="269">
        <f>R26/2</f>
        <v>7545091.5</v>
      </c>
      <c r="AB26" s="1362">
        <v>41466</v>
      </c>
      <c r="AC26" s="1366" t="s">
        <v>1120</v>
      </c>
      <c r="AD26" s="1363"/>
      <c r="AE26" s="1342"/>
      <c r="AF26" s="1342"/>
      <c r="AG26" s="1342"/>
      <c r="AH26" s="1342"/>
      <c r="AI26" s="1342"/>
      <c r="AJ26" s="1342"/>
      <c r="AK26" s="1342"/>
      <c r="AL26" s="1342"/>
      <c r="AM26" s="261">
        <v>7542008.5</v>
      </c>
      <c r="AN26" s="1362">
        <v>41603</v>
      </c>
      <c r="AO26" s="1366" t="s">
        <v>1434</v>
      </c>
      <c r="AP26" s="1196">
        <v>3083</v>
      </c>
      <c r="AQ26" s="263"/>
    </row>
    <row r="27" spans="1:43" ht="9.75" hidden="1" customHeight="1" x14ac:dyDescent="0.2">
      <c r="A27" s="488"/>
      <c r="B27" s="488"/>
      <c r="C27" s="608"/>
      <c r="D27" s="489"/>
      <c r="E27" s="489"/>
      <c r="F27" s="609"/>
      <c r="G27" s="610"/>
      <c r="H27" s="490"/>
      <c r="I27" s="491"/>
      <c r="J27" s="494"/>
      <c r="K27" s="491"/>
      <c r="L27" s="490"/>
      <c r="M27" s="491"/>
      <c r="N27" s="611"/>
      <c r="O27" s="491"/>
      <c r="P27" s="491"/>
      <c r="Q27" s="609"/>
      <c r="R27" s="494"/>
      <c r="S27" s="612"/>
      <c r="T27" s="612"/>
      <c r="U27" s="612"/>
      <c r="V27" s="612"/>
      <c r="W27" s="496"/>
      <c r="X27" s="613"/>
      <c r="Y27" s="614"/>
      <c r="Z27" s="1356"/>
      <c r="AA27" s="615"/>
      <c r="AB27" s="1351"/>
      <c r="AC27" s="418"/>
      <c r="AD27" s="1352"/>
      <c r="AE27" s="1356"/>
      <c r="AF27" s="1356"/>
      <c r="AG27" s="1356"/>
      <c r="AH27" s="1356"/>
      <c r="AI27" s="1356"/>
      <c r="AJ27" s="1356"/>
      <c r="AK27" s="1356"/>
      <c r="AL27" s="1356"/>
      <c r="AM27" s="499"/>
      <c r="AN27" s="1351"/>
      <c r="AO27" s="418"/>
      <c r="AP27" s="1200"/>
      <c r="AQ27" s="616"/>
    </row>
    <row r="28" spans="1:43" ht="67.5" hidden="1" x14ac:dyDescent="0.2">
      <c r="A28" s="1076" t="s">
        <v>937</v>
      </c>
      <c r="B28" s="560" t="s">
        <v>930</v>
      </c>
      <c r="C28" s="1340" t="s">
        <v>931</v>
      </c>
      <c r="D28" s="1314" t="s">
        <v>1925</v>
      </c>
      <c r="E28" s="560" t="s">
        <v>278</v>
      </c>
      <c r="F28" s="480">
        <v>7729273</v>
      </c>
      <c r="G28" s="582" t="s">
        <v>932</v>
      </c>
      <c r="H28" s="1319" t="s">
        <v>933</v>
      </c>
      <c r="I28" s="1306">
        <v>41394</v>
      </c>
      <c r="J28" s="1327">
        <v>16383552</v>
      </c>
      <c r="K28" s="1306">
        <v>41451</v>
      </c>
      <c r="L28" s="1321" t="s">
        <v>934</v>
      </c>
      <c r="M28" s="1306">
        <v>41451</v>
      </c>
      <c r="N28" s="282">
        <v>16373717</v>
      </c>
      <c r="O28" s="1306">
        <v>41456</v>
      </c>
      <c r="P28" s="1306">
        <v>41457</v>
      </c>
      <c r="Q28" s="1309">
        <v>60</v>
      </c>
      <c r="R28" s="1327">
        <v>16373717</v>
      </c>
      <c r="S28" s="1291" t="s">
        <v>1898</v>
      </c>
      <c r="T28" s="1289" t="s">
        <v>1897</v>
      </c>
      <c r="U28" s="1291" t="s">
        <v>1899</v>
      </c>
      <c r="V28" s="1290">
        <v>8186858.5</v>
      </c>
      <c r="W28" s="1303">
        <v>41519</v>
      </c>
      <c r="X28" s="1288">
        <v>41610</v>
      </c>
      <c r="Y28" s="560" t="s">
        <v>921</v>
      </c>
      <c r="Z28" s="560" t="s">
        <v>275</v>
      </c>
      <c r="AA28" s="623">
        <v>8186859</v>
      </c>
      <c r="AB28" s="1306">
        <v>41474</v>
      </c>
      <c r="AC28" s="1321" t="s">
        <v>1445</v>
      </c>
      <c r="AD28" s="1309"/>
      <c r="AE28" s="1314"/>
      <c r="AF28" s="1314"/>
      <c r="AG28" s="1314"/>
      <c r="AH28" s="1314"/>
      <c r="AI28" s="1314"/>
      <c r="AJ28" s="1314"/>
      <c r="AK28" s="1314"/>
      <c r="AL28" s="1314"/>
      <c r="AM28" s="1348">
        <v>8154757</v>
      </c>
      <c r="AN28" s="624"/>
      <c r="AO28" s="624"/>
      <c r="AP28" s="1338">
        <v>32101</v>
      </c>
      <c r="AQ28" s="625"/>
    </row>
    <row r="29" spans="1:43" hidden="1" x14ac:dyDescent="0.2">
      <c r="A29" s="394"/>
      <c r="B29" s="394"/>
      <c r="C29" s="394"/>
      <c r="D29" s="394"/>
      <c r="E29" s="394"/>
      <c r="F29" s="629"/>
      <c r="G29" s="630"/>
      <c r="H29" s="631"/>
      <c r="I29" s="632"/>
      <c r="J29" s="633"/>
      <c r="K29" s="632"/>
      <c r="L29" s="634"/>
      <c r="M29" s="632"/>
      <c r="N29" s="400"/>
      <c r="O29" s="632"/>
      <c r="P29" s="632"/>
      <c r="Q29" s="635"/>
      <c r="R29" s="633"/>
      <c r="S29" s="1267"/>
      <c r="T29" s="1267"/>
      <c r="U29" s="1267"/>
      <c r="V29" s="1267"/>
      <c r="W29" s="636"/>
      <c r="X29" s="637"/>
      <c r="Y29" s="394"/>
      <c r="Z29" s="394"/>
      <c r="AA29" s="638"/>
      <c r="AB29" s="632"/>
      <c r="AC29" s="634"/>
      <c r="AD29" s="635"/>
      <c r="AE29" s="639"/>
      <c r="AF29" s="639"/>
      <c r="AG29" s="639"/>
      <c r="AH29" s="639"/>
      <c r="AI29" s="639"/>
      <c r="AJ29" s="639"/>
      <c r="AK29" s="639"/>
      <c r="AL29" s="639"/>
      <c r="AM29" s="640"/>
      <c r="AN29" s="291"/>
      <c r="AO29" s="291"/>
      <c r="AP29" s="1195"/>
      <c r="AQ29" s="291"/>
    </row>
    <row r="30" spans="1:43" ht="58.5" hidden="1" customHeight="1" x14ac:dyDescent="0.2">
      <c r="A30" s="1005" t="s">
        <v>1417</v>
      </c>
      <c r="B30" s="1561" t="s">
        <v>1013</v>
      </c>
      <c r="C30" s="1559" t="s">
        <v>1014</v>
      </c>
      <c r="D30" s="1561" t="s">
        <v>1436</v>
      </c>
      <c r="E30" s="1561" t="s">
        <v>1015</v>
      </c>
      <c r="F30" s="1584">
        <v>19157596</v>
      </c>
      <c r="G30" s="644" t="s">
        <v>898</v>
      </c>
      <c r="H30" s="1371" t="s">
        <v>1016</v>
      </c>
      <c r="I30" s="1362">
        <v>41436</v>
      </c>
      <c r="J30" s="1364">
        <v>16350000</v>
      </c>
      <c r="K30" s="1362">
        <v>41470</v>
      </c>
      <c r="L30" s="1366" t="s">
        <v>1437</v>
      </c>
      <c r="M30" s="1362">
        <v>41470</v>
      </c>
      <c r="N30" s="265">
        <v>16340130</v>
      </c>
      <c r="O30" s="1362">
        <v>41472</v>
      </c>
      <c r="P30" s="1563">
        <v>41477</v>
      </c>
      <c r="Q30" s="1571">
        <v>60</v>
      </c>
      <c r="R30" s="1364">
        <v>16340130</v>
      </c>
      <c r="S30" s="1312"/>
      <c r="T30" s="1312"/>
      <c r="U30" s="1312"/>
      <c r="V30" s="1312"/>
      <c r="W30" s="1568">
        <v>41522</v>
      </c>
      <c r="X30" s="1563">
        <v>41547</v>
      </c>
      <c r="Y30" s="251" t="s">
        <v>1017</v>
      </c>
      <c r="Z30" s="251" t="s">
        <v>680</v>
      </c>
      <c r="AA30" s="269"/>
      <c r="AB30" s="1362"/>
      <c r="AC30" s="1366"/>
      <c r="AD30" s="1363"/>
      <c r="AE30" s="1342"/>
      <c r="AF30" s="1342"/>
      <c r="AG30" s="1342"/>
      <c r="AH30" s="1342"/>
      <c r="AI30" s="1342"/>
      <c r="AJ30" s="1342"/>
      <c r="AK30" s="1342"/>
      <c r="AL30" s="1342"/>
      <c r="AM30" s="261">
        <f>R30</f>
        <v>16340130</v>
      </c>
      <c r="AN30" s="1563">
        <v>41562</v>
      </c>
      <c r="AO30" s="1555" t="s">
        <v>1438</v>
      </c>
      <c r="AP30" s="1195"/>
      <c r="AQ30" s="263"/>
    </row>
    <row r="31" spans="1:43" ht="75.75" hidden="1" customHeight="1" x14ac:dyDescent="0.2">
      <c r="A31" s="1005" t="s">
        <v>1418</v>
      </c>
      <c r="B31" s="1562"/>
      <c r="C31" s="1560"/>
      <c r="D31" s="1562"/>
      <c r="E31" s="1562"/>
      <c r="F31" s="1586"/>
      <c r="G31" s="644" t="s">
        <v>898</v>
      </c>
      <c r="H31" s="1371" t="s">
        <v>1095</v>
      </c>
      <c r="I31" s="1362">
        <v>41486</v>
      </c>
      <c r="J31" s="1364">
        <v>8000000</v>
      </c>
      <c r="K31" s="1362">
        <v>41501</v>
      </c>
      <c r="L31" s="1366" t="s">
        <v>179</v>
      </c>
      <c r="M31" s="1362">
        <v>41501</v>
      </c>
      <c r="N31" s="265">
        <v>7984350</v>
      </c>
      <c r="O31" s="1362"/>
      <c r="P31" s="1570"/>
      <c r="Q31" s="1565"/>
      <c r="R31" s="1364">
        <v>7984350</v>
      </c>
      <c r="S31" s="1312"/>
      <c r="T31" s="1312"/>
      <c r="U31" s="1312"/>
      <c r="V31" s="1312"/>
      <c r="W31" s="1569"/>
      <c r="X31" s="1570"/>
      <c r="Y31" s="251" t="s">
        <v>1017</v>
      </c>
      <c r="Z31" s="251" t="s">
        <v>856</v>
      </c>
      <c r="AA31" s="269"/>
      <c r="AB31" s="1362"/>
      <c r="AC31" s="1366"/>
      <c r="AD31" s="1363"/>
      <c r="AE31" s="1342"/>
      <c r="AF31" s="1342"/>
      <c r="AG31" s="1342"/>
      <c r="AH31" s="1342"/>
      <c r="AI31" s="1342"/>
      <c r="AJ31" s="1342"/>
      <c r="AK31" s="1342"/>
      <c r="AL31" s="1342"/>
      <c r="AM31" s="261">
        <f>R31</f>
        <v>7984350</v>
      </c>
      <c r="AN31" s="1565"/>
      <c r="AO31" s="1565"/>
      <c r="AP31" s="1195"/>
      <c r="AQ31" s="263"/>
    </row>
    <row r="32" spans="1:43" ht="9.75" hidden="1" customHeight="1" x14ac:dyDescent="0.2">
      <c r="A32" s="283"/>
      <c r="B32" s="283"/>
      <c r="C32" s="283"/>
      <c r="D32" s="283"/>
      <c r="E32" s="283"/>
      <c r="F32" s="645"/>
      <c r="G32" s="646"/>
      <c r="H32" s="647"/>
      <c r="I32" s="1369"/>
      <c r="J32" s="566"/>
      <c r="K32" s="1369"/>
      <c r="L32" s="1370"/>
      <c r="M32" s="1369"/>
      <c r="N32" s="389"/>
      <c r="O32" s="1369"/>
      <c r="P32" s="1369"/>
      <c r="Q32" s="564"/>
      <c r="R32" s="566"/>
      <c r="S32" s="567"/>
      <c r="T32" s="567"/>
      <c r="U32" s="567"/>
      <c r="V32" s="567"/>
      <c r="W32" s="568"/>
      <c r="X32" s="486"/>
      <c r="Y32" s="283"/>
      <c r="Z32" s="283"/>
      <c r="AA32" s="292"/>
      <c r="AB32" s="1369"/>
      <c r="AC32" s="1370"/>
      <c r="AD32" s="564"/>
      <c r="AE32" s="482"/>
      <c r="AF32" s="482"/>
      <c r="AG32" s="482"/>
      <c r="AH32" s="482"/>
      <c r="AI32" s="482"/>
      <c r="AJ32" s="482"/>
      <c r="AK32" s="482"/>
      <c r="AL32" s="482"/>
      <c r="AM32" s="569"/>
      <c r="AN32" s="278"/>
      <c r="AO32" s="278"/>
      <c r="AP32" s="1195"/>
      <c r="AQ32" s="278"/>
    </row>
    <row r="33" spans="1:47" ht="74.25" hidden="1" customHeight="1" x14ac:dyDescent="0.2">
      <c r="A33" s="251" t="s">
        <v>1063</v>
      </c>
      <c r="B33" s="251" t="s">
        <v>1064</v>
      </c>
      <c r="C33" s="251" t="s">
        <v>963</v>
      </c>
      <c r="D33" s="251" t="s">
        <v>961</v>
      </c>
      <c r="E33" s="251" t="s">
        <v>964</v>
      </c>
      <c r="F33" s="648" t="s">
        <v>675</v>
      </c>
      <c r="G33" s="644" t="s">
        <v>965</v>
      </c>
      <c r="H33" s="1371" t="s">
        <v>966</v>
      </c>
      <c r="I33" s="1362">
        <v>41344</v>
      </c>
      <c r="J33" s="1364">
        <v>63928758</v>
      </c>
      <c r="K33" s="1362">
        <v>41470</v>
      </c>
      <c r="L33" s="1366" t="s">
        <v>1253</v>
      </c>
      <c r="M33" s="1362">
        <v>41470</v>
      </c>
      <c r="N33" s="265">
        <v>60881781</v>
      </c>
      <c r="O33" s="1362">
        <v>41472</v>
      </c>
      <c r="P33" s="1362">
        <v>41473</v>
      </c>
      <c r="Q33" s="1363">
        <v>90</v>
      </c>
      <c r="R33" s="1364">
        <v>60881781</v>
      </c>
      <c r="S33" s="1311" t="s">
        <v>966</v>
      </c>
      <c r="T33" s="1311" t="s">
        <v>965</v>
      </c>
      <c r="U33" s="1311" t="s">
        <v>1253</v>
      </c>
      <c r="V33" s="1312">
        <v>60881781</v>
      </c>
      <c r="W33" s="1368">
        <v>41565</v>
      </c>
      <c r="X33" s="267">
        <v>41702</v>
      </c>
      <c r="Y33" s="251" t="s">
        <v>967</v>
      </c>
      <c r="Z33" s="251" t="s">
        <v>1133</v>
      </c>
      <c r="AA33" s="269"/>
      <c r="AB33" s="1362"/>
      <c r="AC33" s="1366"/>
      <c r="AD33" s="1363"/>
      <c r="AE33" s="1342"/>
      <c r="AF33" s="1342"/>
      <c r="AG33" s="1342"/>
      <c r="AH33" s="1342"/>
      <c r="AI33" s="1342"/>
      <c r="AJ33" s="1342"/>
      <c r="AK33" s="1342"/>
      <c r="AL33" s="1342"/>
      <c r="AM33" s="261">
        <v>60881781</v>
      </c>
      <c r="AN33" s="1362">
        <v>41724</v>
      </c>
      <c r="AO33" s="1366" t="s">
        <v>1930</v>
      </c>
      <c r="AP33" s="1195"/>
      <c r="AQ33" s="263"/>
    </row>
    <row r="34" spans="1:47" hidden="1" x14ac:dyDescent="0.2">
      <c r="A34" s="776"/>
      <c r="B34" s="776"/>
      <c r="C34" s="776"/>
      <c r="D34" s="776"/>
      <c r="E34" s="776"/>
      <c r="F34" s="777"/>
      <c r="G34" s="778"/>
      <c r="H34" s="779"/>
      <c r="I34" s="780"/>
      <c r="J34" s="781"/>
      <c r="K34" s="780"/>
      <c r="L34" s="782"/>
      <c r="M34" s="780"/>
      <c r="N34" s="783"/>
      <c r="O34" s="780"/>
      <c r="P34" s="780"/>
      <c r="Q34" s="784"/>
      <c r="R34" s="781"/>
      <c r="S34" s="1268"/>
      <c r="T34" s="1268"/>
      <c r="U34" s="1268"/>
      <c r="V34" s="1268"/>
      <c r="W34" s="785"/>
      <c r="X34" s="786"/>
      <c r="Y34" s="776"/>
      <c r="Z34" s="776"/>
      <c r="AA34" s="787"/>
      <c r="AB34" s="780"/>
      <c r="AC34" s="782"/>
      <c r="AD34" s="784"/>
      <c r="AE34" s="788"/>
      <c r="AF34" s="788"/>
      <c r="AG34" s="788"/>
      <c r="AH34" s="788"/>
      <c r="AI34" s="788"/>
      <c r="AJ34" s="788"/>
      <c r="AK34" s="788"/>
      <c r="AL34" s="788"/>
      <c r="AM34" s="789"/>
      <c r="AN34" s="790"/>
      <c r="AO34" s="790"/>
      <c r="AP34" s="1195"/>
      <c r="AQ34" s="790"/>
    </row>
    <row r="35" spans="1:47" ht="56.25" hidden="1" x14ac:dyDescent="0.2">
      <c r="A35" s="1005" t="s">
        <v>1542</v>
      </c>
      <c r="B35" s="251" t="s">
        <v>1044</v>
      </c>
      <c r="C35" s="251" t="s">
        <v>968</v>
      </c>
      <c r="D35" s="251" t="s">
        <v>1429</v>
      </c>
      <c r="E35" s="251" t="s">
        <v>278</v>
      </c>
      <c r="F35" s="648">
        <v>7729273</v>
      </c>
      <c r="G35" s="644" t="s">
        <v>904</v>
      </c>
      <c r="H35" s="1371" t="s">
        <v>969</v>
      </c>
      <c r="I35" s="1362">
        <v>41345</v>
      </c>
      <c r="J35" s="1364">
        <v>38336650</v>
      </c>
      <c r="K35" s="1362">
        <v>41470</v>
      </c>
      <c r="L35" s="1366" t="s">
        <v>1254</v>
      </c>
      <c r="M35" s="1362">
        <v>41470</v>
      </c>
      <c r="N35" s="265">
        <v>36510723</v>
      </c>
      <c r="O35" s="1362">
        <v>41477</v>
      </c>
      <c r="P35" s="1362">
        <v>41479</v>
      </c>
      <c r="Q35" s="1363">
        <v>90</v>
      </c>
      <c r="R35" s="1364">
        <v>36510723</v>
      </c>
      <c r="S35" s="1312"/>
      <c r="T35" s="1312"/>
      <c r="U35" s="1312"/>
      <c r="V35" s="1312"/>
      <c r="W35" s="1368">
        <v>41571</v>
      </c>
      <c r="X35" s="267">
        <v>41624</v>
      </c>
      <c r="Y35" s="251" t="s">
        <v>970</v>
      </c>
      <c r="Z35" s="251" t="s">
        <v>1133</v>
      </c>
      <c r="AA35" s="269"/>
      <c r="AB35" s="1362"/>
      <c r="AC35" s="1366"/>
      <c r="AD35" s="258">
        <v>15740945</v>
      </c>
      <c r="AE35" s="259">
        <v>41527</v>
      </c>
      <c r="AF35" s="1367" t="s">
        <v>413</v>
      </c>
      <c r="AG35" s="1342"/>
      <c r="AH35" s="1342"/>
      <c r="AI35" s="1342"/>
      <c r="AJ35" s="1342"/>
      <c r="AK35" s="1342"/>
      <c r="AL35" s="1342"/>
      <c r="AM35" s="261">
        <v>20748790</v>
      </c>
      <c r="AN35" s="1362">
        <v>41632</v>
      </c>
      <c r="AO35" s="1366" t="s">
        <v>1663</v>
      </c>
      <c r="AP35" s="1196">
        <v>20979</v>
      </c>
      <c r="AQ35" s="263"/>
    </row>
    <row r="36" spans="1:47" hidden="1" x14ac:dyDescent="0.2">
      <c r="A36" s="711"/>
      <c r="B36" s="711"/>
      <c r="C36" s="711"/>
      <c r="D36" s="711"/>
      <c r="E36" s="711"/>
      <c r="F36" s="775"/>
      <c r="G36" s="713"/>
      <c r="H36" s="714"/>
      <c r="I36" s="715"/>
      <c r="J36" s="716"/>
      <c r="K36" s="715"/>
      <c r="L36" s="717"/>
      <c r="M36" s="715"/>
      <c r="N36" s="718"/>
      <c r="O36" s="715"/>
      <c r="P36" s="715"/>
      <c r="Q36" s="719"/>
      <c r="R36" s="716"/>
      <c r="S36" s="1269"/>
      <c r="T36" s="1269"/>
      <c r="U36" s="1269"/>
      <c r="V36" s="1269"/>
      <c r="W36" s="720"/>
      <c r="X36" s="721"/>
      <c r="Y36" s="711"/>
      <c r="Z36" s="711"/>
      <c r="AA36" s="722"/>
      <c r="AB36" s="715"/>
      <c r="AC36" s="717"/>
      <c r="AD36" s="719"/>
      <c r="AE36" s="723"/>
      <c r="AF36" s="723"/>
      <c r="AG36" s="723"/>
      <c r="AH36" s="723"/>
      <c r="AI36" s="723"/>
      <c r="AJ36" s="723"/>
      <c r="AK36" s="723"/>
      <c r="AL36" s="723"/>
      <c r="AM36" s="724"/>
      <c r="AN36" s="725"/>
      <c r="AO36" s="725"/>
      <c r="AP36" s="1195"/>
      <c r="AQ36" s="725"/>
    </row>
    <row r="37" spans="1:47" ht="56.25" hidden="1" x14ac:dyDescent="0.2">
      <c r="A37" s="251" t="s">
        <v>1046</v>
      </c>
      <c r="B37" s="251" t="s">
        <v>1045</v>
      </c>
      <c r="C37" s="251" t="s">
        <v>971</v>
      </c>
      <c r="D37" s="251" t="s">
        <v>1858</v>
      </c>
      <c r="E37" s="251" t="s">
        <v>278</v>
      </c>
      <c r="F37" s="648">
        <v>7729273</v>
      </c>
      <c r="G37" s="644" t="s">
        <v>904</v>
      </c>
      <c r="H37" s="1371" t="s">
        <v>972</v>
      </c>
      <c r="I37" s="1362">
        <v>41365</v>
      </c>
      <c r="J37" s="1364">
        <v>20982320</v>
      </c>
      <c r="K37" s="1362">
        <v>41470</v>
      </c>
      <c r="L37" s="1366" t="s">
        <v>1251</v>
      </c>
      <c r="M37" s="1362">
        <v>41470</v>
      </c>
      <c r="N37" s="265">
        <v>19976221</v>
      </c>
      <c r="O37" s="1362">
        <v>41474</v>
      </c>
      <c r="P37" s="1362">
        <v>41479</v>
      </c>
      <c r="Q37" s="1363">
        <v>90</v>
      </c>
      <c r="R37" s="1364">
        <v>19976221</v>
      </c>
      <c r="S37" s="1311" t="s">
        <v>1888</v>
      </c>
      <c r="T37" s="1311" t="s">
        <v>1885</v>
      </c>
      <c r="U37" s="1311" t="s">
        <v>1889</v>
      </c>
      <c r="V37" s="1312">
        <v>19976221</v>
      </c>
      <c r="W37" s="1368">
        <v>41571</v>
      </c>
      <c r="X37" s="267">
        <v>41631</v>
      </c>
      <c r="Y37" s="251" t="s">
        <v>970</v>
      </c>
      <c r="Z37" s="251" t="s">
        <v>1133</v>
      </c>
      <c r="AA37" s="269"/>
      <c r="AB37" s="1362"/>
      <c r="AC37" s="1366"/>
      <c r="AD37" s="1363"/>
      <c r="AE37" s="1342"/>
      <c r="AF37" s="1342"/>
      <c r="AG37" s="1342"/>
      <c r="AH37" s="1342"/>
      <c r="AI37" s="1342"/>
      <c r="AJ37" s="1342"/>
      <c r="AK37" s="1342"/>
      <c r="AL37" s="1342"/>
      <c r="AM37" s="261">
        <v>19976221</v>
      </c>
      <c r="AN37" s="267">
        <v>41724</v>
      </c>
      <c r="AO37" s="1366" t="s">
        <v>1967</v>
      </c>
      <c r="AP37" s="1195"/>
      <c r="AQ37" s="263"/>
    </row>
    <row r="38" spans="1:47" hidden="1" x14ac:dyDescent="0.2">
      <c r="A38" s="741"/>
      <c r="B38" s="741"/>
      <c r="C38" s="741"/>
      <c r="D38" s="741"/>
      <c r="E38" s="741"/>
      <c r="F38" s="771"/>
      <c r="G38" s="772"/>
      <c r="H38" s="773"/>
      <c r="I38" s="746"/>
      <c r="J38" s="749"/>
      <c r="K38" s="746"/>
      <c r="L38" s="747"/>
      <c r="M38" s="746"/>
      <c r="N38" s="774"/>
      <c r="O38" s="746"/>
      <c r="P38" s="746"/>
      <c r="Q38" s="751"/>
      <c r="R38" s="749"/>
      <c r="S38" s="1270"/>
      <c r="T38" s="1270"/>
      <c r="U38" s="1270"/>
      <c r="V38" s="1270"/>
      <c r="W38" s="744"/>
      <c r="X38" s="750"/>
      <c r="Y38" s="741"/>
      <c r="Z38" s="741"/>
      <c r="AA38" s="745"/>
      <c r="AB38" s="746"/>
      <c r="AC38" s="747"/>
      <c r="AD38" s="751"/>
      <c r="AE38" s="752"/>
      <c r="AF38" s="752"/>
      <c r="AG38" s="752"/>
      <c r="AH38" s="752"/>
      <c r="AI38" s="752"/>
      <c r="AJ38" s="752"/>
      <c r="AK38" s="752"/>
      <c r="AL38" s="752"/>
      <c r="AM38" s="753"/>
      <c r="AN38" s="754"/>
      <c r="AO38" s="754"/>
      <c r="AP38" s="1195"/>
      <c r="AQ38" s="754"/>
    </row>
    <row r="39" spans="1:47" ht="78" hidden="1" customHeight="1" x14ac:dyDescent="0.2">
      <c r="A39" s="1605" t="s">
        <v>1465</v>
      </c>
      <c r="B39" s="1561" t="s">
        <v>1041</v>
      </c>
      <c r="C39" s="251" t="s">
        <v>1110</v>
      </c>
      <c r="D39" s="1561" t="s">
        <v>1857</v>
      </c>
      <c r="E39" s="1561" t="s">
        <v>974</v>
      </c>
      <c r="F39" s="1584" t="s">
        <v>975</v>
      </c>
      <c r="G39" s="644" t="s">
        <v>905</v>
      </c>
      <c r="H39" s="1371" t="s">
        <v>1042</v>
      </c>
      <c r="I39" s="1563">
        <v>41365</v>
      </c>
      <c r="J39" s="1364">
        <v>25894010</v>
      </c>
      <c r="K39" s="1563">
        <v>41470</v>
      </c>
      <c r="L39" s="1366" t="s">
        <v>1112</v>
      </c>
      <c r="M39" s="1563">
        <v>41470</v>
      </c>
      <c r="N39" s="265">
        <v>25870000</v>
      </c>
      <c r="O39" s="1563">
        <v>41474</v>
      </c>
      <c r="P39" s="1563">
        <v>41474</v>
      </c>
      <c r="Q39" s="1571">
        <v>90</v>
      </c>
      <c r="R39" s="1591">
        <v>51740012</v>
      </c>
      <c r="S39" s="1312"/>
      <c r="T39" s="1312"/>
      <c r="U39" s="1312"/>
      <c r="V39" s="1312"/>
      <c r="W39" s="1568">
        <v>41603</v>
      </c>
      <c r="X39" s="1563">
        <v>41625</v>
      </c>
      <c r="Y39" s="251" t="s">
        <v>1114</v>
      </c>
      <c r="Z39" s="1561" t="s">
        <v>1221</v>
      </c>
      <c r="AA39" s="269"/>
      <c r="AB39" s="1362"/>
      <c r="AC39" s="1366"/>
      <c r="AD39" s="258">
        <v>15522004</v>
      </c>
      <c r="AE39" s="259">
        <v>41536</v>
      </c>
      <c r="AF39" s="1367" t="s">
        <v>1472</v>
      </c>
      <c r="AG39" s="1342"/>
      <c r="AH39" s="1342"/>
      <c r="AI39" s="1342"/>
      <c r="AJ39" s="1342"/>
      <c r="AK39" s="1342"/>
      <c r="AL39" s="1342"/>
      <c r="AM39" s="261">
        <v>10347243</v>
      </c>
      <c r="AN39" s="1623"/>
      <c r="AO39" s="263"/>
      <c r="AP39" s="1196">
        <v>753</v>
      </c>
      <c r="AQ39" s="263"/>
      <c r="AS39" s="1143"/>
      <c r="AU39" s="1143"/>
    </row>
    <row r="40" spans="1:47" ht="78" hidden="1" customHeight="1" x14ac:dyDescent="0.2">
      <c r="A40" s="1607"/>
      <c r="B40" s="1582"/>
      <c r="C40" s="251" t="s">
        <v>1109</v>
      </c>
      <c r="D40" s="1562"/>
      <c r="E40" s="1582"/>
      <c r="F40" s="1585"/>
      <c r="G40" s="644" t="s">
        <v>905</v>
      </c>
      <c r="H40" s="1371" t="s">
        <v>1111</v>
      </c>
      <c r="I40" s="1570"/>
      <c r="J40" s="1364">
        <v>25894010</v>
      </c>
      <c r="K40" s="1570"/>
      <c r="L40" s="1366" t="s">
        <v>1113</v>
      </c>
      <c r="M40" s="1570"/>
      <c r="N40" s="265">
        <v>25870012</v>
      </c>
      <c r="O40" s="1570"/>
      <c r="P40" s="1573"/>
      <c r="Q40" s="1565"/>
      <c r="R40" s="1593"/>
      <c r="S40" s="1312"/>
      <c r="T40" s="1312"/>
      <c r="U40" s="1312"/>
      <c r="V40" s="1312"/>
      <c r="W40" s="1597"/>
      <c r="X40" s="1573"/>
      <c r="Y40" s="251" t="s">
        <v>1114</v>
      </c>
      <c r="Z40" s="1582"/>
      <c r="AA40" s="269"/>
      <c r="AB40" s="1362"/>
      <c r="AC40" s="1366"/>
      <c r="AD40" s="1363"/>
      <c r="AE40" s="1342"/>
      <c r="AF40" s="1342"/>
      <c r="AG40" s="1342"/>
      <c r="AH40" s="1342"/>
      <c r="AI40" s="1342"/>
      <c r="AJ40" s="1342"/>
      <c r="AK40" s="1342"/>
      <c r="AL40" s="1342"/>
      <c r="AM40" s="261">
        <v>25870012</v>
      </c>
      <c r="AN40" s="1624"/>
      <c r="AO40" s="263"/>
      <c r="AP40" s="1195"/>
      <c r="AQ40" s="263"/>
    </row>
    <row r="41" spans="1:47" ht="78" hidden="1" customHeight="1" x14ac:dyDescent="0.2">
      <c r="A41" s="1074" t="s">
        <v>1381</v>
      </c>
      <c r="B41" s="1562"/>
      <c r="C41" s="251" t="s">
        <v>1109</v>
      </c>
      <c r="D41" s="1315"/>
      <c r="E41" s="1562"/>
      <c r="F41" s="1586"/>
      <c r="G41" s="644" t="s">
        <v>1421</v>
      </c>
      <c r="H41" s="1371" t="s">
        <v>1380</v>
      </c>
      <c r="I41" s="1307">
        <v>41551</v>
      </c>
      <c r="J41" s="1364">
        <v>23936000</v>
      </c>
      <c r="K41" s="1307">
        <v>41563</v>
      </c>
      <c r="L41" s="1366" t="s">
        <v>1425</v>
      </c>
      <c r="M41" s="1307">
        <v>41563</v>
      </c>
      <c r="N41" s="265">
        <v>23936000</v>
      </c>
      <c r="O41" s="1307">
        <v>41598</v>
      </c>
      <c r="P41" s="1570"/>
      <c r="Q41" s="1310">
        <v>45</v>
      </c>
      <c r="R41" s="1328">
        <v>23936000</v>
      </c>
      <c r="S41" s="1312"/>
      <c r="T41" s="1312"/>
      <c r="U41" s="1312"/>
      <c r="V41" s="1312"/>
      <c r="W41" s="1569"/>
      <c r="X41" s="1570"/>
      <c r="Y41" s="251" t="s">
        <v>1426</v>
      </c>
      <c r="Z41" s="1562"/>
      <c r="AA41" s="269"/>
      <c r="AB41" s="1362"/>
      <c r="AC41" s="1366"/>
      <c r="AD41" s="1363"/>
      <c r="AE41" s="1342"/>
      <c r="AF41" s="1342"/>
      <c r="AG41" s="1342"/>
      <c r="AH41" s="1342"/>
      <c r="AI41" s="1342"/>
      <c r="AJ41" s="1342"/>
      <c r="AK41" s="1342"/>
      <c r="AL41" s="1342"/>
      <c r="AM41" s="261">
        <v>23936000</v>
      </c>
      <c r="AN41" s="1625"/>
      <c r="AO41" s="263"/>
      <c r="AP41" s="1195"/>
      <c r="AQ41" s="263"/>
    </row>
    <row r="42" spans="1:47" hidden="1" x14ac:dyDescent="0.2">
      <c r="A42" s="411"/>
      <c r="B42" s="411"/>
      <c r="C42" s="411"/>
      <c r="D42" s="411"/>
      <c r="E42" s="411"/>
      <c r="F42" s="677"/>
      <c r="G42" s="678"/>
      <c r="H42" s="679"/>
      <c r="I42" s="408"/>
      <c r="J42" s="680"/>
      <c r="K42" s="408"/>
      <c r="L42" s="407"/>
      <c r="M42" s="408"/>
      <c r="N42" s="409"/>
      <c r="O42" s="408"/>
      <c r="P42" s="408"/>
      <c r="Q42" s="681"/>
      <c r="R42" s="680"/>
      <c r="S42" s="816"/>
      <c r="T42" s="816"/>
      <c r="U42" s="816"/>
      <c r="V42" s="816"/>
      <c r="W42" s="682"/>
      <c r="X42" s="535"/>
      <c r="Y42" s="411"/>
      <c r="Z42" s="411"/>
      <c r="AA42" s="536"/>
      <c r="AB42" s="408"/>
      <c r="AC42" s="407"/>
      <c r="AD42" s="681"/>
      <c r="AE42" s="683"/>
      <c r="AF42" s="683"/>
      <c r="AG42" s="683"/>
      <c r="AH42" s="683"/>
      <c r="AI42" s="683"/>
      <c r="AJ42" s="683"/>
      <c r="AK42" s="683"/>
      <c r="AL42" s="683"/>
      <c r="AM42" s="684"/>
      <c r="AN42" s="410"/>
      <c r="AO42" s="410"/>
      <c r="AP42" s="1195"/>
      <c r="AQ42" s="410"/>
    </row>
    <row r="43" spans="1:47" ht="68.25" hidden="1" x14ac:dyDescent="0.2">
      <c r="A43" s="1005" t="s">
        <v>1264</v>
      </c>
      <c r="B43" s="251" t="s">
        <v>1328</v>
      </c>
      <c r="C43" s="251" t="s">
        <v>976</v>
      </c>
      <c r="D43" s="251" t="s">
        <v>1447</v>
      </c>
      <c r="E43" s="791" t="s">
        <v>1011</v>
      </c>
      <c r="F43" s="648" t="s">
        <v>977</v>
      </c>
      <c r="G43" s="644" t="s">
        <v>978</v>
      </c>
      <c r="H43" s="1371" t="s">
        <v>979</v>
      </c>
      <c r="I43" s="1362">
        <v>41344</v>
      </c>
      <c r="J43" s="1364">
        <v>24898089</v>
      </c>
      <c r="K43" s="1362">
        <v>41470</v>
      </c>
      <c r="L43" s="1366" t="s">
        <v>1091</v>
      </c>
      <c r="M43" s="1362">
        <v>41470</v>
      </c>
      <c r="N43" s="265">
        <v>23711823</v>
      </c>
      <c r="O43" s="1362">
        <v>41473</v>
      </c>
      <c r="P43" s="1362">
        <v>41473</v>
      </c>
      <c r="Q43" s="1363">
        <v>90</v>
      </c>
      <c r="R43" s="1364">
        <v>23711823</v>
      </c>
      <c r="S43" s="1312"/>
      <c r="T43" s="1312"/>
      <c r="U43" s="1312"/>
      <c r="V43" s="1312"/>
      <c r="W43" s="1368">
        <v>41543</v>
      </c>
      <c r="X43" s="267">
        <v>41562</v>
      </c>
      <c r="Y43" s="251" t="s">
        <v>1022</v>
      </c>
      <c r="Z43" s="251" t="s">
        <v>1133</v>
      </c>
      <c r="AA43" s="269">
        <v>0</v>
      </c>
      <c r="AB43" s="1371" t="s">
        <v>116</v>
      </c>
      <c r="AC43" s="1366">
        <v>0</v>
      </c>
      <c r="AD43" s="258">
        <v>7113546.9000000004</v>
      </c>
      <c r="AE43" s="259">
        <v>41514</v>
      </c>
      <c r="AF43" s="1367" t="s">
        <v>1314</v>
      </c>
      <c r="AG43" s="1342"/>
      <c r="AH43" s="1342"/>
      <c r="AI43" s="1342"/>
      <c r="AJ43" s="1342"/>
      <c r="AK43" s="1342"/>
      <c r="AL43" s="1342"/>
      <c r="AM43" s="261">
        <v>16598276.1</v>
      </c>
      <c r="AN43" s="1362">
        <v>41591</v>
      </c>
      <c r="AO43" s="1366" t="s">
        <v>1424</v>
      </c>
      <c r="AP43" s="1195"/>
      <c r="AQ43" s="263"/>
    </row>
    <row r="44" spans="1:47" hidden="1" x14ac:dyDescent="0.2">
      <c r="A44" s="464"/>
      <c r="B44" s="464"/>
      <c r="C44" s="464"/>
      <c r="D44" s="464"/>
      <c r="E44" s="464"/>
      <c r="F44" s="664"/>
      <c r="G44" s="665"/>
      <c r="H44" s="666"/>
      <c r="I44" s="468"/>
      <c r="J44" s="667"/>
      <c r="K44" s="468"/>
      <c r="L44" s="467"/>
      <c r="M44" s="468"/>
      <c r="N44" s="509"/>
      <c r="O44" s="468"/>
      <c r="P44" s="468"/>
      <c r="Q44" s="471"/>
      <c r="R44" s="667"/>
      <c r="S44" s="812"/>
      <c r="T44" s="812"/>
      <c r="U44" s="812"/>
      <c r="V44" s="812"/>
      <c r="W44" s="668"/>
      <c r="X44" s="470"/>
      <c r="Y44" s="464"/>
      <c r="Z44" s="464"/>
      <c r="AA44" s="469"/>
      <c r="AB44" s="468"/>
      <c r="AC44" s="467"/>
      <c r="AD44" s="471"/>
      <c r="AE44" s="502"/>
      <c r="AF44" s="502"/>
      <c r="AG44" s="502"/>
      <c r="AH44" s="502"/>
      <c r="AI44" s="502"/>
      <c r="AJ44" s="502"/>
      <c r="AK44" s="502"/>
      <c r="AL44" s="502"/>
      <c r="AM44" s="669"/>
      <c r="AN44" s="472"/>
      <c r="AO44" s="472"/>
      <c r="AP44" s="1195"/>
      <c r="AQ44" s="472"/>
    </row>
    <row r="45" spans="1:47" ht="78.75" hidden="1" x14ac:dyDescent="0.2">
      <c r="A45" s="1005" t="s">
        <v>1541</v>
      </c>
      <c r="B45" s="251" t="s">
        <v>1645</v>
      </c>
      <c r="C45" s="251" t="s">
        <v>981</v>
      </c>
      <c r="D45" s="251" t="s">
        <v>1646</v>
      </c>
      <c r="E45" s="251" t="s">
        <v>982</v>
      </c>
      <c r="F45" s="648" t="s">
        <v>983</v>
      </c>
      <c r="G45" s="644" t="s">
        <v>984</v>
      </c>
      <c r="H45" s="1371" t="s">
        <v>985</v>
      </c>
      <c r="I45" s="1362">
        <v>41344</v>
      </c>
      <c r="J45" s="1364">
        <v>53406331</v>
      </c>
      <c r="K45" s="1362">
        <v>41470</v>
      </c>
      <c r="L45" s="1366" t="s">
        <v>1228</v>
      </c>
      <c r="M45" s="1362">
        <v>41470</v>
      </c>
      <c r="N45" s="265">
        <v>50857138</v>
      </c>
      <c r="O45" s="1362">
        <v>41477</v>
      </c>
      <c r="P45" s="1362">
        <v>41479</v>
      </c>
      <c r="Q45" s="1363">
        <v>90</v>
      </c>
      <c r="R45" s="1364">
        <v>50857138</v>
      </c>
      <c r="S45" s="1312"/>
      <c r="T45" s="1312"/>
      <c r="U45" s="1312"/>
      <c r="V45" s="1312"/>
      <c r="W45" s="1368">
        <v>41571</v>
      </c>
      <c r="X45" s="267">
        <v>41627</v>
      </c>
      <c r="Y45" s="251" t="s">
        <v>1022</v>
      </c>
      <c r="Z45" s="251" t="s">
        <v>1133</v>
      </c>
      <c r="AA45" s="269"/>
      <c r="AB45" s="1362"/>
      <c r="AC45" s="1366"/>
      <c r="AD45" s="258">
        <v>31631615.600000001</v>
      </c>
      <c r="AE45" s="259">
        <v>41547</v>
      </c>
      <c r="AF45" s="1367" t="s">
        <v>1315</v>
      </c>
      <c r="AG45" s="1342"/>
      <c r="AH45" s="1342"/>
      <c r="AI45" s="1342"/>
      <c r="AJ45" s="1342"/>
      <c r="AK45" s="1342"/>
      <c r="AL45" s="1342"/>
      <c r="AM45" s="261">
        <v>17239583</v>
      </c>
      <c r="AN45" s="1362">
        <v>41631</v>
      </c>
      <c r="AO45" s="1366" t="s">
        <v>250</v>
      </c>
      <c r="AP45" s="1196">
        <v>1985939.4</v>
      </c>
      <c r="AQ45" s="263"/>
    </row>
    <row r="46" spans="1:47" hidden="1" x14ac:dyDescent="0.2">
      <c r="A46" s="649"/>
      <c r="B46" s="649"/>
      <c r="C46" s="649"/>
      <c r="D46" s="649"/>
      <c r="E46" s="649"/>
      <c r="F46" s="650"/>
      <c r="G46" s="651"/>
      <c r="H46" s="652"/>
      <c r="I46" s="653"/>
      <c r="J46" s="654"/>
      <c r="K46" s="653"/>
      <c r="L46" s="655"/>
      <c r="M46" s="653"/>
      <c r="N46" s="656"/>
      <c r="O46" s="653"/>
      <c r="P46" s="653"/>
      <c r="Q46" s="657"/>
      <c r="R46" s="654"/>
      <c r="S46" s="1271"/>
      <c r="T46" s="1271"/>
      <c r="U46" s="1271"/>
      <c r="V46" s="1271"/>
      <c r="W46" s="658"/>
      <c r="X46" s="659"/>
      <c r="Y46" s="649"/>
      <c r="Z46" s="649"/>
      <c r="AA46" s="660"/>
      <c r="AB46" s="653"/>
      <c r="AC46" s="655"/>
      <c r="AD46" s="657"/>
      <c r="AE46" s="661"/>
      <c r="AF46" s="661"/>
      <c r="AG46" s="661"/>
      <c r="AH46" s="661"/>
      <c r="AI46" s="661"/>
      <c r="AJ46" s="661"/>
      <c r="AK46" s="661"/>
      <c r="AL46" s="661"/>
      <c r="AM46" s="662"/>
      <c r="AN46" s="663"/>
      <c r="AO46" s="663"/>
      <c r="AP46" s="1195"/>
      <c r="AQ46" s="663"/>
    </row>
    <row r="47" spans="1:47" ht="74.25" hidden="1" customHeight="1" x14ac:dyDescent="0.2">
      <c r="A47" s="1005" t="s">
        <v>1307</v>
      </c>
      <c r="B47" s="251" t="s">
        <v>1419</v>
      </c>
      <c r="C47" s="251" t="s">
        <v>986</v>
      </c>
      <c r="D47" s="251" t="s">
        <v>1851</v>
      </c>
      <c r="E47" s="251" t="s">
        <v>200</v>
      </c>
      <c r="F47" s="648" t="s">
        <v>987</v>
      </c>
      <c r="G47" s="644" t="s">
        <v>988</v>
      </c>
      <c r="H47" s="1371" t="s">
        <v>989</v>
      </c>
      <c r="I47" s="1362">
        <v>41344</v>
      </c>
      <c r="J47" s="1364">
        <v>82811865</v>
      </c>
      <c r="K47" s="1362">
        <v>41470</v>
      </c>
      <c r="L47" s="1366" t="s">
        <v>1245</v>
      </c>
      <c r="M47" s="1362">
        <v>41470</v>
      </c>
      <c r="N47" s="265">
        <v>78857312</v>
      </c>
      <c r="O47" s="1362">
        <v>41477</v>
      </c>
      <c r="P47" s="1362">
        <v>41479</v>
      </c>
      <c r="Q47" s="1363">
        <v>90</v>
      </c>
      <c r="R47" s="1364">
        <v>78857312</v>
      </c>
      <c r="S47" s="1312"/>
      <c r="T47" s="1312"/>
      <c r="U47" s="1312"/>
      <c r="V47" s="1312"/>
      <c r="W47" s="1368">
        <v>41536</v>
      </c>
      <c r="X47" s="267">
        <v>41554</v>
      </c>
      <c r="Y47" s="251" t="s">
        <v>980</v>
      </c>
      <c r="Z47" s="251" t="s">
        <v>1133</v>
      </c>
      <c r="AA47" s="269"/>
      <c r="AB47" s="1362"/>
      <c r="AC47" s="1366"/>
      <c r="AD47" s="1363">
        <v>33586970</v>
      </c>
      <c r="AE47" s="259">
        <v>41537</v>
      </c>
      <c r="AF47" s="1367" t="s">
        <v>1242</v>
      </c>
      <c r="AG47" s="1342"/>
      <c r="AH47" s="1342"/>
      <c r="AI47" s="1342"/>
      <c r="AJ47" s="1342"/>
      <c r="AK47" s="1342"/>
      <c r="AL47" s="1342"/>
      <c r="AM47" s="261">
        <v>45270342</v>
      </c>
      <c r="AN47" s="1362">
        <v>41562</v>
      </c>
      <c r="AO47" s="1366" t="s">
        <v>1605</v>
      </c>
      <c r="AP47" s="1195"/>
      <c r="AQ47" s="263"/>
    </row>
    <row r="48" spans="1:47" ht="3.75" hidden="1" customHeight="1" x14ac:dyDescent="0.2">
      <c r="A48" s="415"/>
      <c r="B48" s="415"/>
      <c r="C48" s="415"/>
      <c r="D48" s="415"/>
      <c r="E48" s="415"/>
      <c r="F48" s="670"/>
      <c r="G48" s="671"/>
      <c r="H48" s="672"/>
      <c r="I48" s="500"/>
      <c r="J48" s="673"/>
      <c r="K48" s="500"/>
      <c r="L48" s="501"/>
      <c r="M48" s="500"/>
      <c r="N48" s="421"/>
      <c r="O48" s="500"/>
      <c r="P48" s="500"/>
      <c r="Q48" s="674"/>
      <c r="R48" s="673"/>
      <c r="S48" s="806"/>
      <c r="T48" s="806"/>
      <c r="U48" s="806"/>
      <c r="V48" s="806"/>
      <c r="W48" s="675"/>
      <c r="X48" s="497"/>
      <c r="Y48" s="415"/>
      <c r="Z48" s="415"/>
      <c r="AA48" s="423"/>
      <c r="AB48" s="500"/>
      <c r="AC48" s="501"/>
      <c r="AD48" s="674"/>
      <c r="AE48" s="488"/>
      <c r="AF48" s="488"/>
      <c r="AG48" s="488"/>
      <c r="AH48" s="488"/>
      <c r="AI48" s="488"/>
      <c r="AJ48" s="488"/>
      <c r="AK48" s="488"/>
      <c r="AL48" s="488"/>
      <c r="AM48" s="676"/>
      <c r="AN48" s="422"/>
      <c r="AO48" s="422"/>
      <c r="AP48" s="1195"/>
      <c r="AQ48" s="422"/>
    </row>
    <row r="49" spans="1:46" ht="56.25" hidden="1" x14ac:dyDescent="0.2">
      <c r="A49" s="1005" t="s">
        <v>1464</v>
      </c>
      <c r="B49" s="251" t="s">
        <v>1066</v>
      </c>
      <c r="C49" s="251" t="s">
        <v>960</v>
      </c>
      <c r="D49" s="251" t="s">
        <v>1655</v>
      </c>
      <c r="E49" s="251" t="s">
        <v>962</v>
      </c>
      <c r="F49" s="648" t="s">
        <v>120</v>
      </c>
      <c r="G49" s="644" t="s">
        <v>1067</v>
      </c>
      <c r="H49" s="1371" t="s">
        <v>1068</v>
      </c>
      <c r="I49" s="1362">
        <v>41344</v>
      </c>
      <c r="J49" s="1364">
        <v>101493742</v>
      </c>
      <c r="K49" s="1362">
        <v>41470</v>
      </c>
      <c r="L49" s="1366" t="s">
        <v>1247</v>
      </c>
      <c r="M49" s="1362">
        <v>41470</v>
      </c>
      <c r="N49" s="265">
        <v>96660707</v>
      </c>
      <c r="O49" s="1362">
        <v>41473</v>
      </c>
      <c r="P49" s="1362">
        <v>41484</v>
      </c>
      <c r="Q49" s="1363">
        <v>90</v>
      </c>
      <c r="R49" s="1364">
        <v>96573667</v>
      </c>
      <c r="S49" s="1312"/>
      <c r="T49" s="1312"/>
      <c r="U49" s="1312"/>
      <c r="V49" s="1312"/>
      <c r="W49" s="1368">
        <v>41576</v>
      </c>
      <c r="X49" s="267">
        <v>41624</v>
      </c>
      <c r="Y49" s="251" t="s">
        <v>967</v>
      </c>
      <c r="Z49" s="251" t="s">
        <v>1133</v>
      </c>
      <c r="AA49" s="269"/>
      <c r="AB49" s="1362"/>
      <c r="AC49" s="1366"/>
      <c r="AD49" s="258">
        <v>86066562</v>
      </c>
      <c r="AE49" s="259">
        <v>41607</v>
      </c>
      <c r="AF49" s="1367" t="s">
        <v>1852</v>
      </c>
      <c r="AG49" s="1342"/>
      <c r="AH49" s="1342"/>
      <c r="AI49" s="1342"/>
      <c r="AJ49" s="1342"/>
      <c r="AK49" s="1342"/>
      <c r="AL49" s="1342"/>
      <c r="AM49" s="261">
        <v>10506834</v>
      </c>
      <c r="AN49" s="267">
        <v>41628</v>
      </c>
      <c r="AO49" s="1366" t="s">
        <v>1656</v>
      </c>
      <c r="AP49" s="1195">
        <v>271</v>
      </c>
      <c r="AQ49" s="263"/>
    </row>
    <row r="50" spans="1:46" hidden="1" x14ac:dyDescent="0.2">
      <c r="A50" s="411"/>
      <c r="B50" s="411"/>
      <c r="C50" s="411"/>
      <c r="D50" s="411"/>
      <c r="E50" s="411"/>
      <c r="F50" s="685"/>
      <c r="G50" s="678"/>
      <c r="H50" s="679"/>
      <c r="I50" s="408"/>
      <c r="J50" s="680"/>
      <c r="K50" s="408"/>
      <c r="L50" s="407"/>
      <c r="M50" s="408"/>
      <c r="N50" s="409"/>
      <c r="O50" s="408"/>
      <c r="P50" s="408"/>
      <c r="Q50" s="681"/>
      <c r="R50" s="680"/>
      <c r="S50" s="816"/>
      <c r="T50" s="816"/>
      <c r="U50" s="816"/>
      <c r="V50" s="816"/>
      <c r="W50" s="682"/>
      <c r="X50" s="535"/>
      <c r="Y50" s="411"/>
      <c r="Z50" s="411"/>
      <c r="AA50" s="536"/>
      <c r="AB50" s="408"/>
      <c r="AC50" s="407"/>
      <c r="AD50" s="681"/>
      <c r="AE50" s="683"/>
      <c r="AF50" s="683"/>
      <c r="AG50" s="683"/>
      <c r="AH50" s="683"/>
      <c r="AI50" s="683"/>
      <c r="AJ50" s="683"/>
      <c r="AK50" s="683"/>
      <c r="AL50" s="683"/>
      <c r="AM50" s="684"/>
      <c r="AN50" s="410"/>
      <c r="AO50" s="410"/>
      <c r="AP50" s="1195"/>
      <c r="AQ50" s="410"/>
    </row>
    <row r="51" spans="1:46" ht="78.75" hidden="1" customHeight="1" x14ac:dyDescent="0.2">
      <c r="A51" s="1005" t="s">
        <v>1540</v>
      </c>
      <c r="B51" s="251" t="s">
        <v>1051</v>
      </c>
      <c r="C51" s="251" t="s">
        <v>990</v>
      </c>
      <c r="D51" s="1342" t="s">
        <v>1853</v>
      </c>
      <c r="E51" s="251" t="s">
        <v>278</v>
      </c>
      <c r="F51" s="643">
        <v>7729273</v>
      </c>
      <c r="G51" s="644" t="s">
        <v>992</v>
      </c>
      <c r="H51" s="1371" t="s">
        <v>993</v>
      </c>
      <c r="I51" s="1362">
        <v>41344</v>
      </c>
      <c r="J51" s="1364">
        <v>33149912</v>
      </c>
      <c r="K51" s="1362">
        <v>41470</v>
      </c>
      <c r="L51" s="1366" t="s">
        <v>1252</v>
      </c>
      <c r="M51" s="1362">
        <v>41470</v>
      </c>
      <c r="N51" s="265">
        <v>31569468</v>
      </c>
      <c r="O51" s="1362">
        <v>41477</v>
      </c>
      <c r="P51" s="1362">
        <v>41479</v>
      </c>
      <c r="Q51" s="1363">
        <v>90</v>
      </c>
      <c r="R51" s="1364">
        <v>31569468</v>
      </c>
      <c r="S51" s="1312"/>
      <c r="T51" s="1312"/>
      <c r="U51" s="1312"/>
      <c r="V51" s="1312"/>
      <c r="W51" s="1368">
        <v>41571</v>
      </c>
      <c r="X51" s="267">
        <v>41634</v>
      </c>
      <c r="Y51" s="251" t="s">
        <v>967</v>
      </c>
      <c r="Z51" s="251" t="s">
        <v>1133</v>
      </c>
      <c r="AA51" s="269"/>
      <c r="AB51" s="1362"/>
      <c r="AC51" s="1366"/>
      <c r="AD51" s="1363"/>
      <c r="AE51" s="1342"/>
      <c r="AF51" s="1342"/>
      <c r="AG51" s="1342"/>
      <c r="AH51" s="1342"/>
      <c r="AI51" s="1342"/>
      <c r="AJ51" s="1342"/>
      <c r="AK51" s="1342"/>
      <c r="AL51" s="1342"/>
      <c r="AM51" s="261">
        <v>31547385</v>
      </c>
      <c r="AN51" s="1362">
        <v>41638</v>
      </c>
      <c r="AO51" s="1366" t="s">
        <v>1662</v>
      </c>
      <c r="AP51" s="1196">
        <v>22083</v>
      </c>
      <c r="AQ51" s="263"/>
    </row>
    <row r="52" spans="1:46" hidden="1" x14ac:dyDescent="0.2">
      <c r="A52" s="394"/>
      <c r="B52" s="394"/>
      <c r="C52" s="394"/>
      <c r="D52" s="394"/>
      <c r="E52" s="394"/>
      <c r="F52" s="629"/>
      <c r="G52" s="630"/>
      <c r="H52" s="631"/>
      <c r="I52" s="632"/>
      <c r="J52" s="633"/>
      <c r="K52" s="632"/>
      <c r="L52" s="634"/>
      <c r="M52" s="632"/>
      <c r="N52" s="400"/>
      <c r="O52" s="632"/>
      <c r="P52" s="632"/>
      <c r="Q52" s="635"/>
      <c r="R52" s="633"/>
      <c r="S52" s="1267"/>
      <c r="T52" s="1267"/>
      <c r="U52" s="1267"/>
      <c r="V52" s="1267"/>
      <c r="W52" s="636"/>
      <c r="X52" s="637"/>
      <c r="Y52" s="394"/>
      <c r="Z52" s="394"/>
      <c r="AA52" s="638"/>
      <c r="AB52" s="632"/>
      <c r="AC52" s="634"/>
      <c r="AD52" s="635"/>
      <c r="AE52" s="639"/>
      <c r="AF52" s="639"/>
      <c r="AG52" s="639"/>
      <c r="AH52" s="639"/>
      <c r="AI52" s="639"/>
      <c r="AJ52" s="639"/>
      <c r="AK52" s="639"/>
      <c r="AL52" s="639"/>
      <c r="AM52" s="640"/>
      <c r="AN52" s="291"/>
      <c r="AO52" s="291"/>
      <c r="AP52" s="1195"/>
      <c r="AQ52" s="291"/>
    </row>
    <row r="53" spans="1:46" ht="59.25" hidden="1" customHeight="1" x14ac:dyDescent="0.2">
      <c r="A53" s="1626" t="s">
        <v>1607</v>
      </c>
      <c r="B53" s="251" t="s">
        <v>1027</v>
      </c>
      <c r="C53" s="251" t="s">
        <v>1024</v>
      </c>
      <c r="D53" s="1561" t="s">
        <v>1854</v>
      </c>
      <c r="E53" s="1561" t="s">
        <v>994</v>
      </c>
      <c r="F53" s="1584">
        <v>4612909</v>
      </c>
      <c r="G53" s="644" t="s">
        <v>995</v>
      </c>
      <c r="H53" s="1576" t="s">
        <v>996</v>
      </c>
      <c r="I53" s="1563">
        <v>41344</v>
      </c>
      <c r="J53" s="1364">
        <v>48888198</v>
      </c>
      <c r="K53" s="1563">
        <v>41470</v>
      </c>
      <c r="L53" s="1555" t="s">
        <v>1256</v>
      </c>
      <c r="M53" s="1563">
        <v>41470</v>
      </c>
      <c r="N53" s="265">
        <v>45805524.340000004</v>
      </c>
      <c r="O53" s="1563">
        <v>41474</v>
      </c>
      <c r="P53" s="1563">
        <v>41480</v>
      </c>
      <c r="Q53" s="1571">
        <v>90</v>
      </c>
      <c r="R53" s="1591">
        <v>113616151</v>
      </c>
      <c r="S53" s="1312"/>
      <c r="T53" s="1312"/>
      <c r="U53" s="1312"/>
      <c r="V53" s="1312"/>
      <c r="W53" s="1568">
        <v>41572</v>
      </c>
      <c r="X53" s="1563">
        <v>41628</v>
      </c>
      <c r="Y53" s="1561" t="s">
        <v>1029</v>
      </c>
      <c r="Z53" s="1561" t="s">
        <v>1133</v>
      </c>
      <c r="AA53" s="269"/>
      <c r="AB53" s="1362"/>
      <c r="AC53" s="1366"/>
      <c r="AD53" s="258">
        <v>19021688</v>
      </c>
      <c r="AE53" s="1610">
        <v>41591</v>
      </c>
      <c r="AF53" s="1594" t="s">
        <v>1423</v>
      </c>
      <c r="AG53" s="1342"/>
      <c r="AH53" s="1342"/>
      <c r="AI53" s="1342"/>
      <c r="AJ53" s="1342"/>
      <c r="AK53" s="1342"/>
      <c r="AL53" s="1342"/>
      <c r="AM53" s="261">
        <v>26762725.640000001</v>
      </c>
      <c r="AN53" s="1563">
        <v>41635</v>
      </c>
      <c r="AO53" s="1555" t="s">
        <v>1661</v>
      </c>
      <c r="AP53" s="1201">
        <v>21110.7</v>
      </c>
      <c r="AQ53" s="263"/>
      <c r="AR53" s="1571"/>
      <c r="AS53" s="1143"/>
      <c r="AT53" s="302"/>
    </row>
    <row r="54" spans="1:46" ht="75.75" hidden="1" customHeight="1" x14ac:dyDescent="0.2">
      <c r="A54" s="1627"/>
      <c r="B54" s="251" t="s">
        <v>1026</v>
      </c>
      <c r="C54" s="251" t="s">
        <v>1025</v>
      </c>
      <c r="D54" s="1562"/>
      <c r="E54" s="1562"/>
      <c r="F54" s="1586"/>
      <c r="G54" s="644" t="s">
        <v>1028</v>
      </c>
      <c r="H54" s="1577"/>
      <c r="I54" s="1570"/>
      <c r="J54" s="1364">
        <v>70423857</v>
      </c>
      <c r="K54" s="1570"/>
      <c r="L54" s="1556"/>
      <c r="M54" s="1570"/>
      <c r="N54" s="265">
        <v>67810626</v>
      </c>
      <c r="O54" s="1570"/>
      <c r="P54" s="1570"/>
      <c r="Q54" s="1565"/>
      <c r="R54" s="1593"/>
      <c r="S54" s="1312"/>
      <c r="T54" s="1312"/>
      <c r="U54" s="1312"/>
      <c r="V54" s="1312"/>
      <c r="W54" s="1569"/>
      <c r="X54" s="1570"/>
      <c r="Y54" s="1562"/>
      <c r="Z54" s="1562"/>
      <c r="AA54" s="269"/>
      <c r="AB54" s="1362"/>
      <c r="AC54" s="1366"/>
      <c r="AD54" s="258">
        <v>44047312.149999999</v>
      </c>
      <c r="AE54" s="1562"/>
      <c r="AF54" s="1562"/>
      <c r="AG54" s="1342"/>
      <c r="AH54" s="1342"/>
      <c r="AI54" s="1342"/>
      <c r="AJ54" s="1342"/>
      <c r="AK54" s="1342"/>
      <c r="AL54" s="1342"/>
      <c r="AM54" s="261">
        <f>N54-AD54</f>
        <v>23763313.850000001</v>
      </c>
      <c r="AN54" s="1565"/>
      <c r="AO54" s="1565"/>
      <c r="AP54" s="1195"/>
      <c r="AQ54" s="263"/>
      <c r="AR54" s="1565"/>
      <c r="AS54" s="1143"/>
    </row>
    <row r="55" spans="1:46" hidden="1" x14ac:dyDescent="0.2">
      <c r="A55" s="526"/>
      <c r="B55" s="526"/>
      <c r="C55" s="526"/>
      <c r="D55" s="526"/>
      <c r="E55" s="526"/>
      <c r="F55" s="686"/>
      <c r="G55" s="687"/>
      <c r="H55" s="688"/>
      <c r="I55" s="529"/>
      <c r="J55" s="689"/>
      <c r="K55" s="529"/>
      <c r="L55" s="690"/>
      <c r="M55" s="529"/>
      <c r="N55" s="521"/>
      <c r="O55" s="529"/>
      <c r="P55" s="529"/>
      <c r="Q55" s="691"/>
      <c r="R55" s="689"/>
      <c r="S55" s="814"/>
      <c r="T55" s="814"/>
      <c r="U55" s="814"/>
      <c r="V55" s="814"/>
      <c r="W55" s="692"/>
      <c r="X55" s="524"/>
      <c r="Y55" s="526"/>
      <c r="Z55" s="526"/>
      <c r="AA55" s="527"/>
      <c r="AB55" s="529"/>
      <c r="AC55" s="690"/>
      <c r="AD55" s="691"/>
      <c r="AE55" s="693"/>
      <c r="AF55" s="693"/>
      <c r="AG55" s="693"/>
      <c r="AH55" s="693"/>
      <c r="AI55" s="693"/>
      <c r="AJ55" s="693"/>
      <c r="AK55" s="693"/>
      <c r="AL55" s="693"/>
      <c r="AM55" s="694"/>
      <c r="AN55" s="695"/>
      <c r="AO55" s="695"/>
      <c r="AP55" s="1195"/>
      <c r="AQ55" s="695"/>
      <c r="AT55" s="1143"/>
    </row>
    <row r="56" spans="1:46" ht="60" hidden="1" customHeight="1" x14ac:dyDescent="0.2">
      <c r="A56" s="1005" t="s">
        <v>1598</v>
      </c>
      <c r="B56" s="251" t="s">
        <v>1021</v>
      </c>
      <c r="C56" s="251" t="s">
        <v>997</v>
      </c>
      <c r="D56" s="251" t="s">
        <v>1855</v>
      </c>
      <c r="E56" s="251" t="s">
        <v>994</v>
      </c>
      <c r="F56" s="643">
        <v>4612909</v>
      </c>
      <c r="G56" s="644" t="s">
        <v>998</v>
      </c>
      <c r="H56" s="1371" t="s">
        <v>999</v>
      </c>
      <c r="I56" s="1362">
        <v>41344</v>
      </c>
      <c r="J56" s="1364">
        <v>73436551</v>
      </c>
      <c r="K56" s="1362">
        <v>41470</v>
      </c>
      <c r="L56" s="1366" t="s">
        <v>1255</v>
      </c>
      <c r="M56" s="1362">
        <v>41470</v>
      </c>
      <c r="N56" s="265">
        <v>69920425</v>
      </c>
      <c r="O56" s="1362">
        <v>41474</v>
      </c>
      <c r="P56" s="1362">
        <v>41480</v>
      </c>
      <c r="Q56" s="1363">
        <v>90</v>
      </c>
      <c r="R56" s="1364">
        <v>69920425</v>
      </c>
      <c r="S56" s="1312"/>
      <c r="T56" s="1312"/>
      <c r="U56" s="1312"/>
      <c r="V56" s="1312"/>
      <c r="W56" s="1368">
        <v>41572</v>
      </c>
      <c r="X56" s="267">
        <v>41628</v>
      </c>
      <c r="Y56" s="251" t="s">
        <v>1023</v>
      </c>
      <c r="Z56" s="251" t="s">
        <v>1133</v>
      </c>
      <c r="AA56" s="269"/>
      <c r="AB56" s="1362"/>
      <c r="AC56" s="1366"/>
      <c r="AD56" s="1363"/>
      <c r="AE56" s="1342"/>
      <c r="AF56" s="1342"/>
      <c r="AG56" s="1342"/>
      <c r="AH56" s="1342"/>
      <c r="AI56" s="1342"/>
      <c r="AJ56" s="1342"/>
      <c r="AK56" s="1342"/>
      <c r="AL56" s="1342"/>
      <c r="AM56" s="261">
        <v>69919740</v>
      </c>
      <c r="AN56" s="1362">
        <v>41635</v>
      </c>
      <c r="AO56" s="1366" t="s">
        <v>454</v>
      </c>
      <c r="AP56" s="1196">
        <v>685</v>
      </c>
      <c r="AQ56" s="263"/>
    </row>
    <row r="57" spans="1:46" hidden="1" x14ac:dyDescent="0.2">
      <c r="A57" s="696"/>
      <c r="B57" s="696"/>
      <c r="C57" s="696"/>
      <c r="D57" s="696"/>
      <c r="E57" s="696"/>
      <c r="F57" s="697"/>
      <c r="G57" s="698"/>
      <c r="H57" s="699"/>
      <c r="I57" s="700"/>
      <c r="J57" s="701"/>
      <c r="K57" s="700"/>
      <c r="L57" s="702"/>
      <c r="M57" s="700"/>
      <c r="N57" s="703"/>
      <c r="O57" s="700"/>
      <c r="P57" s="700"/>
      <c r="Q57" s="704"/>
      <c r="R57" s="701"/>
      <c r="S57" s="1272"/>
      <c r="T57" s="1272"/>
      <c r="U57" s="1272"/>
      <c r="V57" s="1272"/>
      <c r="W57" s="705"/>
      <c r="X57" s="706"/>
      <c r="Y57" s="696"/>
      <c r="Z57" s="696"/>
      <c r="AA57" s="707"/>
      <c r="AB57" s="700"/>
      <c r="AC57" s="702"/>
      <c r="AD57" s="704"/>
      <c r="AE57" s="708"/>
      <c r="AF57" s="708"/>
      <c r="AG57" s="708"/>
      <c r="AH57" s="708"/>
      <c r="AI57" s="708"/>
      <c r="AJ57" s="708"/>
      <c r="AK57" s="708"/>
      <c r="AL57" s="708"/>
      <c r="AM57" s="709"/>
      <c r="AN57" s="710"/>
      <c r="AO57" s="710"/>
      <c r="AP57" s="1195"/>
      <c r="AQ57" s="710"/>
    </row>
    <row r="58" spans="1:46" ht="39.75" hidden="1" customHeight="1" x14ac:dyDescent="0.2">
      <c r="A58" s="1561" t="s">
        <v>1056</v>
      </c>
      <c r="B58" s="1561" t="s">
        <v>1020</v>
      </c>
      <c r="C58" s="1561" t="s">
        <v>1000</v>
      </c>
      <c r="D58" s="1561" t="s">
        <v>1856</v>
      </c>
      <c r="E58" s="1561" t="s">
        <v>1001</v>
      </c>
      <c r="F58" s="1584">
        <v>4612909</v>
      </c>
      <c r="G58" s="644" t="s">
        <v>892</v>
      </c>
      <c r="H58" s="1576" t="s">
        <v>1002</v>
      </c>
      <c r="I58" s="1563">
        <v>41367</v>
      </c>
      <c r="J58" s="1364">
        <v>24491419</v>
      </c>
      <c r="K58" s="1563">
        <v>41470</v>
      </c>
      <c r="L58" s="1555" t="s">
        <v>1092</v>
      </c>
      <c r="M58" s="1563">
        <v>41470</v>
      </c>
      <c r="N58" s="265">
        <v>24469309</v>
      </c>
      <c r="O58" s="1563">
        <v>41474</v>
      </c>
      <c r="P58" s="1563">
        <v>41480</v>
      </c>
      <c r="Q58" s="1571">
        <v>90</v>
      </c>
      <c r="R58" s="1364">
        <v>24469309</v>
      </c>
      <c r="S58" s="1312"/>
      <c r="T58" s="1312"/>
      <c r="U58" s="1312"/>
      <c r="V58" s="1312"/>
      <c r="W58" s="1568">
        <v>41607</v>
      </c>
      <c r="X58" s="1563">
        <v>41624</v>
      </c>
      <c r="Y58" s="251" t="s">
        <v>1018</v>
      </c>
      <c r="Z58" s="1561" t="s">
        <v>1090</v>
      </c>
      <c r="AA58" s="1614">
        <v>0</v>
      </c>
      <c r="AB58" s="1576" t="s">
        <v>116</v>
      </c>
      <c r="AC58" s="1555">
        <v>0</v>
      </c>
      <c r="AD58" s="258">
        <v>17995233</v>
      </c>
      <c r="AE58" s="259">
        <v>41513</v>
      </c>
      <c r="AF58" s="1367" t="s">
        <v>1382</v>
      </c>
      <c r="AG58" s="1342"/>
      <c r="AH58" s="1342"/>
      <c r="AI58" s="1342"/>
      <c r="AJ58" s="1342"/>
      <c r="AK58" s="1342"/>
      <c r="AL58" s="1342"/>
      <c r="AM58" s="261">
        <v>10934700</v>
      </c>
      <c r="AN58" s="1576">
        <v>41631</v>
      </c>
      <c r="AO58" s="1366" t="s">
        <v>1594</v>
      </c>
      <c r="AP58" s="1620">
        <v>0</v>
      </c>
      <c r="AQ58" s="263"/>
    </row>
    <row r="59" spans="1:46" ht="51.75" hidden="1" customHeight="1" x14ac:dyDescent="0.2">
      <c r="A59" s="1562"/>
      <c r="B59" s="1582"/>
      <c r="C59" s="1582"/>
      <c r="D59" s="1582"/>
      <c r="E59" s="1582"/>
      <c r="F59" s="1585"/>
      <c r="G59" s="644" t="s">
        <v>905</v>
      </c>
      <c r="H59" s="1577"/>
      <c r="I59" s="1570"/>
      <c r="J59" s="1364">
        <v>11065607</v>
      </c>
      <c r="K59" s="1570"/>
      <c r="L59" s="1556"/>
      <c r="M59" s="1570"/>
      <c r="N59" s="265">
        <v>11065607</v>
      </c>
      <c r="O59" s="1570"/>
      <c r="P59" s="1573"/>
      <c r="Q59" s="1565"/>
      <c r="R59" s="1364">
        <v>11065607</v>
      </c>
      <c r="S59" s="1312"/>
      <c r="T59" s="1312"/>
      <c r="U59" s="1312"/>
      <c r="V59" s="1312"/>
      <c r="W59" s="1597"/>
      <c r="X59" s="1573"/>
      <c r="Y59" s="84" t="s">
        <v>1019</v>
      </c>
      <c r="Z59" s="1582"/>
      <c r="AA59" s="1615"/>
      <c r="AB59" s="1570"/>
      <c r="AC59" s="1556"/>
      <c r="AD59" s="1363"/>
      <c r="AE59" s="1342"/>
      <c r="AF59" s="1342"/>
      <c r="AG59" s="1342"/>
      <c r="AH59" s="1342"/>
      <c r="AI59" s="1342"/>
      <c r="AJ59" s="1342"/>
      <c r="AK59" s="1342"/>
      <c r="AL59" s="1342"/>
      <c r="AM59" s="261">
        <v>11065607</v>
      </c>
      <c r="AN59" s="1587"/>
      <c r="AO59" s="1366" t="s">
        <v>1593</v>
      </c>
      <c r="AP59" s="1621"/>
      <c r="AQ59" s="263"/>
    </row>
    <row r="60" spans="1:46" ht="51.75" hidden="1" customHeight="1" x14ac:dyDescent="0.2">
      <c r="A60" s="1561" t="s">
        <v>1420</v>
      </c>
      <c r="B60" s="1582"/>
      <c r="C60" s="1582"/>
      <c r="D60" s="1582"/>
      <c r="E60" s="1582"/>
      <c r="F60" s="1585"/>
      <c r="G60" s="644" t="s">
        <v>892</v>
      </c>
      <c r="H60" s="1576" t="s">
        <v>83</v>
      </c>
      <c r="I60" s="1563">
        <v>41551</v>
      </c>
      <c r="J60" s="1364">
        <v>10934700</v>
      </c>
      <c r="K60" s="1563">
        <v>41571</v>
      </c>
      <c r="L60" s="1555" t="s">
        <v>1427</v>
      </c>
      <c r="M60" s="1563">
        <v>41571</v>
      </c>
      <c r="N60" s="1364">
        <v>10934700</v>
      </c>
      <c r="O60" s="1563">
        <v>41599</v>
      </c>
      <c r="P60" s="1573"/>
      <c r="Q60" s="1571">
        <v>45</v>
      </c>
      <c r="R60" s="1364">
        <v>10934700</v>
      </c>
      <c r="S60" s="1312"/>
      <c r="T60" s="1312"/>
      <c r="U60" s="1312"/>
      <c r="V60" s="1312"/>
      <c r="W60" s="1597"/>
      <c r="X60" s="1573"/>
      <c r="Y60" s="84" t="s">
        <v>1428</v>
      </c>
      <c r="Z60" s="1582"/>
      <c r="AA60" s="1337"/>
      <c r="AB60" s="1307"/>
      <c r="AC60" s="1317"/>
      <c r="AD60" s="1363"/>
      <c r="AE60" s="1342"/>
      <c r="AF60" s="1342"/>
      <c r="AG60" s="1342"/>
      <c r="AH60" s="1342"/>
      <c r="AI60" s="1342"/>
      <c r="AJ60" s="1342"/>
      <c r="AK60" s="1342"/>
      <c r="AL60" s="1342"/>
      <c r="AM60" s="261">
        <v>6474076</v>
      </c>
      <c r="AN60" s="1587"/>
      <c r="AO60" s="1366" t="s">
        <v>1594</v>
      </c>
      <c r="AP60" s="1621"/>
      <c r="AQ60" s="263"/>
    </row>
    <row r="61" spans="1:46" ht="64.5" hidden="1" customHeight="1" x14ac:dyDescent="0.2">
      <c r="A61" s="1562"/>
      <c r="B61" s="1562"/>
      <c r="C61" s="1562"/>
      <c r="D61" s="1562"/>
      <c r="E61" s="1562"/>
      <c r="F61" s="1586"/>
      <c r="G61" s="644" t="s">
        <v>1421</v>
      </c>
      <c r="H61" s="1577"/>
      <c r="I61" s="1570"/>
      <c r="J61" s="1364">
        <v>3029237</v>
      </c>
      <c r="K61" s="1570"/>
      <c r="L61" s="1556"/>
      <c r="M61" s="1570"/>
      <c r="N61" s="1364">
        <v>3029237</v>
      </c>
      <c r="O61" s="1570"/>
      <c r="P61" s="1570"/>
      <c r="Q61" s="1565"/>
      <c r="R61" s="1364">
        <v>3029237</v>
      </c>
      <c r="S61" s="1312"/>
      <c r="T61" s="1312"/>
      <c r="U61" s="1312"/>
      <c r="V61" s="1312"/>
      <c r="W61" s="1569"/>
      <c r="X61" s="1570"/>
      <c r="Y61" s="84" t="s">
        <v>1426</v>
      </c>
      <c r="Z61" s="1562"/>
      <c r="AA61" s="1337"/>
      <c r="AB61" s="1307"/>
      <c r="AC61" s="1317"/>
      <c r="AD61" s="1363"/>
      <c r="AE61" s="1342"/>
      <c r="AF61" s="1342"/>
      <c r="AG61" s="1342"/>
      <c r="AH61" s="1342"/>
      <c r="AI61" s="1342"/>
      <c r="AJ61" s="1342"/>
      <c r="AK61" s="1342"/>
      <c r="AL61" s="1342"/>
      <c r="AM61" s="261">
        <v>3029237</v>
      </c>
      <c r="AN61" s="1577"/>
      <c r="AO61" s="1366" t="s">
        <v>1593</v>
      </c>
      <c r="AP61" s="1622"/>
      <c r="AQ61" s="263"/>
    </row>
    <row r="62" spans="1:46" hidden="1" x14ac:dyDescent="0.2">
      <c r="A62" s="283"/>
      <c r="B62" s="283"/>
      <c r="C62" s="283"/>
      <c r="D62" s="283"/>
      <c r="E62" s="283"/>
      <c r="F62" s="645"/>
      <c r="G62" s="646"/>
      <c r="H62" s="647"/>
      <c r="I62" s="1369"/>
      <c r="J62" s="566"/>
      <c r="K62" s="1369"/>
      <c r="L62" s="1370"/>
      <c r="M62" s="1369"/>
      <c r="N62" s="389"/>
      <c r="O62" s="1369"/>
      <c r="P62" s="1369"/>
      <c r="Q62" s="564"/>
      <c r="R62" s="566"/>
      <c r="S62" s="567"/>
      <c r="T62" s="567"/>
      <c r="U62" s="567"/>
      <c r="V62" s="567"/>
      <c r="W62" s="568"/>
      <c r="X62" s="486"/>
      <c r="Y62" s="283"/>
      <c r="Z62" s="283"/>
      <c r="AA62" s="292"/>
      <c r="AB62" s="1369"/>
      <c r="AC62" s="1370"/>
      <c r="AD62" s="564"/>
      <c r="AE62" s="482"/>
      <c r="AF62" s="482"/>
      <c r="AG62" s="482"/>
      <c r="AH62" s="482"/>
      <c r="AI62" s="482"/>
      <c r="AJ62" s="482"/>
      <c r="AK62" s="482"/>
      <c r="AL62" s="482"/>
      <c r="AM62" s="569"/>
      <c r="AN62" s="278"/>
      <c r="AO62" s="278"/>
      <c r="AP62" s="1195"/>
      <c r="AQ62" s="278"/>
    </row>
    <row r="63" spans="1:46" ht="45.75" hidden="1" customHeight="1" x14ac:dyDescent="0.2">
      <c r="A63" s="1561" t="s">
        <v>1054</v>
      </c>
      <c r="B63" s="1561" t="s">
        <v>1055</v>
      </c>
      <c r="C63" s="1559" t="s">
        <v>1007</v>
      </c>
      <c r="D63" s="1561" t="s">
        <v>1431</v>
      </c>
      <c r="E63" s="1561" t="s">
        <v>278</v>
      </c>
      <c r="F63" s="1584">
        <v>7729273</v>
      </c>
      <c r="G63" s="644" t="s">
        <v>1057</v>
      </c>
      <c r="H63" s="1576" t="s">
        <v>1059</v>
      </c>
      <c r="I63" s="1563">
        <v>41394</v>
      </c>
      <c r="J63" s="1364">
        <v>6000000</v>
      </c>
      <c r="K63" s="1563">
        <v>41470</v>
      </c>
      <c r="L63" s="1555" t="s">
        <v>1249</v>
      </c>
      <c r="M63" s="1563">
        <v>41470</v>
      </c>
      <c r="N63" s="265">
        <v>3982459</v>
      </c>
      <c r="O63" s="1563">
        <v>41477</v>
      </c>
      <c r="P63" s="1563">
        <v>41477</v>
      </c>
      <c r="Q63" s="1571">
        <v>90</v>
      </c>
      <c r="R63" s="1364">
        <v>3982459</v>
      </c>
      <c r="S63" s="1312"/>
      <c r="T63" s="1312"/>
      <c r="U63" s="1312"/>
      <c r="V63" s="1312"/>
      <c r="W63" s="1568">
        <v>41565</v>
      </c>
      <c r="X63" s="1563">
        <v>41634</v>
      </c>
      <c r="Y63" s="791" t="s">
        <v>1060</v>
      </c>
      <c r="Z63" s="1561" t="s">
        <v>1133</v>
      </c>
      <c r="AA63" s="269"/>
      <c r="AB63" s="1362"/>
      <c r="AC63" s="1366"/>
      <c r="AD63" s="1363"/>
      <c r="AE63" s="1342"/>
      <c r="AF63" s="1342"/>
      <c r="AG63" s="1342"/>
      <c r="AH63" s="1342"/>
      <c r="AI63" s="1342"/>
      <c r="AJ63" s="1342"/>
      <c r="AK63" s="1342"/>
      <c r="AL63" s="1342"/>
      <c r="AM63" s="261">
        <v>3982459</v>
      </c>
      <c r="AN63" s="1563">
        <v>41638</v>
      </c>
      <c r="AO63" s="1366" t="s">
        <v>1659</v>
      </c>
      <c r="AP63" s="1196">
        <v>225640.42</v>
      </c>
      <c r="AQ63" s="263"/>
      <c r="AS63" s="1143">
        <f>AG63-AP63</f>
        <v>-225640.42</v>
      </c>
    </row>
    <row r="64" spans="1:46" ht="33.75" hidden="1" customHeight="1" x14ac:dyDescent="0.2">
      <c r="A64" s="1562"/>
      <c r="B64" s="1562"/>
      <c r="C64" s="1560"/>
      <c r="D64" s="1562"/>
      <c r="E64" s="1562"/>
      <c r="F64" s="1586"/>
      <c r="G64" s="644" t="s">
        <v>1058</v>
      </c>
      <c r="H64" s="1577"/>
      <c r="I64" s="1570"/>
      <c r="J64" s="1364">
        <v>34000000</v>
      </c>
      <c r="K64" s="1570"/>
      <c r="L64" s="1556"/>
      <c r="M64" s="1570"/>
      <c r="N64" s="265">
        <v>34000000</v>
      </c>
      <c r="O64" s="1570"/>
      <c r="P64" s="1570"/>
      <c r="Q64" s="1565"/>
      <c r="R64" s="1364">
        <v>34000000</v>
      </c>
      <c r="S64" s="1312"/>
      <c r="T64" s="1312"/>
      <c r="U64" s="1312"/>
      <c r="V64" s="1312"/>
      <c r="W64" s="1569"/>
      <c r="X64" s="1570"/>
      <c r="Y64" s="251" t="s">
        <v>95</v>
      </c>
      <c r="Z64" s="1562"/>
      <c r="AA64" s="269"/>
      <c r="AB64" s="1362"/>
      <c r="AC64" s="1366"/>
      <c r="AD64" s="258">
        <v>20573082</v>
      </c>
      <c r="AE64" s="259">
        <v>41558</v>
      </c>
      <c r="AF64" s="1367" t="s">
        <v>1199</v>
      </c>
      <c r="AG64" s="261"/>
      <c r="AH64" s="1342"/>
      <c r="AI64" s="1342"/>
      <c r="AJ64" s="1342"/>
      <c r="AK64" s="1342"/>
      <c r="AL64" s="1342"/>
      <c r="AM64" s="261">
        <v>13201278</v>
      </c>
      <c r="AN64" s="1565"/>
      <c r="AO64" s="1366" t="s">
        <v>1660</v>
      </c>
      <c r="AP64" s="1195"/>
      <c r="AQ64" s="263"/>
      <c r="AS64" s="1143">
        <f>AG64+AP63</f>
        <v>225640.42</v>
      </c>
    </row>
    <row r="65" spans="1:45" hidden="1" x14ac:dyDescent="0.2">
      <c r="A65" s="711"/>
      <c r="B65" s="711"/>
      <c r="C65" s="711"/>
      <c r="D65" s="711"/>
      <c r="E65" s="711"/>
      <c r="F65" s="712"/>
      <c r="G65" s="713"/>
      <c r="H65" s="714"/>
      <c r="I65" s="715"/>
      <c r="J65" s="716"/>
      <c r="K65" s="715"/>
      <c r="L65" s="717"/>
      <c r="M65" s="715"/>
      <c r="N65" s="718"/>
      <c r="O65" s="715"/>
      <c r="P65" s="715"/>
      <c r="Q65" s="719"/>
      <c r="R65" s="716"/>
      <c r="S65" s="1269"/>
      <c r="T65" s="1269"/>
      <c r="U65" s="1269"/>
      <c r="V65" s="1269"/>
      <c r="W65" s="720"/>
      <c r="X65" s="721"/>
      <c r="Y65" s="711"/>
      <c r="Z65" s="711"/>
      <c r="AA65" s="722"/>
      <c r="AB65" s="715"/>
      <c r="AC65" s="717"/>
      <c r="AD65" s="719"/>
      <c r="AE65" s="723"/>
      <c r="AF65" s="723"/>
      <c r="AG65" s="723"/>
      <c r="AH65" s="723"/>
      <c r="AI65" s="723"/>
      <c r="AJ65" s="723"/>
      <c r="AK65" s="723"/>
      <c r="AL65" s="723"/>
      <c r="AM65" s="724"/>
      <c r="AN65" s="725"/>
      <c r="AO65" s="725"/>
      <c r="AP65" s="1195"/>
      <c r="AQ65" s="725"/>
      <c r="AS65" s="253">
        <f>AS63-AS64</f>
        <v>-451280.84</v>
      </c>
    </row>
    <row r="66" spans="1:45" ht="67.5" hidden="1" x14ac:dyDescent="0.2">
      <c r="A66" s="1005" t="s">
        <v>1466</v>
      </c>
      <c r="B66" s="251" t="s">
        <v>1070</v>
      </c>
      <c r="C66" s="251" t="s">
        <v>1003</v>
      </c>
      <c r="D66" s="251" t="s">
        <v>1467</v>
      </c>
      <c r="E66" s="251" t="s">
        <v>200</v>
      </c>
      <c r="F66" s="648" t="s">
        <v>987</v>
      </c>
      <c r="G66" s="644" t="s">
        <v>1005</v>
      </c>
      <c r="H66" s="1371" t="s">
        <v>1004</v>
      </c>
      <c r="I66" s="1362">
        <v>41394</v>
      </c>
      <c r="J66" s="1364">
        <v>75000000</v>
      </c>
      <c r="K66" s="1362">
        <v>41470</v>
      </c>
      <c r="L66" s="1366" t="s">
        <v>1250</v>
      </c>
      <c r="M66" s="1362">
        <v>41470</v>
      </c>
      <c r="N66" s="265">
        <v>71112432</v>
      </c>
      <c r="O66" s="1362">
        <v>41477</v>
      </c>
      <c r="P66" s="1362">
        <v>41481</v>
      </c>
      <c r="Q66" s="1363">
        <v>90</v>
      </c>
      <c r="R66" s="1364">
        <v>71112432</v>
      </c>
      <c r="S66" s="1312"/>
      <c r="T66" s="1312"/>
      <c r="U66" s="1312"/>
      <c r="V66" s="1312"/>
      <c r="W66" s="1368">
        <v>41572</v>
      </c>
      <c r="X66" s="267">
        <v>41624</v>
      </c>
      <c r="Y66" s="251" t="s">
        <v>1006</v>
      </c>
      <c r="Z66" s="251" t="s">
        <v>1133</v>
      </c>
      <c r="AA66" s="269"/>
      <c r="AB66" s="1362"/>
      <c r="AC66" s="1366"/>
      <c r="AD66" s="258">
        <v>33371171</v>
      </c>
      <c r="AE66" s="259">
        <v>41536</v>
      </c>
      <c r="AF66" s="1367" t="s">
        <v>1243</v>
      </c>
      <c r="AG66" s="1342"/>
      <c r="AH66" s="1342"/>
      <c r="AI66" s="1342"/>
      <c r="AJ66" s="1342"/>
      <c r="AK66" s="1342"/>
      <c r="AL66" s="1342"/>
      <c r="AM66" s="261">
        <v>37692539</v>
      </c>
      <c r="AN66" s="267">
        <v>41628</v>
      </c>
      <c r="AO66" s="1366" t="s">
        <v>1860</v>
      </c>
      <c r="AP66" s="1196">
        <v>48722</v>
      </c>
      <c r="AQ66" s="263"/>
    </row>
    <row r="67" spans="1:45" hidden="1" x14ac:dyDescent="0.2">
      <c r="A67" s="726"/>
      <c r="B67" s="726"/>
      <c r="C67" s="726"/>
      <c r="D67" s="726"/>
      <c r="E67" s="726"/>
      <c r="F67" s="727"/>
      <c r="G67" s="728"/>
      <c r="H67" s="729"/>
      <c r="I67" s="730"/>
      <c r="J67" s="731"/>
      <c r="K67" s="730"/>
      <c r="L67" s="732"/>
      <c r="M67" s="730"/>
      <c r="N67" s="733"/>
      <c r="O67" s="730"/>
      <c r="P67" s="730"/>
      <c r="Q67" s="734"/>
      <c r="R67" s="731"/>
      <c r="S67" s="1273"/>
      <c r="T67" s="1273"/>
      <c r="U67" s="1273"/>
      <c r="V67" s="1273"/>
      <c r="W67" s="735"/>
      <c r="X67" s="736"/>
      <c r="Y67" s="726"/>
      <c r="Z67" s="726"/>
      <c r="AA67" s="737"/>
      <c r="AB67" s="730"/>
      <c r="AC67" s="732"/>
      <c r="AD67" s="734"/>
      <c r="AE67" s="738"/>
      <c r="AF67" s="738"/>
      <c r="AG67" s="738"/>
      <c r="AH67" s="738"/>
      <c r="AI67" s="738"/>
      <c r="AJ67" s="738"/>
      <c r="AK67" s="738"/>
      <c r="AL67" s="738"/>
      <c r="AM67" s="739"/>
      <c r="AN67" s="740"/>
      <c r="AO67" s="740"/>
      <c r="AP67" s="1195"/>
      <c r="AQ67" s="740"/>
    </row>
    <row r="68" spans="1:45" ht="66" hidden="1" customHeight="1" x14ac:dyDescent="0.2">
      <c r="A68" s="1005" t="s">
        <v>1311</v>
      </c>
      <c r="B68" s="251" t="s">
        <v>1062</v>
      </c>
      <c r="C68" s="251" t="s">
        <v>1008</v>
      </c>
      <c r="D68" s="251" t="s">
        <v>1859</v>
      </c>
      <c r="E68" s="251" t="s">
        <v>278</v>
      </c>
      <c r="F68" s="643">
        <v>7729273</v>
      </c>
      <c r="G68" s="644" t="s">
        <v>1009</v>
      </c>
      <c r="H68" s="1371" t="s">
        <v>1010</v>
      </c>
      <c r="I68" s="1362">
        <v>41365</v>
      </c>
      <c r="J68" s="1364">
        <v>27148958</v>
      </c>
      <c r="K68" s="1362">
        <v>41470</v>
      </c>
      <c r="L68" s="1366" t="s">
        <v>1248</v>
      </c>
      <c r="M68" s="1362">
        <v>41470</v>
      </c>
      <c r="N68" s="265">
        <v>25855514</v>
      </c>
      <c r="O68" s="1362">
        <v>41477</v>
      </c>
      <c r="P68" s="1362">
        <v>41479</v>
      </c>
      <c r="Q68" s="1363">
        <v>90</v>
      </c>
      <c r="R68" s="1364">
        <v>25855514</v>
      </c>
      <c r="S68" s="1312"/>
      <c r="T68" s="1312"/>
      <c r="U68" s="1312"/>
      <c r="V68" s="1312"/>
      <c r="W68" s="1368">
        <v>41534</v>
      </c>
      <c r="X68" s="267">
        <v>41551</v>
      </c>
      <c r="Y68" s="251" t="s">
        <v>133</v>
      </c>
      <c r="Z68" s="251" t="s">
        <v>1133</v>
      </c>
      <c r="AA68" s="269"/>
      <c r="AB68" s="1362"/>
      <c r="AC68" s="1366"/>
      <c r="AD68" s="1363"/>
      <c r="AE68" s="1342"/>
      <c r="AF68" s="1342"/>
      <c r="AG68" s="1342"/>
      <c r="AH68" s="1342"/>
      <c r="AI68" s="1342"/>
      <c r="AJ68" s="1342"/>
      <c r="AK68" s="1342"/>
      <c r="AL68" s="1342"/>
      <c r="AM68" s="261">
        <v>25855514</v>
      </c>
      <c r="AN68" s="1362">
        <v>41563</v>
      </c>
      <c r="AO68" s="1366" t="s">
        <v>1312</v>
      </c>
      <c r="AP68" s="1195"/>
      <c r="AQ68" s="263"/>
    </row>
    <row r="69" spans="1:45" hidden="1" x14ac:dyDescent="0.2">
      <c r="A69" s="283"/>
      <c r="B69" s="283"/>
      <c r="C69" s="283"/>
      <c r="D69" s="283"/>
      <c r="E69" s="283"/>
      <c r="F69" s="645"/>
      <c r="G69" s="646"/>
      <c r="H69" s="647"/>
      <c r="I69" s="1369"/>
      <c r="J69" s="566"/>
      <c r="K69" s="1369"/>
      <c r="L69" s="1370"/>
      <c r="M69" s="1369"/>
      <c r="N69" s="389"/>
      <c r="O69" s="1369"/>
      <c r="P69" s="1369"/>
      <c r="Q69" s="564"/>
      <c r="R69" s="566"/>
      <c r="S69" s="567"/>
      <c r="T69" s="567"/>
      <c r="U69" s="567"/>
      <c r="V69" s="567"/>
      <c r="W69" s="568"/>
      <c r="X69" s="486"/>
      <c r="Y69" s="283"/>
      <c r="Z69" s="283"/>
      <c r="AA69" s="292"/>
      <c r="AB69" s="1369"/>
      <c r="AC69" s="1370"/>
      <c r="AD69" s="564"/>
      <c r="AE69" s="482"/>
      <c r="AF69" s="482"/>
      <c r="AG69" s="482"/>
      <c r="AH69" s="482"/>
      <c r="AI69" s="482"/>
      <c r="AJ69" s="482"/>
      <c r="AK69" s="482"/>
      <c r="AL69" s="482"/>
      <c r="AM69" s="569"/>
      <c r="AN69" s="278"/>
      <c r="AO69" s="278"/>
      <c r="AP69" s="1195"/>
      <c r="AQ69" s="278"/>
    </row>
    <row r="70" spans="1:45" ht="57" hidden="1" customHeight="1" x14ac:dyDescent="0.2">
      <c r="A70" s="1005" t="s">
        <v>1404</v>
      </c>
      <c r="B70" s="251" t="s">
        <v>1031</v>
      </c>
      <c r="C70" s="272" t="s">
        <v>952</v>
      </c>
      <c r="D70" s="272" t="s">
        <v>1439</v>
      </c>
      <c r="E70" s="272" t="s">
        <v>953</v>
      </c>
      <c r="F70" s="859">
        <v>18142471</v>
      </c>
      <c r="G70" s="642" t="s">
        <v>1032</v>
      </c>
      <c r="H70" s="642" t="s">
        <v>956</v>
      </c>
      <c r="I70" s="1368">
        <v>41445</v>
      </c>
      <c r="J70" s="269">
        <v>5542228</v>
      </c>
      <c r="K70" s="1362">
        <v>41478</v>
      </c>
      <c r="L70" s="1366" t="s">
        <v>1089</v>
      </c>
      <c r="M70" s="1362">
        <v>41478</v>
      </c>
      <c r="N70" s="269">
        <v>5542110</v>
      </c>
      <c r="O70" s="1362">
        <v>41479</v>
      </c>
      <c r="P70" s="1362">
        <v>41479</v>
      </c>
      <c r="Q70" s="297" t="s">
        <v>958</v>
      </c>
      <c r="R70" s="269">
        <v>5542110</v>
      </c>
      <c r="S70" s="1312"/>
      <c r="T70" s="1312"/>
      <c r="U70" s="1312"/>
      <c r="V70" s="1312"/>
      <c r="W70" s="1368">
        <v>41540</v>
      </c>
      <c r="X70" s="267">
        <v>41584</v>
      </c>
      <c r="Y70" s="641" t="s">
        <v>1033</v>
      </c>
      <c r="Z70" s="251" t="s">
        <v>1237</v>
      </c>
      <c r="AA70" s="269">
        <v>2771055</v>
      </c>
      <c r="AB70" s="1362">
        <v>41508</v>
      </c>
      <c r="AC70" s="1366" t="s">
        <v>1303</v>
      </c>
      <c r="AD70" s="1363"/>
      <c r="AE70" s="1342"/>
      <c r="AF70" s="1342"/>
      <c r="AG70" s="1342"/>
      <c r="AH70" s="1342"/>
      <c r="AI70" s="1342"/>
      <c r="AJ70" s="1342"/>
      <c r="AK70" s="1342"/>
      <c r="AL70" s="1342"/>
      <c r="AM70" s="261">
        <v>2771055</v>
      </c>
      <c r="AN70" s="1362">
        <v>41603</v>
      </c>
      <c r="AO70" s="1366" t="s">
        <v>1440</v>
      </c>
      <c r="AP70" s="1195"/>
      <c r="AQ70" s="263"/>
    </row>
    <row r="71" spans="1:45" ht="7.5" hidden="1" customHeight="1" x14ac:dyDescent="0.2">
      <c r="A71" s="741"/>
      <c r="B71" s="741"/>
      <c r="C71" s="742"/>
      <c r="D71" s="755"/>
      <c r="E71" s="755"/>
      <c r="F71" s="745"/>
      <c r="G71" s="743"/>
      <c r="H71" s="743"/>
      <c r="I71" s="744"/>
      <c r="J71" s="745"/>
      <c r="K71" s="746"/>
      <c r="L71" s="747"/>
      <c r="M71" s="746"/>
      <c r="N71" s="745"/>
      <c r="O71" s="746"/>
      <c r="P71" s="746"/>
      <c r="Q71" s="748"/>
      <c r="R71" s="745"/>
      <c r="S71" s="1270"/>
      <c r="T71" s="1270"/>
      <c r="U71" s="1270"/>
      <c r="V71" s="1270"/>
      <c r="W71" s="744"/>
      <c r="X71" s="750"/>
      <c r="Y71" s="742"/>
      <c r="Z71" s="741"/>
      <c r="AA71" s="745"/>
      <c r="AB71" s="746"/>
      <c r="AC71" s="747"/>
      <c r="AD71" s="751"/>
      <c r="AE71" s="752"/>
      <c r="AF71" s="752"/>
      <c r="AG71" s="752"/>
      <c r="AH71" s="752"/>
      <c r="AI71" s="752"/>
      <c r="AJ71" s="752"/>
      <c r="AK71" s="752"/>
      <c r="AL71" s="752"/>
      <c r="AM71" s="753"/>
      <c r="AN71" s="754"/>
      <c r="AO71" s="754"/>
      <c r="AP71" s="1195"/>
      <c r="AQ71" s="754"/>
    </row>
    <row r="72" spans="1:45" ht="56.25" hidden="1" x14ac:dyDescent="0.2">
      <c r="A72" s="1005" t="s">
        <v>1308</v>
      </c>
      <c r="B72" s="251" t="s">
        <v>1035</v>
      </c>
      <c r="C72" s="272" t="s">
        <v>954</v>
      </c>
      <c r="D72" s="272" t="s">
        <v>1379</v>
      </c>
      <c r="E72" s="272" t="s">
        <v>953</v>
      </c>
      <c r="F72" s="860">
        <v>18142471</v>
      </c>
      <c r="G72" s="642" t="s">
        <v>1036</v>
      </c>
      <c r="H72" s="642" t="s">
        <v>957</v>
      </c>
      <c r="I72" s="1368">
        <v>41445</v>
      </c>
      <c r="J72" s="269">
        <v>7473152</v>
      </c>
      <c r="K72" s="1362">
        <v>41478</v>
      </c>
      <c r="L72" s="1366" t="s">
        <v>1088</v>
      </c>
      <c r="M72" s="1362">
        <v>41478</v>
      </c>
      <c r="N72" s="269">
        <v>7472408</v>
      </c>
      <c r="O72" s="1362">
        <v>41480</v>
      </c>
      <c r="P72" s="1362">
        <v>41480</v>
      </c>
      <c r="Q72" s="297" t="s">
        <v>958</v>
      </c>
      <c r="R72" s="269">
        <v>7472408</v>
      </c>
      <c r="S72" s="1312"/>
      <c r="T72" s="1312"/>
      <c r="U72" s="1312"/>
      <c r="V72" s="1312"/>
      <c r="W72" s="1368">
        <v>41541</v>
      </c>
      <c r="X72" s="267">
        <v>41568</v>
      </c>
      <c r="Y72" s="641" t="s">
        <v>959</v>
      </c>
      <c r="Z72" s="251" t="s">
        <v>1237</v>
      </c>
      <c r="AA72" s="269">
        <f>R72/2</f>
        <v>3736204</v>
      </c>
      <c r="AB72" s="1362">
        <v>41500</v>
      </c>
      <c r="AC72" s="1366" t="s">
        <v>1309</v>
      </c>
      <c r="AD72" s="1363"/>
      <c r="AE72" s="1342"/>
      <c r="AF72" s="1342"/>
      <c r="AG72" s="1342"/>
      <c r="AH72" s="1342"/>
      <c r="AI72" s="1342"/>
      <c r="AJ72" s="1342"/>
      <c r="AK72" s="1342"/>
      <c r="AL72" s="1342"/>
      <c r="AM72" s="261">
        <v>3736204</v>
      </c>
      <c r="AN72" s="1362">
        <v>41591</v>
      </c>
      <c r="AO72" s="1366" t="s">
        <v>1405</v>
      </c>
      <c r="AP72" s="1195"/>
      <c r="AQ72" s="263"/>
    </row>
    <row r="73" spans="1:45" hidden="1" x14ac:dyDescent="0.2">
      <c r="A73" s="711"/>
      <c r="B73" s="711"/>
      <c r="C73" s="711"/>
      <c r="D73" s="711"/>
      <c r="E73" s="711"/>
      <c r="F73" s="712"/>
      <c r="G73" s="713"/>
      <c r="H73" s="714"/>
      <c r="I73" s="715"/>
      <c r="J73" s="716"/>
      <c r="K73" s="715"/>
      <c r="L73" s="717"/>
      <c r="M73" s="715"/>
      <c r="N73" s="718"/>
      <c r="O73" s="715"/>
      <c r="P73" s="715"/>
      <c r="Q73" s="719"/>
      <c r="R73" s="716"/>
      <c r="S73" s="1269"/>
      <c r="T73" s="1269"/>
      <c r="U73" s="1269"/>
      <c r="V73" s="1269"/>
      <c r="W73" s="720"/>
      <c r="X73" s="721"/>
      <c r="Y73" s="711"/>
      <c r="Z73" s="711"/>
      <c r="AA73" s="722"/>
      <c r="AB73" s="715"/>
      <c r="AC73" s="717"/>
      <c r="AD73" s="719"/>
      <c r="AE73" s="723"/>
      <c r="AF73" s="723"/>
      <c r="AG73" s="723"/>
      <c r="AH73" s="723"/>
      <c r="AI73" s="723"/>
      <c r="AJ73" s="723"/>
      <c r="AK73" s="723"/>
      <c r="AL73" s="723"/>
      <c r="AM73" s="724"/>
      <c r="AN73" s="725"/>
      <c r="AO73" s="725"/>
      <c r="AP73" s="1195"/>
      <c r="AQ73" s="725"/>
    </row>
    <row r="74" spans="1:45" ht="56.25" hidden="1" x14ac:dyDescent="0.2">
      <c r="A74" s="1005" t="s">
        <v>1204</v>
      </c>
      <c r="B74" s="251" t="s">
        <v>1038</v>
      </c>
      <c r="C74" s="641" t="s">
        <v>950</v>
      </c>
      <c r="D74" s="272" t="s">
        <v>1441</v>
      </c>
      <c r="E74" s="272" t="s">
        <v>278</v>
      </c>
      <c r="F74" s="859">
        <v>7729273</v>
      </c>
      <c r="G74" s="642" t="s">
        <v>1039</v>
      </c>
      <c r="H74" s="642" t="s">
        <v>955</v>
      </c>
      <c r="I74" s="1368">
        <v>41445</v>
      </c>
      <c r="J74" s="269">
        <v>10437252</v>
      </c>
      <c r="K74" s="1362">
        <v>41478</v>
      </c>
      <c r="L74" s="1366" t="s">
        <v>1086</v>
      </c>
      <c r="M74" s="1362">
        <v>41478</v>
      </c>
      <c r="N74" s="269">
        <v>10435890</v>
      </c>
      <c r="O74" s="1362">
        <v>41479</v>
      </c>
      <c r="P74" s="1362">
        <v>41481</v>
      </c>
      <c r="Q74" s="297" t="s">
        <v>958</v>
      </c>
      <c r="R74" s="269">
        <v>10435890</v>
      </c>
      <c r="S74" s="1312"/>
      <c r="T74" s="1312"/>
      <c r="U74" s="1312"/>
      <c r="V74" s="1312"/>
      <c r="W74" s="1368">
        <v>41508</v>
      </c>
      <c r="X74" s="267">
        <v>41522</v>
      </c>
      <c r="Y74" s="641" t="s">
        <v>959</v>
      </c>
      <c r="Z74" s="251" t="s">
        <v>1087</v>
      </c>
      <c r="AA74" s="269">
        <v>5217945</v>
      </c>
      <c r="AB74" s="1362">
        <v>41500</v>
      </c>
      <c r="AC74" s="1366" t="s">
        <v>1106</v>
      </c>
      <c r="AD74" s="1363"/>
      <c r="AE74" s="1342"/>
      <c r="AF74" s="1342"/>
      <c r="AG74" s="1342"/>
      <c r="AH74" s="1342"/>
      <c r="AI74" s="1342"/>
      <c r="AJ74" s="1342"/>
      <c r="AK74" s="1342"/>
      <c r="AL74" s="1342"/>
      <c r="AM74" s="261">
        <v>5209398</v>
      </c>
      <c r="AN74" s="1362">
        <v>41558</v>
      </c>
      <c r="AO74" s="1366" t="s">
        <v>1198</v>
      </c>
      <c r="AP74" s="1196">
        <v>8547</v>
      </c>
      <c r="AQ74" s="263"/>
    </row>
    <row r="75" spans="1:45" hidden="1" x14ac:dyDescent="0.2">
      <c r="A75" s="756"/>
      <c r="B75" s="756"/>
      <c r="C75" s="756"/>
      <c r="D75" s="756"/>
      <c r="E75" s="756"/>
      <c r="F75" s="757"/>
      <c r="G75" s="758"/>
      <c r="H75" s="759"/>
      <c r="I75" s="760"/>
      <c r="J75" s="761"/>
      <c r="K75" s="760"/>
      <c r="L75" s="762"/>
      <c r="M75" s="760"/>
      <c r="N75" s="763"/>
      <c r="O75" s="760"/>
      <c r="P75" s="760"/>
      <c r="Q75" s="764"/>
      <c r="R75" s="761"/>
      <c r="S75" s="1274"/>
      <c r="T75" s="1274"/>
      <c r="U75" s="1274"/>
      <c r="V75" s="1274"/>
      <c r="W75" s="765"/>
      <c r="X75" s="766"/>
      <c r="Y75" s="756"/>
      <c r="Z75" s="756"/>
      <c r="AA75" s="767"/>
      <c r="AB75" s="760"/>
      <c r="AC75" s="762"/>
      <c r="AD75" s="764"/>
      <c r="AE75" s="768"/>
      <c r="AF75" s="768"/>
      <c r="AG75" s="768"/>
      <c r="AH75" s="768"/>
      <c r="AI75" s="768"/>
      <c r="AJ75" s="768"/>
      <c r="AK75" s="768"/>
      <c r="AL75" s="768"/>
      <c r="AM75" s="769"/>
      <c r="AN75" s="770"/>
      <c r="AO75" s="770"/>
      <c r="AP75" s="1195"/>
      <c r="AQ75" s="770"/>
    </row>
    <row r="76" spans="1:45" ht="59.25" hidden="1" customHeight="1" x14ac:dyDescent="0.2">
      <c r="A76" s="1005" t="s">
        <v>1310</v>
      </c>
      <c r="B76" s="251" t="s">
        <v>1100</v>
      </c>
      <c r="C76" s="251" t="s">
        <v>1101</v>
      </c>
      <c r="D76" s="251" t="s">
        <v>1443</v>
      </c>
      <c r="E76" s="251" t="s">
        <v>1442</v>
      </c>
      <c r="F76" s="858">
        <v>18142471</v>
      </c>
      <c r="G76" s="644" t="s">
        <v>1102</v>
      </c>
      <c r="H76" s="1371" t="s">
        <v>1103</v>
      </c>
      <c r="I76" s="1362">
        <v>41445</v>
      </c>
      <c r="J76" s="1364">
        <v>7000000</v>
      </c>
      <c r="K76" s="1362">
        <v>41506</v>
      </c>
      <c r="L76" s="1366" t="s">
        <v>1189</v>
      </c>
      <c r="M76" s="1362">
        <v>41506</v>
      </c>
      <c r="N76" s="265">
        <v>6999325</v>
      </c>
      <c r="O76" s="1362">
        <v>41507</v>
      </c>
      <c r="P76" s="1362">
        <v>41507</v>
      </c>
      <c r="Q76" s="1363">
        <v>1</v>
      </c>
      <c r="R76" s="1364">
        <v>6999325</v>
      </c>
      <c r="S76" s="1312"/>
      <c r="T76" s="1312"/>
      <c r="U76" s="1312"/>
      <c r="V76" s="1312"/>
      <c r="W76" s="1368">
        <v>41537</v>
      </c>
      <c r="X76" s="267">
        <v>41569</v>
      </c>
      <c r="Y76" s="251" t="s">
        <v>1104</v>
      </c>
      <c r="Z76" s="251" t="s">
        <v>856</v>
      </c>
      <c r="AA76" s="269">
        <v>3499662.5</v>
      </c>
      <c r="AB76" s="1362">
        <v>41516</v>
      </c>
      <c r="AC76" s="1366" t="s">
        <v>317</v>
      </c>
      <c r="AD76" s="1363"/>
      <c r="AE76" s="1342"/>
      <c r="AF76" s="1342"/>
      <c r="AG76" s="1342"/>
      <c r="AH76" s="1342"/>
      <c r="AI76" s="1342"/>
      <c r="AJ76" s="1342"/>
      <c r="AK76" s="1342"/>
      <c r="AL76" s="1342"/>
      <c r="AM76" s="261">
        <v>3499662.5</v>
      </c>
      <c r="AN76" s="1362">
        <v>41591</v>
      </c>
      <c r="AO76" s="1366" t="s">
        <v>1406</v>
      </c>
      <c r="AP76" s="1195"/>
      <c r="AQ76" s="263"/>
    </row>
    <row r="77" spans="1:45" s="863" customFormat="1" ht="8.25" hidden="1" customHeight="1" x14ac:dyDescent="0.2">
      <c r="A77" s="526"/>
      <c r="B77" s="526"/>
      <c r="C77" s="526"/>
      <c r="D77" s="526"/>
      <c r="E77" s="526"/>
      <c r="F77" s="862"/>
      <c r="G77" s="687"/>
      <c r="H77" s="688"/>
      <c r="I77" s="529"/>
      <c r="J77" s="689"/>
      <c r="K77" s="529"/>
      <c r="L77" s="690"/>
      <c r="M77" s="529"/>
      <c r="N77" s="521"/>
      <c r="O77" s="529"/>
      <c r="P77" s="529"/>
      <c r="Q77" s="691"/>
      <c r="R77" s="689"/>
      <c r="S77" s="814"/>
      <c r="T77" s="814"/>
      <c r="U77" s="814"/>
      <c r="V77" s="814"/>
      <c r="W77" s="692"/>
      <c r="X77" s="524"/>
      <c r="Y77" s="526"/>
      <c r="Z77" s="526"/>
      <c r="AA77" s="527"/>
      <c r="AB77" s="529"/>
      <c r="AC77" s="690"/>
      <c r="AD77" s="691"/>
      <c r="AE77" s="693"/>
      <c r="AF77" s="693"/>
      <c r="AG77" s="693"/>
      <c r="AH77" s="693"/>
      <c r="AI77" s="693"/>
      <c r="AJ77" s="693"/>
      <c r="AK77" s="693"/>
      <c r="AL77" s="693"/>
      <c r="AM77" s="694"/>
      <c r="AN77" s="695"/>
      <c r="AO77" s="695"/>
      <c r="AP77" s="1195"/>
      <c r="AQ77" s="695"/>
    </row>
    <row r="78" spans="1:45" ht="57" hidden="1" customHeight="1" x14ac:dyDescent="0.2">
      <c r="A78" s="251" t="s">
        <v>1105</v>
      </c>
      <c r="B78" s="251" t="s">
        <v>1108</v>
      </c>
      <c r="C78" s="251" t="s">
        <v>1115</v>
      </c>
      <c r="D78" s="251" t="s">
        <v>915</v>
      </c>
      <c r="E78" s="251" t="s">
        <v>964</v>
      </c>
      <c r="F78" s="626" t="s">
        <v>865</v>
      </c>
      <c r="G78" s="627" t="s">
        <v>901</v>
      </c>
      <c r="H78" s="1371" t="s">
        <v>1116</v>
      </c>
      <c r="I78" s="1362">
        <v>41345</v>
      </c>
      <c r="J78" s="1364">
        <v>16013971</v>
      </c>
      <c r="K78" s="1362">
        <v>41506</v>
      </c>
      <c r="L78" s="1366" t="s">
        <v>1194</v>
      </c>
      <c r="M78" s="1362">
        <v>41506</v>
      </c>
      <c r="N78" s="265">
        <v>16013689</v>
      </c>
      <c r="O78" s="1362">
        <v>41513</v>
      </c>
      <c r="P78" s="1362">
        <v>41513</v>
      </c>
      <c r="Q78" s="1363">
        <v>1</v>
      </c>
      <c r="R78" s="1364">
        <v>16013689</v>
      </c>
      <c r="S78" s="1311" t="s">
        <v>1877</v>
      </c>
      <c r="T78" s="1311" t="s">
        <v>1878</v>
      </c>
      <c r="U78" s="1311" t="s">
        <v>927</v>
      </c>
      <c r="V78" s="1312">
        <v>16013689</v>
      </c>
      <c r="W78" s="1368">
        <v>41544</v>
      </c>
      <c r="X78" s="267">
        <v>41635</v>
      </c>
      <c r="Y78" s="251" t="s">
        <v>921</v>
      </c>
      <c r="Z78" s="251" t="s">
        <v>275</v>
      </c>
      <c r="AA78" s="269"/>
      <c r="AB78" s="1362"/>
      <c r="AC78" s="1366"/>
      <c r="AD78" s="1363"/>
      <c r="AE78" s="1342"/>
      <c r="AF78" s="1342"/>
      <c r="AG78" s="1342"/>
      <c r="AH78" s="1342"/>
      <c r="AI78" s="1342"/>
      <c r="AJ78" s="1342"/>
      <c r="AK78" s="1342"/>
      <c r="AL78" s="1342"/>
      <c r="AM78" s="261">
        <v>16013339</v>
      </c>
      <c r="AN78" s="1362">
        <v>41717</v>
      </c>
      <c r="AO78" s="1366" t="s">
        <v>1965</v>
      </c>
      <c r="AP78" s="1195">
        <v>350</v>
      </c>
      <c r="AQ78" s="263"/>
    </row>
    <row r="79" spans="1:45" s="857" customFormat="1" ht="9" hidden="1" customHeight="1" x14ac:dyDescent="0.2">
      <c r="A79" s="649"/>
      <c r="B79" s="649"/>
      <c r="C79" s="649"/>
      <c r="D79" s="649"/>
      <c r="E79" s="649"/>
      <c r="F79" s="856"/>
      <c r="G79" s="651"/>
      <c r="H79" s="652"/>
      <c r="I79" s="653"/>
      <c r="J79" s="654"/>
      <c r="K79" s="653"/>
      <c r="L79" s="655"/>
      <c r="M79" s="653"/>
      <c r="N79" s="656"/>
      <c r="O79" s="653"/>
      <c r="P79" s="653"/>
      <c r="Q79" s="657"/>
      <c r="R79" s="654"/>
      <c r="S79" s="1271"/>
      <c r="T79" s="1271"/>
      <c r="U79" s="1271"/>
      <c r="V79" s="1271"/>
      <c r="W79" s="658"/>
      <c r="X79" s="659"/>
      <c r="Y79" s="649"/>
      <c r="Z79" s="649"/>
      <c r="AA79" s="660"/>
      <c r="AB79" s="653"/>
      <c r="AC79" s="655"/>
      <c r="AD79" s="657"/>
      <c r="AE79" s="661"/>
      <c r="AF79" s="661"/>
      <c r="AG79" s="661"/>
      <c r="AH79" s="661"/>
      <c r="AI79" s="661"/>
      <c r="AJ79" s="661"/>
      <c r="AK79" s="661"/>
      <c r="AL79" s="661"/>
      <c r="AM79" s="662"/>
      <c r="AN79" s="663"/>
      <c r="AO79" s="663"/>
      <c r="AP79" s="1195"/>
      <c r="AQ79" s="663"/>
    </row>
    <row r="80" spans="1:45" ht="58.5" hidden="1" customHeight="1" x14ac:dyDescent="0.2">
      <c r="A80" s="1005" t="s">
        <v>1456</v>
      </c>
      <c r="B80" s="251" t="s">
        <v>1096</v>
      </c>
      <c r="C80" s="251" t="s">
        <v>1097</v>
      </c>
      <c r="D80" s="251" t="s">
        <v>1457</v>
      </c>
      <c r="E80" s="251" t="s">
        <v>1015</v>
      </c>
      <c r="F80" s="858">
        <v>19157596</v>
      </c>
      <c r="G80" s="644" t="s">
        <v>898</v>
      </c>
      <c r="H80" s="1371" t="s">
        <v>1098</v>
      </c>
      <c r="I80" s="1362">
        <v>41457</v>
      </c>
      <c r="J80" s="1364">
        <v>16498964</v>
      </c>
      <c r="K80" s="1362">
        <v>41506</v>
      </c>
      <c r="L80" s="1366" t="s">
        <v>140</v>
      </c>
      <c r="M80" s="1362">
        <v>41506</v>
      </c>
      <c r="N80" s="265">
        <v>16494600</v>
      </c>
      <c r="O80" s="1362">
        <v>41513</v>
      </c>
      <c r="P80" s="1362">
        <v>41520</v>
      </c>
      <c r="Q80" s="1363">
        <v>2</v>
      </c>
      <c r="R80" s="1364">
        <v>16494600</v>
      </c>
      <c r="S80" s="1312"/>
      <c r="T80" s="1312"/>
      <c r="U80" s="1312"/>
      <c r="V80" s="1312"/>
      <c r="W80" s="1368">
        <v>41580</v>
      </c>
      <c r="X80" s="267">
        <v>41614</v>
      </c>
      <c r="Y80" s="251" t="s">
        <v>1099</v>
      </c>
      <c r="Z80" s="251" t="s">
        <v>856</v>
      </c>
      <c r="AA80" s="269">
        <v>8247300</v>
      </c>
      <c r="AB80" s="1362">
        <v>41516</v>
      </c>
      <c r="AC80" s="1366" t="s">
        <v>1257</v>
      </c>
      <c r="AD80" s="1363"/>
      <c r="AE80" s="1342"/>
      <c r="AF80" s="1342"/>
      <c r="AG80" s="1342"/>
      <c r="AH80" s="1342"/>
      <c r="AI80" s="1342"/>
      <c r="AJ80" s="1342"/>
      <c r="AK80" s="1342"/>
      <c r="AL80" s="1342"/>
      <c r="AM80" s="261">
        <v>8247300</v>
      </c>
      <c r="AN80" s="1362">
        <v>41628</v>
      </c>
      <c r="AO80" s="1366" t="s">
        <v>1590</v>
      </c>
      <c r="AP80" s="1195"/>
      <c r="AQ80" s="263"/>
    </row>
    <row r="81" spans="1:43" s="861" customFormat="1" hidden="1" x14ac:dyDescent="0.2">
      <c r="A81" s="283"/>
      <c r="B81" s="283"/>
      <c r="C81" s="283"/>
      <c r="D81" s="283"/>
      <c r="E81" s="283"/>
      <c r="F81" s="645"/>
      <c r="G81" s="646"/>
      <c r="H81" s="647"/>
      <c r="I81" s="1369"/>
      <c r="J81" s="566"/>
      <c r="K81" s="1369"/>
      <c r="L81" s="1370"/>
      <c r="M81" s="1369"/>
      <c r="N81" s="389"/>
      <c r="O81" s="1369"/>
      <c r="P81" s="1369"/>
      <c r="Q81" s="564"/>
      <c r="R81" s="566"/>
      <c r="S81" s="567"/>
      <c r="T81" s="567"/>
      <c r="U81" s="567"/>
      <c r="V81" s="567"/>
      <c r="W81" s="568"/>
      <c r="X81" s="486"/>
      <c r="Y81" s="283"/>
      <c r="Z81" s="283"/>
      <c r="AA81" s="292"/>
      <c r="AB81" s="1369"/>
      <c r="AC81" s="1370"/>
      <c r="AD81" s="564"/>
      <c r="AE81" s="482"/>
      <c r="AF81" s="482"/>
      <c r="AG81" s="482"/>
      <c r="AH81" s="482"/>
      <c r="AI81" s="482"/>
      <c r="AJ81" s="482"/>
      <c r="AK81" s="482"/>
      <c r="AL81" s="482"/>
      <c r="AM81" s="569"/>
      <c r="AN81" s="278"/>
      <c r="AO81" s="278"/>
      <c r="AP81" s="1195"/>
      <c r="AQ81" s="278"/>
    </row>
    <row r="82" spans="1:43" ht="102.75" hidden="1" customHeight="1" x14ac:dyDescent="0.2">
      <c r="A82" s="1582" t="s">
        <v>1195</v>
      </c>
      <c r="B82" s="251"/>
      <c r="C82" s="251" t="s">
        <v>1132</v>
      </c>
      <c r="D82" s="1561" t="s">
        <v>91</v>
      </c>
      <c r="E82" s="1561" t="s">
        <v>1133</v>
      </c>
      <c r="F82" s="1599" t="s">
        <v>1134</v>
      </c>
      <c r="G82" s="627" t="s">
        <v>978</v>
      </c>
      <c r="H82" s="1371" t="s">
        <v>979</v>
      </c>
      <c r="I82" s="1362">
        <v>41344</v>
      </c>
      <c r="J82" s="1364">
        <v>1185628</v>
      </c>
      <c r="K82" s="1563">
        <v>41507</v>
      </c>
      <c r="L82" s="1366" t="s">
        <v>141</v>
      </c>
      <c r="M82" s="1362">
        <v>41507</v>
      </c>
      <c r="N82" s="265">
        <v>1185628</v>
      </c>
      <c r="O82" s="1563">
        <v>41512</v>
      </c>
      <c r="P82" s="1563">
        <v>41513</v>
      </c>
      <c r="Q82" s="1571">
        <v>4</v>
      </c>
      <c r="R82" s="1364">
        <v>1185628</v>
      </c>
      <c r="S82" s="1648" t="s">
        <v>1953</v>
      </c>
      <c r="T82" s="1649"/>
      <c r="U82" s="1649"/>
      <c r="V82" s="1650"/>
      <c r="W82" s="1568">
        <v>41635</v>
      </c>
      <c r="X82" s="1563">
        <v>41702</v>
      </c>
      <c r="Y82" s="251" t="s">
        <v>1200</v>
      </c>
      <c r="Z82" s="1561" t="s">
        <v>1244</v>
      </c>
      <c r="AA82" s="269">
        <v>592814</v>
      </c>
      <c r="AB82" s="1563">
        <v>41540</v>
      </c>
      <c r="AC82" s="1662" t="s">
        <v>1944</v>
      </c>
      <c r="AD82" s="1144"/>
      <c r="AE82" s="1610">
        <v>41634</v>
      </c>
      <c r="AF82" s="1342"/>
      <c r="AG82" s="1300"/>
      <c r="AH82" s="1145"/>
      <c r="AI82" s="1342"/>
      <c r="AJ82" s="1145"/>
      <c r="AK82" s="1342"/>
      <c r="AL82" s="1342"/>
      <c r="AM82" s="1145">
        <v>592814</v>
      </c>
      <c r="AN82" s="1563">
        <v>41754</v>
      </c>
      <c r="AO82" s="1555" t="s">
        <v>1979</v>
      </c>
      <c r="AP82" s="1195"/>
      <c r="AQ82" s="263"/>
    </row>
    <row r="83" spans="1:43" ht="51.75" hidden="1" customHeight="1" x14ac:dyDescent="0.2">
      <c r="A83" s="1582"/>
      <c r="B83" s="251"/>
      <c r="C83" s="251" t="s">
        <v>1121</v>
      </c>
      <c r="D83" s="1582"/>
      <c r="E83" s="1582"/>
      <c r="F83" s="1600"/>
      <c r="G83" s="627" t="s">
        <v>1067</v>
      </c>
      <c r="H83" s="1371" t="s">
        <v>1068</v>
      </c>
      <c r="I83" s="1362">
        <v>41344</v>
      </c>
      <c r="J83" s="1364">
        <v>4833035</v>
      </c>
      <c r="K83" s="1573"/>
      <c r="L83" s="1366" t="s">
        <v>132</v>
      </c>
      <c r="M83" s="1362">
        <v>41507</v>
      </c>
      <c r="N83" s="265">
        <v>4833035</v>
      </c>
      <c r="O83" s="1573"/>
      <c r="P83" s="1573"/>
      <c r="Q83" s="1564"/>
      <c r="R83" s="1364">
        <v>4833035</v>
      </c>
      <c r="S83" s="1651"/>
      <c r="T83" s="1652"/>
      <c r="U83" s="1652"/>
      <c r="V83" s="1653"/>
      <c r="W83" s="1597"/>
      <c r="X83" s="1573"/>
      <c r="Y83" s="251" t="s">
        <v>1200</v>
      </c>
      <c r="Z83" s="1582"/>
      <c r="AA83" s="269">
        <f t="shared" ref="AA83:AA96" si="0">R83/2</f>
        <v>2416517.5</v>
      </c>
      <c r="AB83" s="1573"/>
      <c r="AC83" s="1664"/>
      <c r="AD83" s="1144">
        <v>2416518</v>
      </c>
      <c r="AE83" s="1665"/>
      <c r="AF83" s="1594" t="s">
        <v>1948</v>
      </c>
      <c r="AG83" s="1300"/>
      <c r="AH83" s="1145"/>
      <c r="AI83" s="1342"/>
      <c r="AJ83" s="1145"/>
      <c r="AK83" s="1342"/>
      <c r="AL83" s="1342"/>
      <c r="AM83" s="1145">
        <v>-0.5</v>
      </c>
      <c r="AN83" s="1564"/>
      <c r="AO83" s="1564"/>
      <c r="AP83" s="1195"/>
      <c r="AQ83" s="263"/>
    </row>
    <row r="84" spans="1:43" ht="67.5" hidden="1" x14ac:dyDescent="0.2">
      <c r="A84" s="1582"/>
      <c r="B84" s="251"/>
      <c r="C84" s="251" t="s">
        <v>1122</v>
      </c>
      <c r="D84" s="1582"/>
      <c r="E84" s="1582"/>
      <c r="F84" s="1600"/>
      <c r="G84" s="627" t="s">
        <v>988</v>
      </c>
      <c r="H84" s="1371" t="s">
        <v>989</v>
      </c>
      <c r="I84" s="1362">
        <v>41344</v>
      </c>
      <c r="J84" s="1364">
        <v>3943422</v>
      </c>
      <c r="K84" s="1573"/>
      <c r="L84" s="1366" t="s">
        <v>221</v>
      </c>
      <c r="M84" s="1362">
        <v>41507</v>
      </c>
      <c r="N84" s="265">
        <v>3943422</v>
      </c>
      <c r="O84" s="1573"/>
      <c r="P84" s="1573"/>
      <c r="Q84" s="1564"/>
      <c r="R84" s="1364">
        <v>3943422</v>
      </c>
      <c r="S84" s="1651"/>
      <c r="T84" s="1652"/>
      <c r="U84" s="1652"/>
      <c r="V84" s="1653"/>
      <c r="W84" s="1597"/>
      <c r="X84" s="1573"/>
      <c r="Y84" s="251" t="s">
        <v>1200</v>
      </c>
      <c r="Z84" s="1582"/>
      <c r="AA84" s="269">
        <f t="shared" si="0"/>
        <v>1971711</v>
      </c>
      <c r="AB84" s="1573"/>
      <c r="AC84" s="1664"/>
      <c r="AD84" s="1144">
        <v>1971711</v>
      </c>
      <c r="AE84" s="1665"/>
      <c r="AF84" s="1582"/>
      <c r="AG84" s="1300"/>
      <c r="AH84" s="1145"/>
      <c r="AI84" s="1342"/>
      <c r="AJ84" s="1145"/>
      <c r="AK84" s="1342"/>
      <c r="AL84" s="1342"/>
      <c r="AM84" s="1145">
        <v>0</v>
      </c>
      <c r="AN84" s="1564"/>
      <c r="AO84" s="1564"/>
      <c r="AP84" s="1195"/>
      <c r="AQ84" s="263"/>
    </row>
    <row r="85" spans="1:43" ht="56.25" hidden="1" x14ac:dyDescent="0.2">
      <c r="A85" s="1582"/>
      <c r="B85" s="251"/>
      <c r="C85" s="251" t="s">
        <v>1123</v>
      </c>
      <c r="D85" s="1582"/>
      <c r="E85" s="1582"/>
      <c r="F85" s="1600"/>
      <c r="G85" s="627" t="s">
        <v>984</v>
      </c>
      <c r="H85" s="1371" t="s">
        <v>985</v>
      </c>
      <c r="I85" s="1362">
        <v>41344</v>
      </c>
      <c r="J85" s="1364">
        <v>2543159</v>
      </c>
      <c r="K85" s="1573"/>
      <c r="L85" s="1366" t="s">
        <v>223</v>
      </c>
      <c r="M85" s="1362">
        <v>41507</v>
      </c>
      <c r="N85" s="265">
        <v>2543159</v>
      </c>
      <c r="O85" s="1573"/>
      <c r="P85" s="1573"/>
      <c r="Q85" s="1564"/>
      <c r="R85" s="1364">
        <v>2543159</v>
      </c>
      <c r="S85" s="1651"/>
      <c r="T85" s="1652"/>
      <c r="U85" s="1652"/>
      <c r="V85" s="1653"/>
      <c r="W85" s="1597"/>
      <c r="X85" s="1573"/>
      <c r="Y85" s="251" t="s">
        <v>1200</v>
      </c>
      <c r="Z85" s="1582"/>
      <c r="AA85" s="269">
        <f t="shared" si="0"/>
        <v>1271579.5</v>
      </c>
      <c r="AB85" s="1573"/>
      <c r="AC85" s="1664"/>
      <c r="AD85" s="1144">
        <v>1017264</v>
      </c>
      <c r="AE85" s="1665"/>
      <c r="AF85" s="1582"/>
      <c r="AG85" s="1300"/>
      <c r="AH85" s="1145"/>
      <c r="AI85" s="1342"/>
      <c r="AJ85" s="1145"/>
      <c r="AK85" s="1342"/>
      <c r="AL85" s="1342"/>
      <c r="AM85" s="1145">
        <v>254315.5</v>
      </c>
      <c r="AN85" s="1564"/>
      <c r="AO85" s="1564"/>
      <c r="AP85" s="1195"/>
      <c r="AQ85" s="263"/>
    </row>
    <row r="86" spans="1:43" ht="56.25" hidden="1" x14ac:dyDescent="0.2">
      <c r="A86" s="1582"/>
      <c r="B86" s="251"/>
      <c r="C86" s="251" t="s">
        <v>1124</v>
      </c>
      <c r="D86" s="1582"/>
      <c r="E86" s="1582"/>
      <c r="F86" s="1600"/>
      <c r="G86" s="627" t="s">
        <v>992</v>
      </c>
      <c r="H86" s="1371" t="s">
        <v>993</v>
      </c>
      <c r="I86" s="1362">
        <v>41344</v>
      </c>
      <c r="J86" s="1364">
        <v>1578567</v>
      </c>
      <c r="K86" s="1573"/>
      <c r="L86" s="1366" t="s">
        <v>401</v>
      </c>
      <c r="M86" s="1362">
        <v>41507</v>
      </c>
      <c r="N86" s="265">
        <v>1578567</v>
      </c>
      <c r="O86" s="1573"/>
      <c r="P86" s="1573"/>
      <c r="Q86" s="1564"/>
      <c r="R86" s="1364">
        <v>1578567</v>
      </c>
      <c r="S86" s="1651"/>
      <c r="T86" s="1652"/>
      <c r="U86" s="1652"/>
      <c r="V86" s="1653"/>
      <c r="W86" s="1597"/>
      <c r="X86" s="1573"/>
      <c r="Y86" s="251" t="s">
        <v>1200</v>
      </c>
      <c r="Z86" s="1582"/>
      <c r="AA86" s="269">
        <f t="shared" si="0"/>
        <v>789283.5</v>
      </c>
      <c r="AB86" s="1573"/>
      <c r="AC86" s="1664"/>
      <c r="AD86" s="1144">
        <v>631427</v>
      </c>
      <c r="AE86" s="1665"/>
      <c r="AF86" s="1582"/>
      <c r="AG86" s="1300"/>
      <c r="AH86" s="1145"/>
      <c r="AI86" s="1342"/>
      <c r="AJ86" s="1145"/>
      <c r="AK86" s="1342"/>
      <c r="AL86" s="1342"/>
      <c r="AM86" s="1145">
        <v>157856.5</v>
      </c>
      <c r="AN86" s="1564"/>
      <c r="AO86" s="1564"/>
      <c r="AP86" s="1195"/>
      <c r="AQ86" s="263"/>
    </row>
    <row r="87" spans="1:43" ht="56.25" hidden="1" x14ac:dyDescent="0.2">
      <c r="A87" s="1582"/>
      <c r="B87" s="251"/>
      <c r="C87" s="251" t="s">
        <v>1125</v>
      </c>
      <c r="D87" s="1582"/>
      <c r="E87" s="1582"/>
      <c r="F87" s="1600"/>
      <c r="G87" s="627" t="s">
        <v>965</v>
      </c>
      <c r="H87" s="1371" t="s">
        <v>966</v>
      </c>
      <c r="I87" s="1362">
        <v>41344</v>
      </c>
      <c r="J87" s="1364">
        <v>3044227</v>
      </c>
      <c r="K87" s="1573"/>
      <c r="L87" s="1366" t="s">
        <v>413</v>
      </c>
      <c r="M87" s="1362">
        <v>41507</v>
      </c>
      <c r="N87" s="265">
        <v>3044227</v>
      </c>
      <c r="O87" s="1573"/>
      <c r="P87" s="1573"/>
      <c r="Q87" s="1564"/>
      <c r="R87" s="1364">
        <v>3044227</v>
      </c>
      <c r="S87" s="1651"/>
      <c r="T87" s="1652"/>
      <c r="U87" s="1652"/>
      <c r="V87" s="1653"/>
      <c r="W87" s="1597"/>
      <c r="X87" s="1573"/>
      <c r="Y87" s="251" t="s">
        <v>1200</v>
      </c>
      <c r="Z87" s="1582"/>
      <c r="AA87" s="269">
        <f t="shared" si="0"/>
        <v>1522113.5</v>
      </c>
      <c r="AB87" s="1573"/>
      <c r="AC87" s="1664"/>
      <c r="AD87" s="1144">
        <v>1217691</v>
      </c>
      <c r="AE87" s="1665"/>
      <c r="AF87" s="1582"/>
      <c r="AG87" s="1300"/>
      <c r="AH87" s="1145"/>
      <c r="AI87" s="1342"/>
      <c r="AJ87" s="1145"/>
      <c r="AK87" s="1342"/>
      <c r="AL87" s="1342"/>
      <c r="AM87" s="1145">
        <v>304422.5</v>
      </c>
      <c r="AN87" s="1564"/>
      <c r="AO87" s="1564"/>
      <c r="AP87" s="1195"/>
      <c r="AQ87" s="263"/>
    </row>
    <row r="88" spans="1:43" ht="56.25" hidden="1" x14ac:dyDescent="0.2">
      <c r="A88" s="1582"/>
      <c r="B88" s="1561"/>
      <c r="C88" s="251" t="s">
        <v>1196</v>
      </c>
      <c r="D88" s="1582"/>
      <c r="E88" s="1582"/>
      <c r="F88" s="1600"/>
      <c r="G88" s="627" t="s">
        <v>1028</v>
      </c>
      <c r="H88" s="1576" t="s">
        <v>996</v>
      </c>
      <c r="I88" s="1362">
        <v>41344</v>
      </c>
      <c r="J88" s="1364">
        <v>2569968</v>
      </c>
      <c r="K88" s="1573"/>
      <c r="L88" s="1555" t="s">
        <v>335</v>
      </c>
      <c r="M88" s="1563">
        <v>41507</v>
      </c>
      <c r="N88" s="1364">
        <v>2569968</v>
      </c>
      <c r="O88" s="1573"/>
      <c r="P88" s="1573"/>
      <c r="Q88" s="1564"/>
      <c r="R88" s="265">
        <v>2569986</v>
      </c>
      <c r="S88" s="1651"/>
      <c r="T88" s="1652"/>
      <c r="U88" s="1652"/>
      <c r="V88" s="1653"/>
      <c r="W88" s="1597"/>
      <c r="X88" s="1573"/>
      <c r="Y88" s="251" t="s">
        <v>1200</v>
      </c>
      <c r="Z88" s="1582"/>
      <c r="AA88" s="269">
        <f t="shared" si="0"/>
        <v>1284993</v>
      </c>
      <c r="AB88" s="1573"/>
      <c r="AC88" s="1664"/>
      <c r="AD88" s="1144">
        <v>1284984</v>
      </c>
      <c r="AE88" s="1665"/>
      <c r="AF88" s="1582"/>
      <c r="AG88" s="1300"/>
      <c r="AH88" s="1145"/>
      <c r="AI88" s="1342"/>
      <c r="AJ88" s="1145"/>
      <c r="AK88" s="1342"/>
      <c r="AL88" s="1342"/>
      <c r="AM88" s="1145">
        <v>9</v>
      </c>
      <c r="AN88" s="1564"/>
      <c r="AO88" s="1564"/>
      <c r="AP88" s="1195"/>
      <c r="AQ88" s="263"/>
    </row>
    <row r="89" spans="1:43" ht="56.25" hidden="1" x14ac:dyDescent="0.2">
      <c r="A89" s="1582"/>
      <c r="B89" s="1562"/>
      <c r="C89" s="251" t="s">
        <v>1197</v>
      </c>
      <c r="D89" s="1582"/>
      <c r="E89" s="1582"/>
      <c r="F89" s="1600"/>
      <c r="G89" s="627" t="s">
        <v>995</v>
      </c>
      <c r="H89" s="1577"/>
      <c r="I89" s="1362">
        <v>41344</v>
      </c>
      <c r="J89" s="1364">
        <v>3082723.66</v>
      </c>
      <c r="K89" s="1573"/>
      <c r="L89" s="1556"/>
      <c r="M89" s="1570"/>
      <c r="N89" s="1364">
        <v>3082723.66</v>
      </c>
      <c r="O89" s="1573"/>
      <c r="P89" s="1573"/>
      <c r="Q89" s="1564"/>
      <c r="R89" s="265">
        <v>3082723.66</v>
      </c>
      <c r="S89" s="1651"/>
      <c r="T89" s="1652"/>
      <c r="U89" s="1652"/>
      <c r="V89" s="1653"/>
      <c r="W89" s="1597"/>
      <c r="X89" s="1573"/>
      <c r="Y89" s="251" t="s">
        <v>1200</v>
      </c>
      <c r="Z89" s="1582"/>
      <c r="AA89" s="269">
        <f t="shared" si="0"/>
        <v>1541361.83</v>
      </c>
      <c r="AB89" s="1573"/>
      <c r="AC89" s="1664"/>
      <c r="AD89" s="1144">
        <v>972361</v>
      </c>
      <c r="AE89" s="1665"/>
      <c r="AF89" s="1582"/>
      <c r="AG89" s="1300"/>
      <c r="AH89" s="1145"/>
      <c r="AI89" s="1342"/>
      <c r="AJ89" s="1145"/>
      <c r="AK89" s="1342"/>
      <c r="AL89" s="1342"/>
      <c r="AM89" s="1145">
        <v>569000.83000000007</v>
      </c>
      <c r="AN89" s="1564"/>
      <c r="AO89" s="1564"/>
      <c r="AP89" s="1195"/>
      <c r="AQ89" s="263"/>
    </row>
    <row r="90" spans="1:43" ht="45" hidden="1" x14ac:dyDescent="0.2">
      <c r="A90" s="1582"/>
      <c r="B90" s="251"/>
      <c r="C90" s="251" t="s">
        <v>1126</v>
      </c>
      <c r="D90" s="1582"/>
      <c r="E90" s="1582"/>
      <c r="F90" s="1600"/>
      <c r="G90" s="627" t="s">
        <v>998</v>
      </c>
      <c r="H90" s="1371" t="s">
        <v>999</v>
      </c>
      <c r="I90" s="1362">
        <v>41344</v>
      </c>
      <c r="J90" s="1364">
        <v>3496979</v>
      </c>
      <c r="K90" s="1573"/>
      <c r="L90" s="1366" t="s">
        <v>333</v>
      </c>
      <c r="M90" s="1362">
        <v>41507</v>
      </c>
      <c r="N90" s="265">
        <v>3496979</v>
      </c>
      <c r="O90" s="1573"/>
      <c r="P90" s="1573"/>
      <c r="Q90" s="1564"/>
      <c r="R90" s="1364">
        <v>3496979</v>
      </c>
      <c r="S90" s="1654"/>
      <c r="T90" s="1655"/>
      <c r="U90" s="1655"/>
      <c r="V90" s="1656"/>
      <c r="W90" s="1597"/>
      <c r="X90" s="1573"/>
      <c r="Y90" s="251" t="s">
        <v>1200</v>
      </c>
      <c r="Z90" s="1582"/>
      <c r="AA90" s="269">
        <f t="shared" si="0"/>
        <v>1748489.5</v>
      </c>
      <c r="AB90" s="1573"/>
      <c r="AC90" s="1663"/>
      <c r="AD90" s="1144">
        <v>1398792</v>
      </c>
      <c r="AE90" s="1665"/>
      <c r="AF90" s="1562"/>
      <c r="AG90" s="1300"/>
      <c r="AH90" s="1145"/>
      <c r="AI90" s="1342"/>
      <c r="AJ90" s="1145"/>
      <c r="AK90" s="1342"/>
      <c r="AL90" s="1342"/>
      <c r="AM90" s="1145">
        <v>349697.5</v>
      </c>
      <c r="AN90" s="1565"/>
      <c r="AO90" s="1565"/>
      <c r="AP90" s="1195"/>
      <c r="AQ90" s="263"/>
    </row>
    <row r="91" spans="1:43" ht="56.25" hidden="1" x14ac:dyDescent="0.2">
      <c r="A91" s="1582"/>
      <c r="B91" s="865" t="s">
        <v>1044</v>
      </c>
      <c r="C91" s="251" t="s">
        <v>1127</v>
      </c>
      <c r="D91" s="1582"/>
      <c r="E91" s="1582"/>
      <c r="F91" s="1600"/>
      <c r="G91" s="627" t="s">
        <v>904</v>
      </c>
      <c r="H91" s="1371" t="s">
        <v>969</v>
      </c>
      <c r="I91" s="1362">
        <v>41345</v>
      </c>
      <c r="J91" s="1364">
        <v>1825555</v>
      </c>
      <c r="K91" s="1573"/>
      <c r="L91" s="1366" t="s">
        <v>331</v>
      </c>
      <c r="M91" s="1362">
        <v>41507</v>
      </c>
      <c r="N91" s="265">
        <v>1825555</v>
      </c>
      <c r="O91" s="1573"/>
      <c r="P91" s="1573"/>
      <c r="Q91" s="1564"/>
      <c r="R91" s="1364">
        <v>1825555</v>
      </c>
      <c r="S91" s="1566" t="s">
        <v>1949</v>
      </c>
      <c r="T91" s="1566" t="s">
        <v>1885</v>
      </c>
      <c r="U91" s="1566" t="s">
        <v>1016</v>
      </c>
      <c r="V91" s="1312">
        <v>182555.5</v>
      </c>
      <c r="W91" s="1597"/>
      <c r="X91" s="1573"/>
      <c r="Y91" s="251" t="s">
        <v>1201</v>
      </c>
      <c r="Z91" s="1582"/>
      <c r="AA91" s="269">
        <f t="shared" si="0"/>
        <v>912777.5</v>
      </c>
      <c r="AB91" s="1573"/>
      <c r="AC91" s="1662" t="s">
        <v>1943</v>
      </c>
      <c r="AD91" s="1144">
        <v>730222</v>
      </c>
      <c r="AE91" s="1665"/>
      <c r="AF91" s="1367" t="s">
        <v>1945</v>
      </c>
      <c r="AG91" s="1300"/>
      <c r="AH91" s="1145"/>
      <c r="AI91" s="1342"/>
      <c r="AJ91" s="1145"/>
      <c r="AK91" s="1342"/>
      <c r="AL91" s="1342"/>
      <c r="AM91" s="1145">
        <v>182555.5</v>
      </c>
      <c r="AN91" s="1563">
        <v>41754</v>
      </c>
      <c r="AO91" s="1555" t="s">
        <v>1977</v>
      </c>
      <c r="AP91" s="1195"/>
      <c r="AQ91" s="263"/>
    </row>
    <row r="92" spans="1:43" ht="56.25" hidden="1" x14ac:dyDescent="0.2">
      <c r="A92" s="1582"/>
      <c r="B92" s="865" t="s">
        <v>1045</v>
      </c>
      <c r="C92" s="251" t="s">
        <v>1128</v>
      </c>
      <c r="D92" s="1582"/>
      <c r="E92" s="1582"/>
      <c r="F92" s="1600"/>
      <c r="G92" s="627" t="s">
        <v>904</v>
      </c>
      <c r="H92" s="1371" t="s">
        <v>972</v>
      </c>
      <c r="I92" s="1362">
        <v>41365</v>
      </c>
      <c r="J92" s="1364">
        <v>999158</v>
      </c>
      <c r="K92" s="1573"/>
      <c r="L92" s="1366" t="s">
        <v>407</v>
      </c>
      <c r="M92" s="1362">
        <v>41507</v>
      </c>
      <c r="N92" s="265">
        <v>999158</v>
      </c>
      <c r="O92" s="1573"/>
      <c r="P92" s="1573"/>
      <c r="Q92" s="1564"/>
      <c r="R92" s="1364">
        <v>999158</v>
      </c>
      <c r="S92" s="1596"/>
      <c r="T92" s="1596"/>
      <c r="U92" s="1567"/>
      <c r="V92" s="1312">
        <v>499579</v>
      </c>
      <c r="W92" s="1597"/>
      <c r="X92" s="1573"/>
      <c r="Y92" s="251" t="s">
        <v>1201</v>
      </c>
      <c r="Z92" s="1582"/>
      <c r="AA92" s="269">
        <f t="shared" si="0"/>
        <v>499579</v>
      </c>
      <c r="AB92" s="1573"/>
      <c r="AC92" s="1663"/>
      <c r="AD92" s="1144"/>
      <c r="AE92" s="1665"/>
      <c r="AF92" s="1342"/>
      <c r="AG92" s="1300"/>
      <c r="AH92" s="1145"/>
      <c r="AI92" s="1342"/>
      <c r="AJ92" s="1145"/>
      <c r="AK92" s="1342"/>
      <c r="AL92" s="1342"/>
      <c r="AM92" s="1145">
        <v>499579</v>
      </c>
      <c r="AN92" s="1565"/>
      <c r="AO92" s="1565"/>
      <c r="AP92" s="1195"/>
      <c r="AQ92" s="263"/>
    </row>
    <row r="93" spans="1:43" ht="32.25" hidden="1" customHeight="1" x14ac:dyDescent="0.2">
      <c r="A93" s="1582"/>
      <c r="B93" s="1642" t="s">
        <v>1055</v>
      </c>
      <c r="C93" s="1559" t="s">
        <v>1129</v>
      </c>
      <c r="D93" s="1582"/>
      <c r="E93" s="1582"/>
      <c r="F93" s="1600"/>
      <c r="G93" s="627" t="s">
        <v>1057</v>
      </c>
      <c r="H93" s="1576" t="s">
        <v>1059</v>
      </c>
      <c r="I93" s="1563">
        <v>41394</v>
      </c>
      <c r="J93" s="1364">
        <v>899245</v>
      </c>
      <c r="K93" s="1573"/>
      <c r="L93" s="1555" t="s">
        <v>410</v>
      </c>
      <c r="M93" s="1563">
        <v>41507</v>
      </c>
      <c r="N93" s="1591">
        <v>1899245</v>
      </c>
      <c r="O93" s="1573"/>
      <c r="P93" s="1573"/>
      <c r="Q93" s="1564"/>
      <c r="R93" s="1591">
        <v>1899245</v>
      </c>
      <c r="S93" s="1566" t="s">
        <v>1949</v>
      </c>
      <c r="T93" s="1312"/>
      <c r="U93" s="1566" t="s">
        <v>1016</v>
      </c>
      <c r="V93" s="1674">
        <v>189924.5</v>
      </c>
      <c r="W93" s="1597"/>
      <c r="X93" s="1573"/>
      <c r="Y93" s="1646" t="s">
        <v>1202</v>
      </c>
      <c r="Z93" s="1582"/>
      <c r="AA93" s="1614">
        <f t="shared" si="0"/>
        <v>949622.5</v>
      </c>
      <c r="AB93" s="1573"/>
      <c r="AC93" s="1662" t="s">
        <v>1942</v>
      </c>
      <c r="AD93" s="1144">
        <v>759698</v>
      </c>
      <c r="AE93" s="1665"/>
      <c r="AF93" s="1594" t="s">
        <v>1947</v>
      </c>
      <c r="AG93" s="1300"/>
      <c r="AH93" s="1145"/>
      <c r="AI93" s="1342"/>
      <c r="AJ93" s="1145"/>
      <c r="AK93" s="1342"/>
      <c r="AL93" s="1342"/>
      <c r="AM93" s="1145">
        <v>189924.5</v>
      </c>
      <c r="AN93" s="1362">
        <v>41754</v>
      </c>
      <c r="AO93" s="1366" t="s">
        <v>1887</v>
      </c>
      <c r="AP93" s="1195"/>
      <c r="AQ93" s="263"/>
    </row>
    <row r="94" spans="1:43" ht="29.25" hidden="1" customHeight="1" x14ac:dyDescent="0.2">
      <c r="A94" s="1582"/>
      <c r="B94" s="1613"/>
      <c r="C94" s="1560"/>
      <c r="D94" s="1582"/>
      <c r="E94" s="1582"/>
      <c r="F94" s="1600"/>
      <c r="G94" s="627" t="s">
        <v>1058</v>
      </c>
      <c r="H94" s="1577"/>
      <c r="I94" s="1570"/>
      <c r="J94" s="1364">
        <v>1000000</v>
      </c>
      <c r="K94" s="1573"/>
      <c r="L94" s="1556"/>
      <c r="M94" s="1570"/>
      <c r="N94" s="1593"/>
      <c r="O94" s="1573"/>
      <c r="P94" s="1573"/>
      <c r="Q94" s="1564"/>
      <c r="R94" s="1593"/>
      <c r="S94" s="1596"/>
      <c r="T94" s="1301" t="s">
        <v>1951</v>
      </c>
      <c r="U94" s="1567"/>
      <c r="V94" s="1567"/>
      <c r="W94" s="1597"/>
      <c r="X94" s="1573"/>
      <c r="Y94" s="1647"/>
      <c r="Z94" s="1582"/>
      <c r="AA94" s="1615"/>
      <c r="AB94" s="1573"/>
      <c r="AC94" s="1663"/>
      <c r="AD94" s="1144"/>
      <c r="AE94" s="1665"/>
      <c r="AF94" s="1562"/>
      <c r="AG94" s="1300"/>
      <c r="AH94" s="1145"/>
      <c r="AI94" s="1342"/>
      <c r="AJ94" s="1145"/>
      <c r="AK94" s="1342"/>
      <c r="AL94" s="1342"/>
      <c r="AM94" s="1145">
        <v>0</v>
      </c>
      <c r="AN94" s="278"/>
      <c r="AO94" s="278"/>
      <c r="AP94" s="1195"/>
      <c r="AQ94" s="263"/>
    </row>
    <row r="95" spans="1:43" ht="33.75" hidden="1" customHeight="1" x14ac:dyDescent="0.2">
      <c r="A95" s="1582"/>
      <c r="B95" s="865" t="s">
        <v>1070</v>
      </c>
      <c r="C95" s="251" t="s">
        <v>1130</v>
      </c>
      <c r="D95" s="1582"/>
      <c r="E95" s="1582"/>
      <c r="F95" s="1600"/>
      <c r="G95" s="627" t="s">
        <v>1005</v>
      </c>
      <c r="H95" s="1371" t="s">
        <v>1004</v>
      </c>
      <c r="I95" s="1362">
        <v>41394</v>
      </c>
      <c r="J95" s="1364">
        <v>3569175</v>
      </c>
      <c r="K95" s="1573"/>
      <c r="L95" s="1366" t="s">
        <v>1198</v>
      </c>
      <c r="M95" s="1362">
        <v>41507</v>
      </c>
      <c r="N95" s="265">
        <v>3569175</v>
      </c>
      <c r="O95" s="1573"/>
      <c r="P95" s="1573"/>
      <c r="Q95" s="1564"/>
      <c r="R95" s="1364">
        <v>3569175</v>
      </c>
      <c r="S95" s="1311" t="s">
        <v>1949</v>
      </c>
      <c r="T95" s="1311" t="s">
        <v>1950</v>
      </c>
      <c r="U95" s="1311" t="s">
        <v>1016</v>
      </c>
      <c r="V95" s="1312">
        <v>356917.5</v>
      </c>
      <c r="W95" s="1597"/>
      <c r="X95" s="1573"/>
      <c r="Y95" s="84" t="s">
        <v>1203</v>
      </c>
      <c r="Z95" s="1582"/>
      <c r="AA95" s="269">
        <f t="shared" si="0"/>
        <v>1784587.5</v>
      </c>
      <c r="AB95" s="1573"/>
      <c r="AC95" s="1662" t="s">
        <v>1941</v>
      </c>
      <c r="AD95" s="1144">
        <v>1427670</v>
      </c>
      <c r="AE95" s="1665"/>
      <c r="AF95" s="1594" t="s">
        <v>1946</v>
      </c>
      <c r="AG95" s="1300"/>
      <c r="AH95" s="1145"/>
      <c r="AI95" s="1342"/>
      <c r="AJ95" s="1145"/>
      <c r="AK95" s="1342"/>
      <c r="AL95" s="1342"/>
      <c r="AM95" s="1145">
        <v>356917.5</v>
      </c>
      <c r="AN95" s="1563">
        <v>41754</v>
      </c>
      <c r="AO95" s="1555" t="s">
        <v>1978</v>
      </c>
      <c r="AP95" s="1195"/>
      <c r="AQ95" s="263"/>
    </row>
    <row r="96" spans="1:43" ht="53.25" hidden="1" customHeight="1" x14ac:dyDescent="0.2">
      <c r="A96" s="1562"/>
      <c r="B96" s="865" t="s">
        <v>1062</v>
      </c>
      <c r="C96" s="251" t="s">
        <v>1131</v>
      </c>
      <c r="D96" s="1562"/>
      <c r="E96" s="1562"/>
      <c r="F96" s="1601"/>
      <c r="G96" s="627" t="s">
        <v>1009</v>
      </c>
      <c r="H96" s="1371" t="s">
        <v>1010</v>
      </c>
      <c r="I96" s="1362">
        <v>41365</v>
      </c>
      <c r="J96" s="1364">
        <v>1292808</v>
      </c>
      <c r="K96" s="1570"/>
      <c r="L96" s="1366" t="s">
        <v>1199</v>
      </c>
      <c r="M96" s="1362">
        <v>41507</v>
      </c>
      <c r="N96" s="265">
        <v>1292808</v>
      </c>
      <c r="O96" s="1570"/>
      <c r="P96" s="1570"/>
      <c r="Q96" s="1565"/>
      <c r="R96" s="1364">
        <v>1292808</v>
      </c>
      <c r="S96" s="1311" t="s">
        <v>1949</v>
      </c>
      <c r="T96" s="1311" t="s">
        <v>1952</v>
      </c>
      <c r="U96" s="1311" t="s">
        <v>1016</v>
      </c>
      <c r="V96" s="1312">
        <v>129280.8</v>
      </c>
      <c r="W96" s="1569"/>
      <c r="X96" s="1570"/>
      <c r="Y96" s="84" t="s">
        <v>1139</v>
      </c>
      <c r="Z96" s="1562"/>
      <c r="AA96" s="269">
        <f t="shared" si="0"/>
        <v>646404</v>
      </c>
      <c r="AB96" s="1570"/>
      <c r="AC96" s="1663"/>
      <c r="AD96" s="1144">
        <v>517123</v>
      </c>
      <c r="AE96" s="1666"/>
      <c r="AF96" s="1562"/>
      <c r="AG96" s="1300"/>
      <c r="AH96" s="1145"/>
      <c r="AI96" s="1342"/>
      <c r="AJ96" s="1145"/>
      <c r="AK96" s="1342"/>
      <c r="AL96" s="1342"/>
      <c r="AM96" s="1145">
        <v>129281</v>
      </c>
      <c r="AN96" s="1565"/>
      <c r="AO96" s="1565"/>
      <c r="AP96" s="1195"/>
      <c r="AQ96" s="263"/>
    </row>
    <row r="97" spans="1:43" s="861" customFormat="1" hidden="1" x14ac:dyDescent="0.2">
      <c r="A97" s="283"/>
      <c r="B97" s="283"/>
      <c r="C97" s="283"/>
      <c r="D97" s="283"/>
      <c r="E97" s="283"/>
      <c r="F97" s="645"/>
      <c r="G97" s="646"/>
      <c r="H97" s="647"/>
      <c r="I97" s="1369"/>
      <c r="J97" s="566"/>
      <c r="K97" s="1369"/>
      <c r="L97" s="1370"/>
      <c r="M97" s="1369"/>
      <c r="N97" s="389"/>
      <c r="O97" s="1369"/>
      <c r="P97" s="1369"/>
      <c r="Q97" s="564"/>
      <c r="R97" s="566"/>
      <c r="S97" s="567"/>
      <c r="T97" s="567"/>
      <c r="U97" s="567"/>
      <c r="V97" s="567"/>
      <c r="W97" s="568"/>
      <c r="X97" s="486"/>
      <c r="Y97" s="283"/>
      <c r="Z97" s="283"/>
      <c r="AA97" s="292"/>
      <c r="AB97" s="1369"/>
      <c r="AC97" s="1370"/>
      <c r="AD97" s="564"/>
      <c r="AE97" s="482"/>
      <c r="AF97" s="482"/>
      <c r="AG97" s="482"/>
      <c r="AH97" s="482"/>
      <c r="AI97" s="482"/>
      <c r="AJ97" s="482"/>
      <c r="AK97" s="482"/>
      <c r="AL97" s="482"/>
      <c r="AM97" s="569"/>
      <c r="AN97" s="278"/>
      <c r="AO97" s="278"/>
      <c r="AP97" s="1195"/>
      <c r="AQ97" s="278"/>
    </row>
    <row r="98" spans="1:43" ht="129" hidden="1" customHeight="1" x14ac:dyDescent="0.2">
      <c r="A98" s="251" t="s">
        <v>1222</v>
      </c>
      <c r="B98" s="251" t="s">
        <v>1223</v>
      </c>
      <c r="C98" s="1365" t="s">
        <v>1861</v>
      </c>
      <c r="D98" s="1342" t="s">
        <v>1928</v>
      </c>
      <c r="E98" s="251" t="s">
        <v>1224</v>
      </c>
      <c r="F98" s="643" t="s">
        <v>865</v>
      </c>
      <c r="G98" s="644" t="s">
        <v>1208</v>
      </c>
      <c r="H98" s="1371" t="s">
        <v>1225</v>
      </c>
      <c r="I98" s="1362">
        <v>41479</v>
      </c>
      <c r="J98" s="1364">
        <v>16500000</v>
      </c>
      <c r="K98" s="1362">
        <v>41519</v>
      </c>
      <c r="L98" s="1366" t="s">
        <v>1226</v>
      </c>
      <c r="M98" s="1362">
        <v>41519</v>
      </c>
      <c r="N98" s="265">
        <v>16495279</v>
      </c>
      <c r="O98" s="1362">
        <v>41520</v>
      </c>
      <c r="P98" s="1362">
        <v>41520</v>
      </c>
      <c r="Q98" s="1363">
        <v>1</v>
      </c>
      <c r="R98" s="1364">
        <v>16495279</v>
      </c>
      <c r="S98" s="1311" t="s">
        <v>1871</v>
      </c>
      <c r="T98" s="1311" t="s">
        <v>1870</v>
      </c>
      <c r="U98" s="1311" t="s">
        <v>1872</v>
      </c>
      <c r="V98" s="1312">
        <v>8247639.5</v>
      </c>
      <c r="W98" s="1368">
        <v>41551</v>
      </c>
      <c r="X98" s="267">
        <v>41702</v>
      </c>
      <c r="Y98" s="251" t="s">
        <v>1227</v>
      </c>
      <c r="Z98" s="251" t="s">
        <v>1221</v>
      </c>
      <c r="AA98" s="269">
        <v>8247639.5</v>
      </c>
      <c r="AB98" s="1362">
        <v>41530</v>
      </c>
      <c r="AC98" s="1366" t="s">
        <v>1929</v>
      </c>
      <c r="AD98" s="1363"/>
      <c r="AE98" s="1342"/>
      <c r="AF98" s="1342"/>
      <c r="AG98" s="1342"/>
      <c r="AH98" s="1342"/>
      <c r="AI98" s="1342"/>
      <c r="AJ98" s="1342"/>
      <c r="AK98" s="1342"/>
      <c r="AL98" s="1342"/>
      <c r="AM98" s="261">
        <v>8247639.5</v>
      </c>
      <c r="AN98" s="267">
        <v>41724</v>
      </c>
      <c r="AO98" s="1366" t="s">
        <v>1927</v>
      </c>
      <c r="AP98" s="269">
        <v>0</v>
      </c>
      <c r="AQ98" s="263"/>
    </row>
    <row r="99" spans="1:43" s="863" customFormat="1" hidden="1" x14ac:dyDescent="0.2">
      <c r="A99" s="526"/>
      <c r="B99" s="526"/>
      <c r="C99" s="526"/>
      <c r="D99" s="526"/>
      <c r="E99" s="526"/>
      <c r="F99" s="686"/>
      <c r="G99" s="687"/>
      <c r="H99" s="688"/>
      <c r="I99" s="529"/>
      <c r="J99" s="689"/>
      <c r="K99" s="529"/>
      <c r="L99" s="690"/>
      <c r="M99" s="529"/>
      <c r="N99" s="521"/>
      <c r="O99" s="529"/>
      <c r="P99" s="529"/>
      <c r="Q99" s="691"/>
      <c r="R99" s="689"/>
      <c r="S99" s="814"/>
      <c r="T99" s="814"/>
      <c r="U99" s="814"/>
      <c r="V99" s="814"/>
      <c r="W99" s="692"/>
      <c r="X99" s="524"/>
      <c r="Y99" s="526"/>
      <c r="Z99" s="526"/>
      <c r="AA99" s="527"/>
      <c r="AB99" s="529"/>
      <c r="AC99" s="690"/>
      <c r="AD99" s="691"/>
      <c r="AE99" s="693"/>
      <c r="AF99" s="693"/>
      <c r="AG99" s="693"/>
      <c r="AH99" s="693"/>
      <c r="AI99" s="693"/>
      <c r="AJ99" s="693"/>
      <c r="AK99" s="693"/>
      <c r="AL99" s="693"/>
      <c r="AM99" s="694"/>
      <c r="AN99" s="695"/>
      <c r="AO99" s="695"/>
      <c r="AP99" s="1195"/>
      <c r="AQ99" s="695"/>
    </row>
    <row r="100" spans="1:43" ht="151.5" hidden="1" customHeight="1" x14ac:dyDescent="0.2">
      <c r="A100" s="251" t="s">
        <v>1213</v>
      </c>
      <c r="B100" s="251" t="s">
        <v>1214</v>
      </c>
      <c r="C100" s="1365" t="s">
        <v>1215</v>
      </c>
      <c r="D100" s="251" t="s">
        <v>34</v>
      </c>
      <c r="E100" s="251" t="s">
        <v>953</v>
      </c>
      <c r="F100" s="643" t="s">
        <v>1216</v>
      </c>
      <c r="G100" s="644" t="s">
        <v>1217</v>
      </c>
      <c r="H100" s="1371" t="s">
        <v>1218</v>
      </c>
      <c r="I100" s="1362">
        <v>41479</v>
      </c>
      <c r="J100" s="1364">
        <v>16500000</v>
      </c>
      <c r="K100" s="1362">
        <v>41519</v>
      </c>
      <c r="L100" s="1366" t="s">
        <v>1219</v>
      </c>
      <c r="M100" s="1362">
        <v>41519</v>
      </c>
      <c r="N100" s="265">
        <v>16488832</v>
      </c>
      <c r="O100" s="1362">
        <v>41520</v>
      </c>
      <c r="P100" s="1362">
        <v>41520</v>
      </c>
      <c r="Q100" s="1363">
        <v>1</v>
      </c>
      <c r="R100" s="1364">
        <v>16488832</v>
      </c>
      <c r="S100" s="1312"/>
      <c r="T100" s="1312"/>
      <c r="U100" s="1312"/>
      <c r="V100" s="1312"/>
      <c r="W100" s="1368">
        <v>41549</v>
      </c>
      <c r="X100" s="267">
        <v>41631</v>
      </c>
      <c r="Y100" s="251" t="s">
        <v>1220</v>
      </c>
      <c r="Z100" s="251" t="s">
        <v>1221</v>
      </c>
      <c r="AA100" s="269">
        <f>R100/2</f>
        <v>8244416</v>
      </c>
      <c r="AB100" s="1362">
        <v>41530</v>
      </c>
      <c r="AC100" s="1366" t="s">
        <v>1585</v>
      </c>
      <c r="AD100" s="1363"/>
      <c r="AE100" s="1342"/>
      <c r="AF100" s="1342"/>
      <c r="AG100" s="1342"/>
      <c r="AH100" s="1342"/>
      <c r="AI100" s="1342"/>
      <c r="AJ100" s="1342"/>
      <c r="AK100" s="1342"/>
      <c r="AL100" s="1342"/>
      <c r="AM100" s="261">
        <v>8244416</v>
      </c>
      <c r="AN100" s="1362">
        <v>41635</v>
      </c>
      <c r="AO100" s="1366" t="s">
        <v>1586</v>
      </c>
      <c r="AP100" s="1195"/>
      <c r="AQ100" s="263"/>
    </row>
    <row r="101" spans="1:43" s="861" customFormat="1" hidden="1" x14ac:dyDescent="0.2">
      <c r="A101" s="283"/>
      <c r="B101" s="283"/>
      <c r="C101" s="283"/>
      <c r="D101" s="283"/>
      <c r="E101" s="283"/>
      <c r="F101" s="645"/>
      <c r="G101" s="646"/>
      <c r="H101" s="647"/>
      <c r="I101" s="1369"/>
      <c r="J101" s="566"/>
      <c r="K101" s="1369"/>
      <c r="L101" s="1370"/>
      <c r="M101" s="1369"/>
      <c r="N101" s="389"/>
      <c r="O101" s="1369"/>
      <c r="P101" s="1369"/>
      <c r="Q101" s="564"/>
      <c r="R101" s="566"/>
      <c r="S101" s="567"/>
      <c r="T101" s="567"/>
      <c r="U101" s="567"/>
      <c r="V101" s="567"/>
      <c r="W101" s="568"/>
      <c r="X101" s="486"/>
      <c r="Y101" s="283"/>
      <c r="Z101" s="283"/>
      <c r="AA101" s="292"/>
      <c r="AB101" s="1369"/>
      <c r="AC101" s="1370"/>
      <c r="AD101" s="564"/>
      <c r="AE101" s="482"/>
      <c r="AF101" s="482"/>
      <c r="AG101" s="482"/>
      <c r="AH101" s="482"/>
      <c r="AI101" s="482"/>
      <c r="AJ101" s="482"/>
      <c r="AK101" s="482"/>
      <c r="AL101" s="482"/>
      <c r="AM101" s="569"/>
      <c r="AN101" s="278"/>
      <c r="AO101" s="278"/>
      <c r="AP101" s="1195"/>
      <c r="AQ101" s="278"/>
    </row>
    <row r="102" spans="1:43" ht="169.5" hidden="1" customHeight="1" x14ac:dyDescent="0.2">
      <c r="A102" s="251" t="s">
        <v>1206</v>
      </c>
      <c r="B102" s="251" t="s">
        <v>1117</v>
      </c>
      <c r="C102" s="251" t="s">
        <v>1118</v>
      </c>
      <c r="D102" s="1342" t="s">
        <v>1926</v>
      </c>
      <c r="E102" s="251" t="s">
        <v>1207</v>
      </c>
      <c r="F102" s="626" t="s">
        <v>942</v>
      </c>
      <c r="G102" s="627" t="s">
        <v>1208</v>
      </c>
      <c r="H102" s="1371" t="s">
        <v>1209</v>
      </c>
      <c r="I102" s="1362">
        <v>41479</v>
      </c>
      <c r="J102" s="1364">
        <v>16500000</v>
      </c>
      <c r="K102" s="1362">
        <v>41519</v>
      </c>
      <c r="L102" s="1366" t="s">
        <v>1210</v>
      </c>
      <c r="M102" s="1362">
        <v>41519</v>
      </c>
      <c r="N102" s="265">
        <v>16495131</v>
      </c>
      <c r="O102" s="1362">
        <v>41521</v>
      </c>
      <c r="P102" s="1362">
        <v>41521</v>
      </c>
      <c r="Q102" s="1363">
        <v>1</v>
      </c>
      <c r="R102" s="1364">
        <v>16495131</v>
      </c>
      <c r="S102" s="1311" t="s">
        <v>1867</v>
      </c>
      <c r="T102" s="1311" t="s">
        <v>1870</v>
      </c>
      <c r="U102" s="1311" t="s">
        <v>1868</v>
      </c>
      <c r="V102" s="1312">
        <v>8247565.5</v>
      </c>
      <c r="W102" s="1368">
        <v>41551</v>
      </c>
      <c r="X102" s="267">
        <v>41702</v>
      </c>
      <c r="Y102" s="251" t="s">
        <v>1211</v>
      </c>
      <c r="Z102" s="251" t="s">
        <v>1212</v>
      </c>
      <c r="AA102" s="269">
        <v>8247566</v>
      </c>
      <c r="AB102" s="1362">
        <v>41535</v>
      </c>
      <c r="AC102" s="1366" t="s">
        <v>1862</v>
      </c>
      <c r="AD102" s="1363"/>
      <c r="AE102" s="1342"/>
      <c r="AF102" s="1342"/>
      <c r="AG102" s="1342"/>
      <c r="AH102" s="1342"/>
      <c r="AI102" s="1342"/>
      <c r="AJ102" s="1342"/>
      <c r="AK102" s="1342"/>
      <c r="AL102" s="1342"/>
      <c r="AM102" s="261">
        <v>8247565</v>
      </c>
      <c r="AN102" s="1362"/>
      <c r="AO102" s="1366"/>
      <c r="AP102" s="1195"/>
      <c r="AQ102" s="263"/>
    </row>
    <row r="103" spans="1:43" s="1007" customFormat="1" ht="5.25" hidden="1" customHeight="1" x14ac:dyDescent="0.2">
      <c r="A103" s="776"/>
      <c r="B103" s="776"/>
      <c r="C103" s="776"/>
      <c r="D103" s="776"/>
      <c r="E103" s="776"/>
      <c r="F103" s="1006"/>
      <c r="G103" s="778"/>
      <c r="H103" s="779"/>
      <c r="I103" s="780"/>
      <c r="J103" s="781"/>
      <c r="K103" s="780"/>
      <c r="L103" s="782"/>
      <c r="M103" s="780"/>
      <c r="N103" s="783"/>
      <c r="O103" s="780"/>
      <c r="P103" s="780"/>
      <c r="Q103" s="784"/>
      <c r="R103" s="781"/>
      <c r="S103" s="1268"/>
      <c r="T103" s="1268"/>
      <c r="U103" s="1268"/>
      <c r="V103" s="1268"/>
      <c r="W103" s="785"/>
      <c r="X103" s="786"/>
      <c r="Y103" s="776"/>
      <c r="Z103" s="776"/>
      <c r="AA103" s="787"/>
      <c r="AB103" s="780"/>
      <c r="AC103" s="782"/>
      <c r="AD103" s="784"/>
      <c r="AE103" s="788"/>
      <c r="AF103" s="788"/>
      <c r="AG103" s="788"/>
      <c r="AH103" s="788"/>
      <c r="AI103" s="788"/>
      <c r="AJ103" s="788"/>
      <c r="AK103" s="788"/>
      <c r="AL103" s="788"/>
      <c r="AM103" s="789"/>
      <c r="AN103" s="790"/>
      <c r="AO103" s="790"/>
      <c r="AP103" s="1195"/>
      <c r="AQ103" s="790"/>
    </row>
    <row r="104" spans="1:43" ht="63.75" hidden="1" customHeight="1" x14ac:dyDescent="0.2">
      <c r="A104" s="1657" t="s">
        <v>1422</v>
      </c>
      <c r="B104" s="251" t="s">
        <v>1229</v>
      </c>
      <c r="C104" s="251" t="s">
        <v>1234</v>
      </c>
      <c r="D104" s="1561" t="s">
        <v>961</v>
      </c>
      <c r="E104" s="1561" t="s">
        <v>1232</v>
      </c>
      <c r="F104" s="1599" t="s">
        <v>1233</v>
      </c>
      <c r="G104" s="627" t="s">
        <v>904</v>
      </c>
      <c r="H104" s="1371" t="s">
        <v>917</v>
      </c>
      <c r="I104" s="1362">
        <v>41394</v>
      </c>
      <c r="J104" s="1364">
        <v>31335498.550000001</v>
      </c>
      <c r="K104" s="1563">
        <v>41526</v>
      </c>
      <c r="L104" s="1366" t="s">
        <v>805</v>
      </c>
      <c r="M104" s="1563">
        <v>41526</v>
      </c>
      <c r="N104" s="265">
        <v>14884960.550000001</v>
      </c>
      <c r="O104" s="1563">
        <v>41527</v>
      </c>
      <c r="P104" s="1563">
        <v>41527</v>
      </c>
      <c r="Q104" s="1571">
        <v>4</v>
      </c>
      <c r="R104" s="1364">
        <v>14884960.550000001</v>
      </c>
      <c r="S104" s="1312"/>
      <c r="T104" s="1312"/>
      <c r="U104" s="1312"/>
      <c r="V104" s="1312"/>
      <c r="W104" s="1568">
        <v>41556</v>
      </c>
      <c r="X104" s="1563">
        <v>41603</v>
      </c>
      <c r="Y104" s="251" t="s">
        <v>1236</v>
      </c>
      <c r="Z104" s="1561" t="s">
        <v>1237</v>
      </c>
      <c r="AA104" s="269"/>
      <c r="AB104" s="1563"/>
      <c r="AC104" s="1366"/>
      <c r="AD104" s="269">
        <v>728119.73</v>
      </c>
      <c r="AE104" s="1610">
        <v>41557</v>
      </c>
      <c r="AF104" s="1594" t="s">
        <v>331</v>
      </c>
      <c r="AG104" s="1342"/>
      <c r="AH104" s="1342"/>
      <c r="AI104" s="1342"/>
      <c r="AJ104" s="1342"/>
      <c r="AK104" s="1342"/>
      <c r="AL104" s="1342"/>
      <c r="AM104" s="261">
        <v>13946518.279999999</v>
      </c>
      <c r="AN104" s="1362">
        <v>41626</v>
      </c>
      <c r="AO104" s="1366" t="s">
        <v>1599</v>
      </c>
      <c r="AP104" s="1195"/>
      <c r="AQ104" s="263"/>
    </row>
    <row r="105" spans="1:43" ht="57" hidden="1" customHeight="1" x14ac:dyDescent="0.2">
      <c r="A105" s="1658"/>
      <c r="B105" s="251" t="s">
        <v>1230</v>
      </c>
      <c r="C105" s="251" t="s">
        <v>1231</v>
      </c>
      <c r="D105" s="1562"/>
      <c r="E105" s="1562"/>
      <c r="F105" s="1601"/>
      <c r="G105" s="627" t="s">
        <v>904</v>
      </c>
      <c r="H105" s="1371" t="s">
        <v>1235</v>
      </c>
      <c r="I105" s="1362">
        <v>41445</v>
      </c>
      <c r="J105" s="1364">
        <v>100000000</v>
      </c>
      <c r="K105" s="1570"/>
      <c r="L105" s="1366" t="s">
        <v>1246</v>
      </c>
      <c r="M105" s="1570"/>
      <c r="N105" s="265">
        <v>61896120</v>
      </c>
      <c r="O105" s="1570"/>
      <c r="P105" s="1570"/>
      <c r="Q105" s="1565"/>
      <c r="R105" s="1364">
        <v>100000000</v>
      </c>
      <c r="S105" s="1312"/>
      <c r="T105" s="1312"/>
      <c r="U105" s="1312"/>
      <c r="V105" s="1312"/>
      <c r="W105" s="1569"/>
      <c r="X105" s="1570"/>
      <c r="Y105" s="251" t="s">
        <v>1236</v>
      </c>
      <c r="Z105" s="1562"/>
      <c r="AA105" s="269"/>
      <c r="AB105" s="1570"/>
      <c r="AC105" s="1366"/>
      <c r="AD105" s="269">
        <v>100000000</v>
      </c>
      <c r="AE105" s="1562"/>
      <c r="AF105" s="1562"/>
      <c r="AG105" s="1342"/>
      <c r="AH105" s="1342"/>
      <c r="AI105" s="1342"/>
      <c r="AJ105" s="1342"/>
      <c r="AK105" s="1342"/>
      <c r="AL105" s="1342"/>
      <c r="AM105" s="261"/>
      <c r="AN105" s="263"/>
      <c r="AO105" s="263"/>
      <c r="AP105" s="1195"/>
      <c r="AQ105" s="263"/>
    </row>
    <row r="106" spans="1:43" s="861" customFormat="1" ht="9" hidden="1" customHeight="1" x14ac:dyDescent="0.2">
      <c r="A106" s="283"/>
      <c r="B106" s="283"/>
      <c r="C106" s="283"/>
      <c r="D106" s="283"/>
      <c r="E106" s="283"/>
      <c r="F106" s="645"/>
      <c r="G106" s="646"/>
      <c r="H106" s="647"/>
      <c r="I106" s="1369"/>
      <c r="J106" s="566"/>
      <c r="K106" s="1369"/>
      <c r="L106" s="1370"/>
      <c r="M106" s="1369"/>
      <c r="N106" s="389"/>
      <c r="O106" s="1369"/>
      <c r="P106" s="1369"/>
      <c r="Q106" s="564"/>
      <c r="R106" s="566"/>
      <c r="S106" s="567"/>
      <c r="T106" s="567"/>
      <c r="U106" s="567"/>
      <c r="V106" s="567"/>
      <c r="W106" s="568"/>
      <c r="X106" s="486"/>
      <c r="Y106" s="283"/>
      <c r="Z106" s="283"/>
      <c r="AA106" s="292"/>
      <c r="AB106" s="1369"/>
      <c r="AC106" s="1370"/>
      <c r="AD106" s="564"/>
      <c r="AE106" s="482"/>
      <c r="AF106" s="482"/>
      <c r="AG106" s="482"/>
      <c r="AH106" s="482"/>
      <c r="AI106" s="482"/>
      <c r="AJ106" s="482"/>
      <c r="AK106" s="482"/>
      <c r="AL106" s="482"/>
      <c r="AM106" s="569"/>
      <c r="AN106" s="278"/>
      <c r="AO106" s="278"/>
      <c r="AP106" s="1195"/>
      <c r="AQ106" s="278"/>
    </row>
    <row r="107" spans="1:43" ht="51.75" hidden="1" customHeight="1" x14ac:dyDescent="0.2">
      <c r="A107" s="251" t="s">
        <v>1238</v>
      </c>
      <c r="B107" s="251" t="s">
        <v>1135</v>
      </c>
      <c r="C107" s="251" t="s">
        <v>1136</v>
      </c>
      <c r="D107" s="251" t="s">
        <v>961</v>
      </c>
      <c r="E107" s="251" t="s">
        <v>1239</v>
      </c>
      <c r="F107" s="1014" t="s">
        <v>1240</v>
      </c>
      <c r="G107" s="627" t="s">
        <v>1137</v>
      </c>
      <c r="H107" s="1371" t="s">
        <v>1138</v>
      </c>
      <c r="I107" s="1362">
        <v>41394</v>
      </c>
      <c r="J107" s="1364">
        <v>162000000</v>
      </c>
      <c r="K107" s="1362">
        <v>41527</v>
      </c>
      <c r="L107" s="1366" t="s">
        <v>1432</v>
      </c>
      <c r="M107" s="1362">
        <v>41527</v>
      </c>
      <c r="N107" s="265">
        <v>161822042</v>
      </c>
      <c r="O107" s="1362">
        <v>41536</v>
      </c>
      <c r="P107" s="1362">
        <v>41536</v>
      </c>
      <c r="Q107" s="1363">
        <v>3</v>
      </c>
      <c r="R107" s="1364">
        <v>161822042</v>
      </c>
      <c r="S107" s="1312"/>
      <c r="T107" s="1312"/>
      <c r="U107" s="1312"/>
      <c r="V107" s="1312"/>
      <c r="W107" s="1368">
        <v>41619</v>
      </c>
      <c r="X107" s="267">
        <v>41631</v>
      </c>
      <c r="Y107" s="251" t="s">
        <v>1139</v>
      </c>
      <c r="Z107" s="251" t="s">
        <v>1241</v>
      </c>
      <c r="AA107" s="269"/>
      <c r="AB107" s="1362"/>
      <c r="AC107" s="1366"/>
      <c r="AD107" s="258">
        <v>135705843</v>
      </c>
      <c r="AE107" s="259">
        <v>41607</v>
      </c>
      <c r="AF107" s="1367" t="s">
        <v>1600</v>
      </c>
      <c r="AG107" s="1342"/>
      <c r="AH107" s="1342"/>
      <c r="AI107" s="1342"/>
      <c r="AJ107" s="1342"/>
      <c r="AK107" s="1342"/>
      <c r="AL107" s="1342"/>
      <c r="AM107" s="261">
        <v>26116199</v>
      </c>
      <c r="AN107" s="278"/>
      <c r="AO107" s="278"/>
      <c r="AP107" s="1195"/>
      <c r="AQ107" s="263"/>
    </row>
    <row r="108" spans="1:43" s="1010" customFormat="1" ht="11.25" hidden="1" customHeight="1" x14ac:dyDescent="0.2">
      <c r="A108" s="415"/>
      <c r="B108" s="415"/>
      <c r="C108" s="415"/>
      <c r="D108" s="415"/>
      <c r="E108" s="415"/>
      <c r="F108" s="1009"/>
      <c r="G108" s="671"/>
      <c r="H108" s="672"/>
      <c r="I108" s="500"/>
      <c r="J108" s="673"/>
      <c r="K108" s="500"/>
      <c r="L108" s="501"/>
      <c r="M108" s="500"/>
      <c r="N108" s="421"/>
      <c r="O108" s="500"/>
      <c r="P108" s="500"/>
      <c r="Q108" s="674"/>
      <c r="R108" s="673"/>
      <c r="S108" s="806"/>
      <c r="T108" s="806"/>
      <c r="U108" s="806"/>
      <c r="V108" s="806"/>
      <c r="W108" s="675"/>
      <c r="X108" s="497"/>
      <c r="Y108" s="415"/>
      <c r="Z108" s="415"/>
      <c r="AA108" s="423"/>
      <c r="AB108" s="500"/>
      <c r="AC108" s="501"/>
      <c r="AD108" s="674"/>
      <c r="AE108" s="488"/>
      <c r="AF108" s="488"/>
      <c r="AG108" s="488"/>
      <c r="AH108" s="488"/>
      <c r="AI108" s="488"/>
      <c r="AJ108" s="488"/>
      <c r="AK108" s="488"/>
      <c r="AL108" s="488"/>
      <c r="AM108" s="676"/>
      <c r="AN108" s="422"/>
      <c r="AO108" s="422"/>
      <c r="AP108" s="1195"/>
      <c r="AQ108" s="422"/>
    </row>
    <row r="109" spans="1:43" ht="77.25" hidden="1" customHeight="1" x14ac:dyDescent="0.2">
      <c r="A109" s="251" t="s">
        <v>1261</v>
      </c>
      <c r="B109" s="251" t="s">
        <v>1188</v>
      </c>
      <c r="C109" s="251" t="s">
        <v>1190</v>
      </c>
      <c r="D109" s="1342" t="s">
        <v>1940</v>
      </c>
      <c r="E109" s="251" t="s">
        <v>994</v>
      </c>
      <c r="F109" s="1014" t="s">
        <v>1191</v>
      </c>
      <c r="G109" s="627" t="s">
        <v>1192</v>
      </c>
      <c r="H109" s="1371" t="s">
        <v>1193</v>
      </c>
      <c r="I109" s="1362">
        <v>41400</v>
      </c>
      <c r="J109" s="1364">
        <v>49978694</v>
      </c>
      <c r="K109" s="1362">
        <v>41530</v>
      </c>
      <c r="L109" s="1366" t="s">
        <v>1262</v>
      </c>
      <c r="M109" s="1362">
        <v>41530</v>
      </c>
      <c r="N109" s="265">
        <v>49957847</v>
      </c>
      <c r="O109" s="1362">
        <v>41541</v>
      </c>
      <c r="P109" s="1362">
        <v>41542</v>
      </c>
      <c r="Q109" s="1363">
        <v>3</v>
      </c>
      <c r="R109" s="1364">
        <v>49957847</v>
      </c>
      <c r="S109" s="1311" t="s">
        <v>1937</v>
      </c>
      <c r="T109" s="1311" t="s">
        <v>1938</v>
      </c>
      <c r="U109" s="1311" t="s">
        <v>1939</v>
      </c>
      <c r="V109" s="1312">
        <v>24519889</v>
      </c>
      <c r="W109" s="1368">
        <v>41633</v>
      </c>
      <c r="X109" s="267">
        <v>41785</v>
      </c>
      <c r="Y109" s="251" t="s">
        <v>1139</v>
      </c>
      <c r="Z109" s="251" t="s">
        <v>1263</v>
      </c>
      <c r="AA109" s="269"/>
      <c r="AB109" s="1362"/>
      <c r="AC109" s="1366"/>
      <c r="AD109" s="258">
        <v>25437958</v>
      </c>
      <c r="AE109" s="259">
        <v>41592</v>
      </c>
      <c r="AF109" s="1367" t="s">
        <v>1601</v>
      </c>
      <c r="AG109" s="1342"/>
      <c r="AH109" s="1342"/>
      <c r="AI109" s="1342"/>
      <c r="AJ109" s="1342"/>
      <c r="AK109" s="1342"/>
      <c r="AL109" s="1342"/>
      <c r="AM109" s="261">
        <v>24519876</v>
      </c>
      <c r="AN109" s="278"/>
      <c r="AO109" s="278"/>
      <c r="AP109" s="269">
        <v>13</v>
      </c>
      <c r="AQ109" s="263"/>
    </row>
    <row r="110" spans="1:43" s="1008" customFormat="1" ht="8.25" hidden="1" customHeight="1" x14ac:dyDescent="0.2">
      <c r="A110" s="464"/>
      <c r="B110" s="464"/>
      <c r="C110" s="464"/>
      <c r="D110" s="464"/>
      <c r="E110" s="464"/>
      <c r="F110" s="664"/>
      <c r="G110" s="665"/>
      <c r="H110" s="666"/>
      <c r="I110" s="468"/>
      <c r="J110" s="667"/>
      <c r="K110" s="468"/>
      <c r="L110" s="467"/>
      <c r="M110" s="468"/>
      <c r="N110" s="509"/>
      <c r="O110" s="468"/>
      <c r="P110" s="468"/>
      <c r="Q110" s="471"/>
      <c r="R110" s="667"/>
      <c r="S110" s="812"/>
      <c r="T110" s="812"/>
      <c r="U110" s="812"/>
      <c r="V110" s="812"/>
      <c r="W110" s="668"/>
      <c r="X110" s="470"/>
      <c r="Y110" s="464"/>
      <c r="Z110" s="464"/>
      <c r="AA110" s="469"/>
      <c r="AB110" s="468"/>
      <c r="AC110" s="467"/>
      <c r="AD110" s="471"/>
      <c r="AE110" s="502"/>
      <c r="AF110" s="502"/>
      <c r="AG110" s="502"/>
      <c r="AH110" s="502"/>
      <c r="AI110" s="502"/>
      <c r="AJ110" s="502"/>
      <c r="AK110" s="502"/>
      <c r="AL110" s="502"/>
      <c r="AM110" s="669"/>
      <c r="AN110" s="472"/>
      <c r="AO110" s="472"/>
      <c r="AP110" s="1195"/>
      <c r="AQ110" s="472"/>
    </row>
    <row r="111" spans="1:43" ht="90.75" hidden="1" customHeight="1" x14ac:dyDescent="0.2">
      <c r="A111" s="251" t="s">
        <v>1265</v>
      </c>
      <c r="B111" s="251" t="s">
        <v>1266</v>
      </c>
      <c r="C111" s="251" t="s">
        <v>1267</v>
      </c>
      <c r="D111" s="251" t="s">
        <v>1471</v>
      </c>
      <c r="E111" s="251" t="s">
        <v>974</v>
      </c>
      <c r="F111" s="1014" t="s">
        <v>1269</v>
      </c>
      <c r="G111" s="627" t="s">
        <v>1093</v>
      </c>
      <c r="H111" s="1371" t="s">
        <v>1094</v>
      </c>
      <c r="I111" s="1362">
        <v>41367</v>
      </c>
      <c r="J111" s="1364">
        <v>300000000</v>
      </c>
      <c r="K111" s="1362">
        <v>41540</v>
      </c>
      <c r="L111" s="1371" t="s">
        <v>1470</v>
      </c>
      <c r="M111" s="1362">
        <v>41540</v>
      </c>
      <c r="N111" s="265">
        <v>283015786</v>
      </c>
      <c r="O111" s="1362">
        <v>41577</v>
      </c>
      <c r="P111" s="1362">
        <v>41583</v>
      </c>
      <c r="Q111" s="1363">
        <v>3</v>
      </c>
      <c r="R111" s="1364">
        <v>283015786</v>
      </c>
      <c r="S111" s="1312"/>
      <c r="T111" s="1312"/>
      <c r="U111" s="1312">
        <f>N111*6%</f>
        <v>16980947.16</v>
      </c>
      <c r="V111" s="1312"/>
      <c r="W111" s="1368">
        <v>41675</v>
      </c>
      <c r="X111" s="267">
        <v>41724</v>
      </c>
      <c r="Y111" s="251" t="s">
        <v>1270</v>
      </c>
      <c r="Z111" s="251" t="s">
        <v>1469</v>
      </c>
      <c r="AA111" s="269"/>
      <c r="AB111" s="1362"/>
      <c r="AC111" s="1366"/>
      <c r="AD111" s="258">
        <v>105551876</v>
      </c>
      <c r="AE111" s="259">
        <v>41628</v>
      </c>
      <c r="AF111" s="1367" t="s">
        <v>1606</v>
      </c>
      <c r="AG111" s="1342"/>
      <c r="AH111" s="1342"/>
      <c r="AI111" s="1342"/>
      <c r="AJ111" s="1342"/>
      <c r="AK111" s="1342"/>
      <c r="AL111" s="1342"/>
      <c r="AM111" s="261"/>
      <c r="AN111" s="278"/>
      <c r="AO111" s="278"/>
      <c r="AP111" s="1195"/>
      <c r="AQ111" s="263"/>
    </row>
    <row r="112" spans="1:43" s="1031" customFormat="1" ht="9.75" hidden="1" customHeight="1" x14ac:dyDescent="0.2">
      <c r="A112" s="1016"/>
      <c r="B112" s="1016"/>
      <c r="C112" s="1016"/>
      <c r="D112" s="1016"/>
      <c r="E112" s="1016"/>
      <c r="F112" s="1017"/>
      <c r="G112" s="1018"/>
      <c r="H112" s="1019"/>
      <c r="I112" s="1020"/>
      <c r="J112" s="1021"/>
      <c r="K112" s="1020"/>
      <c r="L112" s="1019"/>
      <c r="M112" s="1020"/>
      <c r="N112" s="1022"/>
      <c r="O112" s="1020"/>
      <c r="P112" s="1020"/>
      <c r="Q112" s="1023"/>
      <c r="R112" s="1021"/>
      <c r="S112" s="1275"/>
      <c r="T112" s="1275"/>
      <c r="U112" s="1275"/>
      <c r="V112" s="1275"/>
      <c r="W112" s="1024"/>
      <c r="X112" s="1025"/>
      <c r="Y112" s="1016"/>
      <c r="Z112" s="1016"/>
      <c r="AA112" s="1026"/>
      <c r="AB112" s="1020"/>
      <c r="AC112" s="1027"/>
      <c r="AD112" s="1023"/>
      <c r="AE112" s="1028"/>
      <c r="AF112" s="1028"/>
      <c r="AG112" s="1028"/>
      <c r="AH112" s="1028"/>
      <c r="AI112" s="1028"/>
      <c r="AJ112" s="1028"/>
      <c r="AK112" s="1028"/>
      <c r="AL112" s="1028"/>
      <c r="AM112" s="1029"/>
      <c r="AN112" s="1030"/>
      <c r="AO112" s="1030"/>
      <c r="AP112" s="1195"/>
      <c r="AQ112" s="1030"/>
    </row>
    <row r="113" spans="1:43" ht="59.25" hidden="1" customHeight="1" x14ac:dyDescent="0.2">
      <c r="A113" s="1005" t="s">
        <v>1971</v>
      </c>
      <c r="B113" s="251" t="s">
        <v>1973</v>
      </c>
      <c r="C113" s="251" t="s">
        <v>1271</v>
      </c>
      <c r="D113" s="251" t="s">
        <v>1652</v>
      </c>
      <c r="E113" s="251" t="s">
        <v>278</v>
      </c>
      <c r="F113" s="1015">
        <v>7729273</v>
      </c>
      <c r="G113" s="627" t="s">
        <v>1272</v>
      </c>
      <c r="H113" s="1371" t="s">
        <v>1273</v>
      </c>
      <c r="I113" s="1362">
        <v>41457</v>
      </c>
      <c r="J113" s="1364">
        <v>165897415</v>
      </c>
      <c r="K113" s="1362">
        <v>41540</v>
      </c>
      <c r="L113" s="1371" t="s">
        <v>1653</v>
      </c>
      <c r="M113" s="1362">
        <v>41540</v>
      </c>
      <c r="N113" s="265">
        <v>165897408</v>
      </c>
      <c r="O113" s="1362">
        <v>41544</v>
      </c>
      <c r="P113" s="1362">
        <v>41684</v>
      </c>
      <c r="Q113" s="1363">
        <v>3</v>
      </c>
      <c r="R113" s="1364">
        <v>165897408</v>
      </c>
      <c r="S113" s="1311" t="s">
        <v>1750</v>
      </c>
      <c r="T113" s="1311" t="s">
        <v>1900</v>
      </c>
      <c r="U113" s="1311" t="s">
        <v>1901</v>
      </c>
      <c r="V113" s="1312">
        <v>165897408</v>
      </c>
      <c r="W113" s="1368">
        <v>41761</v>
      </c>
      <c r="X113" s="267">
        <v>41781</v>
      </c>
      <c r="Y113" s="251" t="s">
        <v>1274</v>
      </c>
      <c r="Z113" s="251" t="s">
        <v>1972</v>
      </c>
      <c r="AA113" s="269"/>
      <c r="AB113" s="1362"/>
      <c r="AC113" s="1366"/>
      <c r="AD113" s="1363"/>
      <c r="AE113" s="1342"/>
      <c r="AF113" s="1342"/>
      <c r="AG113" s="1342"/>
      <c r="AH113" s="1342"/>
      <c r="AI113" s="1342"/>
      <c r="AJ113" s="1342"/>
      <c r="AK113" s="1342"/>
      <c r="AL113" s="1342"/>
      <c r="AM113" s="261">
        <v>165889910</v>
      </c>
      <c r="AN113" s="1362">
        <v>41789</v>
      </c>
      <c r="AO113" s="1363"/>
      <c r="AP113" s="1196">
        <v>7498</v>
      </c>
      <c r="AQ113" s="263"/>
    </row>
    <row r="114" spans="1:43" s="861" customFormat="1" hidden="1" x14ac:dyDescent="0.2">
      <c r="A114" s="283"/>
      <c r="B114" s="283"/>
      <c r="C114" s="283"/>
      <c r="D114" s="283"/>
      <c r="E114" s="283"/>
      <c r="F114" s="645"/>
      <c r="G114" s="646"/>
      <c r="H114" s="647"/>
      <c r="I114" s="1369"/>
      <c r="J114" s="566"/>
      <c r="K114" s="1369"/>
      <c r="L114" s="1370"/>
      <c r="M114" s="1369"/>
      <c r="N114" s="389"/>
      <c r="O114" s="1369"/>
      <c r="P114" s="1369"/>
      <c r="Q114" s="564"/>
      <c r="R114" s="566"/>
      <c r="S114" s="567"/>
      <c r="T114" s="567"/>
      <c r="U114" s="567"/>
      <c r="V114" s="567"/>
      <c r="W114" s="568"/>
      <c r="X114" s="486"/>
      <c r="Y114" s="283"/>
      <c r="Z114" s="283"/>
      <c r="AA114" s="292"/>
      <c r="AB114" s="1369"/>
      <c r="AC114" s="1370"/>
      <c r="AD114" s="564"/>
      <c r="AE114" s="482"/>
      <c r="AF114" s="482"/>
      <c r="AG114" s="482"/>
      <c r="AH114" s="482"/>
      <c r="AI114" s="482"/>
      <c r="AJ114" s="482"/>
      <c r="AK114" s="482"/>
      <c r="AL114" s="482"/>
      <c r="AM114" s="569"/>
      <c r="AN114" s="278"/>
      <c r="AO114" s="278"/>
      <c r="AP114" s="1195"/>
      <c r="AQ114" s="278"/>
    </row>
    <row r="115" spans="1:43" ht="47.25" customHeight="1" x14ac:dyDescent="0.2">
      <c r="A115" s="1561" t="s">
        <v>1275</v>
      </c>
      <c r="B115" s="251" t="s">
        <v>1282</v>
      </c>
      <c r="C115" s="251" t="s">
        <v>1283</v>
      </c>
      <c r="D115" s="1561" t="s">
        <v>1468</v>
      </c>
      <c r="E115" s="1561" t="s">
        <v>1285</v>
      </c>
      <c r="F115" s="1599" t="s">
        <v>531</v>
      </c>
      <c r="G115" s="627" t="s">
        <v>1301</v>
      </c>
      <c r="H115" s="1576" t="s">
        <v>1294</v>
      </c>
      <c r="I115" s="1563">
        <v>41457</v>
      </c>
      <c r="J115" s="1364">
        <v>221128195</v>
      </c>
      <c r="K115" s="1563">
        <v>41540</v>
      </c>
      <c r="L115" s="1670" t="s">
        <v>225</v>
      </c>
      <c r="M115" s="1563">
        <v>41540</v>
      </c>
      <c r="N115" s="265">
        <v>208585593</v>
      </c>
      <c r="O115" s="1563">
        <v>41562</v>
      </c>
      <c r="P115" s="1568">
        <v>41583</v>
      </c>
      <c r="Q115" s="1571">
        <v>8</v>
      </c>
      <c r="R115" s="1591">
        <v>776804181</v>
      </c>
      <c r="S115" s="1566" t="s">
        <v>1872</v>
      </c>
      <c r="T115" s="1312"/>
      <c r="U115" s="1566" t="s">
        <v>1912</v>
      </c>
      <c r="V115" s="1312">
        <v>0.65</v>
      </c>
      <c r="W115" s="1930"/>
      <c r="X115" s="1618"/>
      <c r="Y115" s="791" t="s">
        <v>1302</v>
      </c>
      <c r="Z115" s="1561" t="s">
        <v>1403</v>
      </c>
      <c r="AA115" s="269"/>
      <c r="AB115" s="1362"/>
      <c r="AC115" s="1366"/>
      <c r="AD115" s="269">
        <f>123661301-0.7</f>
        <v>123661300.3</v>
      </c>
      <c r="AE115" s="1610">
        <v>41628</v>
      </c>
      <c r="AF115" s="1611" t="s">
        <v>1596</v>
      </c>
      <c r="AG115" s="261">
        <f>84924292+0.35</f>
        <v>84924292.349999994</v>
      </c>
      <c r="AH115" s="1610">
        <v>41628</v>
      </c>
      <c r="AI115" s="1611" t="s">
        <v>1657</v>
      </c>
      <c r="AJ115" s="1295">
        <v>0.65</v>
      </c>
      <c r="AK115" s="1294"/>
      <c r="AL115" s="1294"/>
      <c r="AM115" s="261"/>
      <c r="AN115" s="278"/>
      <c r="AO115" s="278"/>
      <c r="AP115" s="1195"/>
      <c r="AQ115" s="263"/>
    </row>
    <row r="116" spans="1:43" ht="39" x14ac:dyDescent="0.2">
      <c r="A116" s="1582"/>
      <c r="B116" s="251" t="s">
        <v>1276</v>
      </c>
      <c r="C116" s="251" t="s">
        <v>1284</v>
      </c>
      <c r="D116" s="1582"/>
      <c r="E116" s="1582"/>
      <c r="F116" s="1600"/>
      <c r="G116" s="627" t="s">
        <v>1296</v>
      </c>
      <c r="H116" s="1587"/>
      <c r="I116" s="1573"/>
      <c r="J116" s="1364">
        <v>402807035</v>
      </c>
      <c r="K116" s="1573"/>
      <c r="L116" s="1671"/>
      <c r="M116" s="1573"/>
      <c r="N116" s="265">
        <v>376433508</v>
      </c>
      <c r="O116" s="1573"/>
      <c r="P116" s="1669"/>
      <c r="Q116" s="1564"/>
      <c r="R116" s="1592"/>
      <c r="S116" s="1595"/>
      <c r="T116" s="1312"/>
      <c r="U116" s="1595"/>
      <c r="V116" s="1312">
        <v>313168163</v>
      </c>
      <c r="W116" s="1931"/>
      <c r="X116" s="1661"/>
      <c r="Y116" s="791" t="s">
        <v>1302</v>
      </c>
      <c r="Z116" s="1582"/>
      <c r="AA116" s="269"/>
      <c r="AB116" s="1362"/>
      <c r="AC116" s="1366"/>
      <c r="AD116" s="269"/>
      <c r="AE116" s="1582"/>
      <c r="AF116" s="1612"/>
      <c r="AG116" s="261">
        <v>63265345</v>
      </c>
      <c r="AH116" s="1582"/>
      <c r="AI116" s="1612"/>
      <c r="AJ116" s="261">
        <v>235515582.34999999</v>
      </c>
      <c r="AK116" s="259">
        <v>41724</v>
      </c>
      <c r="AL116" s="1367" t="s">
        <v>1917</v>
      </c>
      <c r="AM116" s="261"/>
      <c r="AN116" s="278"/>
      <c r="AO116" s="278"/>
      <c r="AP116" s="1195"/>
      <c r="AQ116" s="263"/>
    </row>
    <row r="117" spans="1:43" ht="39" x14ac:dyDescent="0.2">
      <c r="A117" s="1582"/>
      <c r="B117" s="251" t="s">
        <v>1281</v>
      </c>
      <c r="C117" s="251" t="s">
        <v>1286</v>
      </c>
      <c r="D117" s="1582"/>
      <c r="E117" s="1582"/>
      <c r="F117" s="1600"/>
      <c r="G117" s="627" t="s">
        <v>1300</v>
      </c>
      <c r="H117" s="1587"/>
      <c r="I117" s="1573"/>
      <c r="J117" s="1364">
        <v>80073630</v>
      </c>
      <c r="K117" s="1573"/>
      <c r="L117" s="1671"/>
      <c r="M117" s="1573"/>
      <c r="N117" s="265">
        <v>74825572</v>
      </c>
      <c r="O117" s="1573"/>
      <c r="P117" s="1669"/>
      <c r="Q117" s="1564"/>
      <c r="R117" s="1592"/>
      <c r="S117" s="1595"/>
      <c r="T117" s="1312"/>
      <c r="U117" s="1595"/>
      <c r="V117" s="1312"/>
      <c r="W117" s="1931"/>
      <c r="X117" s="1661"/>
      <c r="Y117" s="791" t="s">
        <v>1302</v>
      </c>
      <c r="Z117" s="1582"/>
      <c r="AA117" s="269"/>
      <c r="AB117" s="1362"/>
      <c r="AC117" s="1366"/>
      <c r="AD117" s="1146">
        <v>4690473</v>
      </c>
      <c r="AE117" s="1582"/>
      <c r="AF117" s="1612"/>
      <c r="AG117" s="261">
        <v>70135099</v>
      </c>
      <c r="AH117" s="1582"/>
      <c r="AI117" s="1612"/>
      <c r="AJ117" s="1296"/>
      <c r="AK117" s="1343"/>
      <c r="AL117" s="1343"/>
      <c r="AM117" s="261"/>
      <c r="AN117" s="278"/>
      <c r="AO117" s="278"/>
      <c r="AP117" s="1195"/>
      <c r="AQ117" s="263"/>
    </row>
    <row r="118" spans="1:43" ht="39" x14ac:dyDescent="0.2">
      <c r="A118" s="1582"/>
      <c r="B118" s="268" t="s">
        <v>1287</v>
      </c>
      <c r="C118" s="251" t="s">
        <v>1288</v>
      </c>
      <c r="D118" s="1582"/>
      <c r="E118" s="1582"/>
      <c r="F118" s="1600"/>
      <c r="G118" s="627" t="s">
        <v>1293</v>
      </c>
      <c r="H118" s="1587"/>
      <c r="I118" s="1573"/>
      <c r="J118" s="1364">
        <v>25759418</v>
      </c>
      <c r="K118" s="1573"/>
      <c r="L118" s="1671"/>
      <c r="M118" s="1573"/>
      <c r="N118" s="265">
        <v>24110412</v>
      </c>
      <c r="O118" s="1573"/>
      <c r="P118" s="1669"/>
      <c r="Q118" s="1564"/>
      <c r="R118" s="1592"/>
      <c r="S118" s="1595"/>
      <c r="T118" s="1311" t="s">
        <v>1913</v>
      </c>
      <c r="U118" s="1595"/>
      <c r="V118" s="261">
        <v>818.72</v>
      </c>
      <c r="W118" s="1931"/>
      <c r="X118" s="1661"/>
      <c r="Y118" s="791" t="s">
        <v>1302</v>
      </c>
      <c r="Z118" s="1582"/>
      <c r="AA118" s="269"/>
      <c r="AB118" s="1362"/>
      <c r="AC118" s="1366"/>
      <c r="AD118" s="1146">
        <v>24109593</v>
      </c>
      <c r="AE118" s="1582"/>
      <c r="AF118" s="1612"/>
      <c r="AG118" s="261"/>
      <c r="AH118" s="1582"/>
      <c r="AI118" s="1612"/>
      <c r="AJ118" s="1343"/>
      <c r="AK118" s="1343"/>
      <c r="AL118" s="1343"/>
      <c r="AM118" s="261"/>
      <c r="AN118" s="278"/>
      <c r="AO118" s="278"/>
      <c r="AP118" s="1195"/>
      <c r="AQ118" s="263"/>
    </row>
    <row r="119" spans="1:43" ht="39" x14ac:dyDescent="0.2">
      <c r="A119" s="1582"/>
      <c r="B119" s="251" t="s">
        <v>1277</v>
      </c>
      <c r="C119" s="251" t="s">
        <v>1289</v>
      </c>
      <c r="D119" s="1582"/>
      <c r="E119" s="1582"/>
      <c r="F119" s="1600"/>
      <c r="G119" s="627" t="s">
        <v>1295</v>
      </c>
      <c r="H119" s="1587"/>
      <c r="I119" s="1573"/>
      <c r="J119" s="1364">
        <v>33103060</v>
      </c>
      <c r="K119" s="1573"/>
      <c r="L119" s="1671"/>
      <c r="M119" s="1573"/>
      <c r="N119" s="265">
        <v>30910077</v>
      </c>
      <c r="O119" s="1573"/>
      <c r="P119" s="1669"/>
      <c r="Q119" s="1564"/>
      <c r="R119" s="1592"/>
      <c r="S119" s="1595"/>
      <c r="T119" s="1311" t="s">
        <v>1914</v>
      </c>
      <c r="U119" s="1595"/>
      <c r="V119" s="1312">
        <v>20.3</v>
      </c>
      <c r="W119" s="1931"/>
      <c r="X119" s="1661"/>
      <c r="Y119" s="791" t="s">
        <v>1302</v>
      </c>
      <c r="Z119" s="1582"/>
      <c r="AA119" s="269"/>
      <c r="AB119" s="1362"/>
      <c r="AC119" s="1366"/>
      <c r="AD119" s="1146">
        <v>30910057</v>
      </c>
      <c r="AE119" s="1582"/>
      <c r="AF119" s="1612"/>
      <c r="AG119" s="261"/>
      <c r="AH119" s="1582"/>
      <c r="AI119" s="1612"/>
      <c r="AJ119" s="1343"/>
      <c r="AK119" s="1343"/>
      <c r="AL119" s="1343"/>
      <c r="AM119" s="261"/>
      <c r="AN119" s="278"/>
      <c r="AO119" s="278"/>
      <c r="AP119" s="1195"/>
      <c r="AQ119" s="263"/>
    </row>
    <row r="120" spans="1:43" ht="39" x14ac:dyDescent="0.2">
      <c r="A120" s="1582"/>
      <c r="B120" s="251" t="s">
        <v>1279</v>
      </c>
      <c r="C120" s="251" t="s">
        <v>1290</v>
      </c>
      <c r="D120" s="1582"/>
      <c r="E120" s="1582"/>
      <c r="F120" s="1600"/>
      <c r="G120" s="627" t="s">
        <v>1298</v>
      </c>
      <c r="H120" s="1587"/>
      <c r="I120" s="1573"/>
      <c r="J120" s="1364">
        <v>15803813</v>
      </c>
      <c r="K120" s="1573"/>
      <c r="L120" s="1671"/>
      <c r="M120" s="1573"/>
      <c r="N120" s="265">
        <v>14732652</v>
      </c>
      <c r="O120" s="1573"/>
      <c r="P120" s="1669"/>
      <c r="Q120" s="1564"/>
      <c r="R120" s="1592"/>
      <c r="S120" s="1595"/>
      <c r="T120" s="1311" t="s">
        <v>1915</v>
      </c>
      <c r="U120" s="1595"/>
      <c r="V120" s="1312">
        <v>2.98</v>
      </c>
      <c r="W120" s="1931"/>
      <c r="X120" s="1661"/>
      <c r="Y120" s="791" t="s">
        <v>1302</v>
      </c>
      <c r="Z120" s="1582"/>
      <c r="AA120" s="269"/>
      <c r="AB120" s="1362"/>
      <c r="AC120" s="1366"/>
      <c r="AD120" s="1146">
        <v>14732649</v>
      </c>
      <c r="AE120" s="1582"/>
      <c r="AF120" s="1612"/>
      <c r="AG120" s="261"/>
      <c r="AH120" s="1582"/>
      <c r="AI120" s="1612"/>
      <c r="AJ120" s="1343"/>
      <c r="AK120" s="1343"/>
      <c r="AL120" s="1343"/>
      <c r="AM120" s="261"/>
      <c r="AN120" s="278"/>
      <c r="AO120" s="278"/>
      <c r="AP120" s="1195"/>
      <c r="AQ120" s="263"/>
    </row>
    <row r="121" spans="1:43" ht="33" customHeight="1" x14ac:dyDescent="0.2">
      <c r="A121" s="1582"/>
      <c r="B121" s="251" t="s">
        <v>1280</v>
      </c>
      <c r="C121" s="251" t="s">
        <v>1291</v>
      </c>
      <c r="D121" s="1582"/>
      <c r="E121" s="1582"/>
      <c r="F121" s="1600"/>
      <c r="G121" s="627" t="s">
        <v>1299</v>
      </c>
      <c r="H121" s="1587"/>
      <c r="I121" s="1573"/>
      <c r="J121" s="1364">
        <v>13457485</v>
      </c>
      <c r="K121" s="1573"/>
      <c r="L121" s="1671"/>
      <c r="M121" s="1573"/>
      <c r="N121" s="265">
        <v>12151552</v>
      </c>
      <c r="O121" s="1573"/>
      <c r="P121" s="1669"/>
      <c r="Q121" s="1564"/>
      <c r="R121" s="1592"/>
      <c r="S121" s="1595"/>
      <c r="T121" s="1311" t="s">
        <v>1916</v>
      </c>
      <c r="U121" s="1595"/>
      <c r="V121" s="1312">
        <v>0.5</v>
      </c>
      <c r="W121" s="1931"/>
      <c r="X121" s="1661"/>
      <c r="Y121" s="791" t="s">
        <v>1302</v>
      </c>
      <c r="Z121" s="1582"/>
      <c r="AA121" s="269"/>
      <c r="AB121" s="1362"/>
      <c r="AC121" s="1366"/>
      <c r="AD121" s="1146">
        <v>12151552</v>
      </c>
      <c r="AE121" s="1582"/>
      <c r="AF121" s="1612"/>
      <c r="AG121" s="261"/>
      <c r="AH121" s="1582"/>
      <c r="AI121" s="1612"/>
      <c r="AJ121" s="1343"/>
      <c r="AK121" s="1343"/>
      <c r="AL121" s="1343"/>
      <c r="AM121" s="261"/>
      <c r="AN121" s="278"/>
      <c r="AO121" s="278"/>
      <c r="AP121" s="1195"/>
      <c r="AQ121" s="263"/>
    </row>
    <row r="122" spans="1:43" ht="53.25" customHeight="1" x14ac:dyDescent="0.2">
      <c r="A122" s="1562"/>
      <c r="B122" s="251" t="s">
        <v>1278</v>
      </c>
      <c r="C122" s="251" t="s">
        <v>1292</v>
      </c>
      <c r="D122" s="1562"/>
      <c r="E122" s="1562"/>
      <c r="F122" s="1601"/>
      <c r="G122" s="627" t="s">
        <v>1297</v>
      </c>
      <c r="H122" s="1577"/>
      <c r="I122" s="1570"/>
      <c r="J122" s="1364">
        <v>37474893</v>
      </c>
      <c r="K122" s="1570"/>
      <c r="L122" s="1672"/>
      <c r="M122" s="1570"/>
      <c r="N122" s="265">
        <v>35054815</v>
      </c>
      <c r="O122" s="1570"/>
      <c r="P122" s="1615"/>
      <c r="Q122" s="1565"/>
      <c r="R122" s="1593"/>
      <c r="S122" s="1596"/>
      <c r="T122" s="1312"/>
      <c r="U122" s="1596"/>
      <c r="V122" s="1312"/>
      <c r="W122" s="1932"/>
      <c r="X122" s="1619"/>
      <c r="Y122" s="791" t="s">
        <v>1302</v>
      </c>
      <c r="Z122" s="1562"/>
      <c r="AA122" s="269"/>
      <c r="AB122" s="1362"/>
      <c r="AC122" s="1366"/>
      <c r="AD122" s="269">
        <v>22785630</v>
      </c>
      <c r="AE122" s="1562"/>
      <c r="AF122" s="1613"/>
      <c r="AG122" s="261">
        <v>12269185</v>
      </c>
      <c r="AH122" s="1562"/>
      <c r="AI122" s="1613"/>
      <c r="AJ122" s="1343"/>
      <c r="AK122" s="1343"/>
      <c r="AL122" s="1343"/>
      <c r="AM122" s="261"/>
      <c r="AN122" s="278"/>
      <c r="AO122" s="278"/>
      <c r="AP122" s="1195"/>
      <c r="AQ122" s="263"/>
    </row>
    <row r="123" spans="1:43" s="1007" customFormat="1" ht="3.75" customHeight="1" x14ac:dyDescent="0.2">
      <c r="A123" s="776"/>
      <c r="B123" s="790"/>
      <c r="C123" s="776"/>
      <c r="D123" s="776"/>
      <c r="E123" s="776"/>
      <c r="F123" s="1006"/>
      <c r="G123" s="778"/>
      <c r="H123" s="779"/>
      <c r="I123" s="780"/>
      <c r="J123" s="781"/>
      <c r="K123" s="780"/>
      <c r="L123" s="782"/>
      <c r="M123" s="780"/>
      <c r="N123" s="783"/>
      <c r="O123" s="780"/>
      <c r="P123" s="780"/>
      <c r="Q123" s="784"/>
      <c r="R123" s="781"/>
      <c r="S123" s="1268"/>
      <c r="T123" s="1268"/>
      <c r="U123" s="1268"/>
      <c r="V123" s="1268"/>
      <c r="W123" s="785"/>
      <c r="X123" s="786"/>
      <c r="Y123" s="776"/>
      <c r="Z123" s="776"/>
      <c r="AA123" s="787"/>
      <c r="AB123" s="780"/>
      <c r="AC123" s="782"/>
      <c r="AD123" s="784"/>
      <c r="AE123" s="788"/>
      <c r="AF123" s="788"/>
      <c r="AG123" s="788"/>
      <c r="AH123" s="788"/>
      <c r="AI123" s="788"/>
      <c r="AJ123" s="788"/>
      <c r="AK123" s="788"/>
      <c r="AL123" s="788"/>
      <c r="AM123" s="789"/>
      <c r="AN123" s="790"/>
      <c r="AO123" s="790"/>
      <c r="AP123" s="1195"/>
      <c r="AQ123" s="790"/>
    </row>
    <row r="124" spans="1:43" ht="56.25" hidden="1" x14ac:dyDescent="0.2">
      <c r="A124" s="1173" t="s">
        <v>1353</v>
      </c>
      <c r="B124" s="1129" t="s">
        <v>1354</v>
      </c>
      <c r="C124" s="1129" t="s">
        <v>1355</v>
      </c>
      <c r="D124" s="1129" t="s">
        <v>1356</v>
      </c>
      <c r="E124" s="1129" t="s">
        <v>1224</v>
      </c>
      <c r="F124" s="1032" t="s">
        <v>675</v>
      </c>
      <c r="G124" s="644" t="s">
        <v>1357</v>
      </c>
      <c r="H124" s="1318" t="s">
        <v>1358</v>
      </c>
      <c r="I124" s="1305">
        <v>41421</v>
      </c>
      <c r="J124" s="1364">
        <v>40000000</v>
      </c>
      <c r="K124" s="1305">
        <v>41558</v>
      </c>
      <c r="L124" s="1366" t="s">
        <v>1359</v>
      </c>
      <c r="M124" s="1362">
        <v>41558</v>
      </c>
      <c r="N124" s="265">
        <v>39989857</v>
      </c>
      <c r="O124" s="1362">
        <v>41597</v>
      </c>
      <c r="P124" s="1362">
        <v>41605</v>
      </c>
      <c r="Q124" s="1363">
        <v>3</v>
      </c>
      <c r="R124" s="1364">
        <v>39989857</v>
      </c>
      <c r="S124" s="1311" t="s">
        <v>1960</v>
      </c>
      <c r="T124" s="1311" t="s">
        <v>1961</v>
      </c>
      <c r="U124" s="1311" t="s">
        <v>1962</v>
      </c>
      <c r="V124" s="1312">
        <v>7706608</v>
      </c>
      <c r="W124" s="568"/>
      <c r="X124" s="486"/>
      <c r="Y124" s="251" t="s">
        <v>1360</v>
      </c>
      <c r="Z124" s="251" t="s">
        <v>1221</v>
      </c>
      <c r="AA124" s="269"/>
      <c r="AB124" s="1362"/>
      <c r="AC124" s="1366"/>
      <c r="AD124" s="1144">
        <v>32283249</v>
      </c>
      <c r="AE124" s="262">
        <v>41635</v>
      </c>
      <c r="AF124" s="1367" t="s">
        <v>1604</v>
      </c>
      <c r="AG124" s="1145"/>
      <c r="AH124" s="1342"/>
      <c r="AI124" s="1342"/>
      <c r="AJ124" s="1342"/>
      <c r="AK124" s="1342"/>
      <c r="AL124" s="1342"/>
      <c r="AM124" s="261"/>
      <c r="AN124" s="263"/>
      <c r="AO124" s="263"/>
      <c r="AP124" s="1195"/>
      <c r="AQ124" s="263"/>
    </row>
    <row r="125" spans="1:43" s="863" customFormat="1" ht="6" hidden="1" customHeight="1" x14ac:dyDescent="0.2">
      <c r="A125" s="1058"/>
      <c r="B125" s="695"/>
      <c r="C125" s="526"/>
      <c r="D125" s="1058"/>
      <c r="E125" s="1058"/>
      <c r="F125" s="1059"/>
      <c r="G125" s="687"/>
      <c r="H125" s="688"/>
      <c r="I125" s="529"/>
      <c r="J125" s="689"/>
      <c r="K125" s="1060"/>
      <c r="L125" s="690"/>
      <c r="M125" s="1060"/>
      <c r="N125" s="521"/>
      <c r="O125" s="529"/>
      <c r="P125" s="529"/>
      <c r="Q125" s="1061"/>
      <c r="R125" s="689"/>
      <c r="S125" s="814"/>
      <c r="T125" s="814"/>
      <c r="U125" s="814"/>
      <c r="V125" s="814"/>
      <c r="W125" s="692"/>
      <c r="X125" s="524"/>
      <c r="Y125" s="526"/>
      <c r="Z125" s="526"/>
      <c r="AA125" s="527"/>
      <c r="AB125" s="529"/>
      <c r="AC125" s="690"/>
      <c r="AD125" s="691"/>
      <c r="AE125" s="693"/>
      <c r="AF125" s="693"/>
      <c r="AG125" s="693"/>
      <c r="AH125" s="693"/>
      <c r="AI125" s="693"/>
      <c r="AJ125" s="693"/>
      <c r="AK125" s="693"/>
      <c r="AL125" s="693"/>
      <c r="AM125" s="694"/>
      <c r="AN125" s="695"/>
      <c r="AO125" s="695"/>
      <c r="AP125" s="1202"/>
      <c r="AQ125" s="1062"/>
    </row>
    <row r="126" spans="1:43" ht="56.25" hidden="1" customHeight="1" x14ac:dyDescent="0.2">
      <c r="A126" s="1561" t="s">
        <v>1361</v>
      </c>
      <c r="B126" s="268" t="s">
        <v>1349</v>
      </c>
      <c r="C126" s="251" t="s">
        <v>1365</v>
      </c>
      <c r="D126" s="1561" t="s">
        <v>1363</v>
      </c>
      <c r="E126" s="1561" t="s">
        <v>1366</v>
      </c>
      <c r="F126" s="1584" t="s">
        <v>531</v>
      </c>
      <c r="G126" s="644" t="s">
        <v>1351</v>
      </c>
      <c r="H126" s="1576" t="s">
        <v>1344</v>
      </c>
      <c r="I126" s="1563">
        <v>41457</v>
      </c>
      <c r="J126" s="1364">
        <v>42924042</v>
      </c>
      <c r="K126" s="1563">
        <v>41558</v>
      </c>
      <c r="L126" s="1555" t="s">
        <v>250</v>
      </c>
      <c r="M126" s="1563">
        <v>41558</v>
      </c>
      <c r="N126" s="265">
        <v>40310407</v>
      </c>
      <c r="O126" s="1563">
        <v>41576</v>
      </c>
      <c r="P126" s="1563">
        <v>41583</v>
      </c>
      <c r="Q126" s="1571">
        <v>3</v>
      </c>
      <c r="R126" s="1364">
        <v>40310407</v>
      </c>
      <c r="S126" s="1566" t="s">
        <v>1784</v>
      </c>
      <c r="T126" s="1311" t="s">
        <v>1908</v>
      </c>
      <c r="U126" s="1566" t="s">
        <v>1907</v>
      </c>
      <c r="V126" s="1312">
        <v>0.5</v>
      </c>
      <c r="W126" s="1568">
        <v>41675</v>
      </c>
      <c r="X126" s="1563">
        <v>41801</v>
      </c>
      <c r="Y126" s="251" t="s">
        <v>1302</v>
      </c>
      <c r="Z126" s="1561" t="s">
        <v>1980</v>
      </c>
      <c r="AA126" s="269"/>
      <c r="AB126" s="1362"/>
      <c r="AC126" s="1366"/>
      <c r="AD126" s="258">
        <v>40310407</v>
      </c>
      <c r="AE126" s="1610">
        <v>41626</v>
      </c>
      <c r="AF126" s="1594" t="s">
        <v>458</v>
      </c>
      <c r="AG126" s="1342"/>
      <c r="AH126" s="1342"/>
      <c r="AI126" s="1342"/>
      <c r="AJ126" s="1342"/>
      <c r="AK126" s="1342"/>
      <c r="AL126" s="1342"/>
      <c r="AM126" s="261"/>
      <c r="AN126" s="263"/>
      <c r="AO126" s="263"/>
      <c r="AP126" s="1659"/>
      <c r="AQ126" s="1036"/>
    </row>
    <row r="127" spans="1:43" ht="51.75" hidden="1" customHeight="1" x14ac:dyDescent="0.2">
      <c r="A127" s="1582"/>
      <c r="B127" s="268" t="s">
        <v>1362</v>
      </c>
      <c r="C127" s="251" t="s">
        <v>1364</v>
      </c>
      <c r="D127" s="1582"/>
      <c r="E127" s="1582"/>
      <c r="F127" s="1585"/>
      <c r="G127" s="644" t="s">
        <v>1348</v>
      </c>
      <c r="H127" s="1587"/>
      <c r="I127" s="1573"/>
      <c r="J127" s="1364">
        <v>53059215</v>
      </c>
      <c r="K127" s="1573"/>
      <c r="L127" s="1572"/>
      <c r="M127" s="1573"/>
      <c r="N127" s="265">
        <v>49478628</v>
      </c>
      <c r="O127" s="1573"/>
      <c r="P127" s="1573"/>
      <c r="Q127" s="1564"/>
      <c r="R127" s="1364">
        <v>49478628</v>
      </c>
      <c r="S127" s="1595"/>
      <c r="T127" s="1311" t="s">
        <v>1909</v>
      </c>
      <c r="U127" s="1595"/>
      <c r="V127" s="1312">
        <v>11438721</v>
      </c>
      <c r="W127" s="1597"/>
      <c r="X127" s="1573"/>
      <c r="Y127" s="251" t="s">
        <v>1302</v>
      </c>
      <c r="Z127" s="1582"/>
      <c r="AA127" s="269"/>
      <c r="AB127" s="1362"/>
      <c r="AC127" s="1366"/>
      <c r="AD127" s="258"/>
      <c r="AE127" s="1582"/>
      <c r="AF127" s="1582"/>
      <c r="AG127" s="261">
        <v>38039907</v>
      </c>
      <c r="AH127" s="259">
        <v>41628</v>
      </c>
      <c r="AI127" s="1367" t="s">
        <v>1658</v>
      </c>
      <c r="AJ127" s="1367"/>
      <c r="AK127" s="1367"/>
      <c r="AL127" s="1367"/>
      <c r="AM127" s="261">
        <f>V127</f>
        <v>11438721</v>
      </c>
      <c r="AN127" s="1557"/>
      <c r="AO127" s="1557"/>
      <c r="AP127" s="1659"/>
      <c r="AQ127" s="1036"/>
    </row>
    <row r="128" spans="1:43" ht="60" hidden="1" customHeight="1" x14ac:dyDescent="0.2">
      <c r="A128" s="1562"/>
      <c r="B128" s="268" t="s">
        <v>1343</v>
      </c>
      <c r="C128" s="251" t="s">
        <v>1367</v>
      </c>
      <c r="D128" s="1562"/>
      <c r="E128" s="1562"/>
      <c r="F128" s="1586"/>
      <c r="G128" s="644" t="s">
        <v>1368</v>
      </c>
      <c r="H128" s="1577"/>
      <c r="I128" s="1570"/>
      <c r="J128" s="1364">
        <v>31085775</v>
      </c>
      <c r="K128" s="1570"/>
      <c r="L128" s="1556"/>
      <c r="M128" s="1570"/>
      <c r="N128" s="265">
        <v>29371164</v>
      </c>
      <c r="O128" s="1570"/>
      <c r="P128" s="1570"/>
      <c r="Q128" s="1565"/>
      <c r="R128" s="1364">
        <v>29371164</v>
      </c>
      <c r="S128" s="1596"/>
      <c r="T128" s="1311" t="s">
        <v>1910</v>
      </c>
      <c r="U128" s="1596"/>
      <c r="V128" s="1312">
        <v>2855320.5</v>
      </c>
      <c r="W128" s="1569"/>
      <c r="X128" s="1570"/>
      <c r="Y128" s="251" t="s">
        <v>1302</v>
      </c>
      <c r="Z128" s="1562"/>
      <c r="AA128" s="269"/>
      <c r="AB128" s="1362"/>
      <c r="AC128" s="1366"/>
      <c r="AD128" s="258">
        <v>26515844</v>
      </c>
      <c r="AE128" s="1562"/>
      <c r="AF128" s="1562"/>
      <c r="AG128" s="1342"/>
      <c r="AH128" s="1342"/>
      <c r="AI128" s="1342"/>
      <c r="AJ128" s="1342"/>
      <c r="AK128" s="1342"/>
      <c r="AL128" s="1342"/>
      <c r="AM128" s="261">
        <f>V128</f>
        <v>2855320.5</v>
      </c>
      <c r="AN128" s="1558"/>
      <c r="AO128" s="1558"/>
      <c r="AP128" s="1660"/>
      <c r="AQ128" s="1036"/>
    </row>
    <row r="129" spans="1:43" s="857" customFormat="1" ht="7.5" hidden="1" customHeight="1" x14ac:dyDescent="0.2">
      <c r="A129" s="1063"/>
      <c r="B129" s="663"/>
      <c r="C129" s="649"/>
      <c r="D129" s="1063"/>
      <c r="E129" s="1063"/>
      <c r="F129" s="1064"/>
      <c r="G129" s="651"/>
      <c r="H129" s="652"/>
      <c r="I129" s="653"/>
      <c r="J129" s="654"/>
      <c r="K129" s="1065"/>
      <c r="L129" s="655"/>
      <c r="M129" s="1065"/>
      <c r="N129" s="656"/>
      <c r="O129" s="653"/>
      <c r="P129" s="653"/>
      <c r="Q129" s="1066"/>
      <c r="R129" s="654"/>
      <c r="S129" s="1271"/>
      <c r="T129" s="1271"/>
      <c r="U129" s="1271"/>
      <c r="V129" s="1271"/>
      <c r="W129" s="658"/>
      <c r="X129" s="659"/>
      <c r="Y129" s="649"/>
      <c r="Z129" s="649"/>
      <c r="AA129" s="660"/>
      <c r="AB129" s="653"/>
      <c r="AC129" s="655"/>
      <c r="AD129" s="657"/>
      <c r="AE129" s="661"/>
      <c r="AF129" s="661"/>
      <c r="AG129" s="661"/>
      <c r="AH129" s="661"/>
      <c r="AI129" s="661"/>
      <c r="AJ129" s="661"/>
      <c r="AK129" s="661"/>
      <c r="AL129" s="661"/>
      <c r="AM129" s="662"/>
      <c r="AN129" s="663"/>
      <c r="AO129" s="663"/>
      <c r="AP129" s="663"/>
      <c r="AQ129" s="1067"/>
    </row>
    <row r="130" spans="1:43" ht="45" hidden="1" x14ac:dyDescent="0.2">
      <c r="A130" s="1605" t="s">
        <v>1544</v>
      </c>
      <c r="B130" s="1571" t="s">
        <v>1369</v>
      </c>
      <c r="C130" s="1559" t="s">
        <v>1370</v>
      </c>
      <c r="D130" s="1559" t="s">
        <v>1371</v>
      </c>
      <c r="E130" s="1559" t="s">
        <v>1224</v>
      </c>
      <c r="F130" s="1584" t="s">
        <v>675</v>
      </c>
      <c r="G130" s="644" t="s">
        <v>1372</v>
      </c>
      <c r="H130" s="1576" t="s">
        <v>1375</v>
      </c>
      <c r="I130" s="1563">
        <v>41445</v>
      </c>
      <c r="J130" s="1364">
        <v>2382190</v>
      </c>
      <c r="K130" s="1563">
        <v>41558</v>
      </c>
      <c r="L130" s="1555" t="s">
        <v>630</v>
      </c>
      <c r="M130" s="1563">
        <v>41558</v>
      </c>
      <c r="N130" s="265">
        <v>2382190</v>
      </c>
      <c r="O130" s="1563">
        <v>41579</v>
      </c>
      <c r="P130" s="1563">
        <v>41579</v>
      </c>
      <c r="Q130" s="1571">
        <v>3</v>
      </c>
      <c r="R130" s="1364">
        <v>2382190</v>
      </c>
      <c r="S130" s="1312"/>
      <c r="T130" s="1312"/>
      <c r="U130" s="1312"/>
      <c r="V130" s="1312"/>
      <c r="W130" s="1568">
        <v>41618</v>
      </c>
      <c r="X130" s="1563">
        <v>41631</v>
      </c>
      <c r="Y130" s="251" t="s">
        <v>1376</v>
      </c>
      <c r="Z130" s="1561" t="s">
        <v>1237</v>
      </c>
      <c r="AA130" s="269"/>
      <c r="AB130" s="1362"/>
      <c r="AC130" s="1366"/>
      <c r="AD130" s="258"/>
      <c r="AE130" s="1342"/>
      <c r="AF130" s="1342"/>
      <c r="AG130" s="1342"/>
      <c r="AH130" s="1342"/>
      <c r="AI130" s="1342"/>
      <c r="AJ130" s="1342"/>
      <c r="AK130" s="1342"/>
      <c r="AL130" s="1342"/>
      <c r="AM130" s="261">
        <f>R130</f>
        <v>2382190</v>
      </c>
      <c r="AN130" s="1563">
        <v>41635</v>
      </c>
      <c r="AO130" s="1366" t="s">
        <v>1588</v>
      </c>
      <c r="AP130" s="1202"/>
      <c r="AQ130" s="1036"/>
    </row>
    <row r="131" spans="1:43" ht="45" hidden="1" x14ac:dyDescent="0.2">
      <c r="A131" s="1606"/>
      <c r="B131" s="1564"/>
      <c r="C131" s="1583"/>
      <c r="D131" s="1583"/>
      <c r="E131" s="1583"/>
      <c r="F131" s="1585"/>
      <c r="G131" s="644" t="s">
        <v>1373</v>
      </c>
      <c r="H131" s="1587"/>
      <c r="I131" s="1573"/>
      <c r="J131" s="1364">
        <v>35070317</v>
      </c>
      <c r="K131" s="1573"/>
      <c r="L131" s="1572"/>
      <c r="M131" s="1573"/>
      <c r="N131" s="265">
        <v>34070317</v>
      </c>
      <c r="O131" s="1573"/>
      <c r="P131" s="1573"/>
      <c r="Q131" s="1564"/>
      <c r="R131" s="1364">
        <v>34070317</v>
      </c>
      <c r="S131" s="1312"/>
      <c r="T131" s="1312"/>
      <c r="U131" s="1312"/>
      <c r="V131" s="1312"/>
      <c r="W131" s="1597"/>
      <c r="X131" s="1573"/>
      <c r="Y131" s="251" t="s">
        <v>1377</v>
      </c>
      <c r="Z131" s="1582"/>
      <c r="AA131" s="269"/>
      <c r="AB131" s="1362"/>
      <c r="AC131" s="1366"/>
      <c r="AD131" s="1363"/>
      <c r="AE131" s="1342"/>
      <c r="AF131" s="1342"/>
      <c r="AG131" s="1342"/>
      <c r="AH131" s="1342"/>
      <c r="AI131" s="1342"/>
      <c r="AJ131" s="1342"/>
      <c r="AK131" s="1342"/>
      <c r="AL131" s="1342"/>
      <c r="AM131" s="261">
        <f t="shared" ref="AM131:AM132" si="1">R131</f>
        <v>34070317</v>
      </c>
      <c r="AN131" s="1564"/>
      <c r="AO131" s="1555" t="s">
        <v>1587</v>
      </c>
      <c r="AP131" s="1202"/>
      <c r="AQ131" s="1036"/>
    </row>
    <row r="132" spans="1:43" ht="33.75" hidden="1" x14ac:dyDescent="0.2">
      <c r="A132" s="1607"/>
      <c r="B132" s="1565"/>
      <c r="C132" s="1560"/>
      <c r="D132" s="1560"/>
      <c r="E132" s="1560"/>
      <c r="F132" s="1586"/>
      <c r="G132" s="644" t="s">
        <v>1374</v>
      </c>
      <c r="H132" s="1577"/>
      <c r="I132" s="1570"/>
      <c r="J132" s="1364">
        <v>2380952</v>
      </c>
      <c r="K132" s="1570"/>
      <c r="L132" s="1556"/>
      <c r="M132" s="1570"/>
      <c r="N132" s="265">
        <v>2380656</v>
      </c>
      <c r="O132" s="1570"/>
      <c r="P132" s="1570"/>
      <c r="Q132" s="1565"/>
      <c r="R132" s="1364">
        <v>2380656</v>
      </c>
      <c r="S132" s="1312"/>
      <c r="T132" s="1312"/>
      <c r="U132" s="1312"/>
      <c r="V132" s="1312"/>
      <c r="W132" s="1569"/>
      <c r="X132" s="1570"/>
      <c r="Y132" s="251" t="s">
        <v>1378</v>
      </c>
      <c r="Z132" s="1562"/>
      <c r="AA132" s="269"/>
      <c r="AB132" s="1362"/>
      <c r="AC132" s="1366"/>
      <c r="AD132" s="1363"/>
      <c r="AE132" s="1342"/>
      <c r="AF132" s="1342"/>
      <c r="AG132" s="1342"/>
      <c r="AH132" s="1342"/>
      <c r="AI132" s="1342"/>
      <c r="AJ132" s="1342"/>
      <c r="AK132" s="1342"/>
      <c r="AL132" s="1342"/>
      <c r="AM132" s="261">
        <f t="shared" si="1"/>
        <v>2380656</v>
      </c>
      <c r="AN132" s="1565"/>
      <c r="AO132" s="1565"/>
      <c r="AP132" s="1202"/>
      <c r="AQ132" s="1036"/>
    </row>
    <row r="133" spans="1:43" s="1008" customFormat="1" ht="6.75" hidden="1" customHeight="1" x14ac:dyDescent="0.2">
      <c r="A133" s="1068"/>
      <c r="B133" s="472"/>
      <c r="C133" s="464"/>
      <c r="D133" s="1068"/>
      <c r="E133" s="1068"/>
      <c r="F133" s="1069"/>
      <c r="G133" s="665"/>
      <c r="H133" s="666"/>
      <c r="I133" s="468"/>
      <c r="J133" s="667"/>
      <c r="K133" s="1070"/>
      <c r="L133" s="467"/>
      <c r="M133" s="1070"/>
      <c r="N133" s="509"/>
      <c r="O133" s="468"/>
      <c r="P133" s="468"/>
      <c r="Q133" s="1071"/>
      <c r="R133" s="667"/>
      <c r="S133" s="812"/>
      <c r="T133" s="812"/>
      <c r="U133" s="812"/>
      <c r="V133" s="812"/>
      <c r="W133" s="668"/>
      <c r="X133" s="470"/>
      <c r="Y133" s="464"/>
      <c r="Z133" s="464"/>
      <c r="AA133" s="469"/>
      <c r="AB133" s="468"/>
      <c r="AC133" s="467"/>
      <c r="AD133" s="471"/>
      <c r="AE133" s="502"/>
      <c r="AF133" s="502"/>
      <c r="AG133" s="502"/>
      <c r="AH133" s="502"/>
      <c r="AI133" s="502"/>
      <c r="AJ133" s="502"/>
      <c r="AK133" s="502"/>
      <c r="AL133" s="502"/>
      <c r="AM133" s="669"/>
      <c r="AN133" s="472"/>
      <c r="AO133" s="472"/>
      <c r="AP133" s="1202"/>
      <c r="AQ133" s="1072"/>
    </row>
    <row r="134" spans="1:43" ht="46.5" hidden="1" customHeight="1" x14ac:dyDescent="0.2">
      <c r="A134" s="1561" t="s">
        <v>1352</v>
      </c>
      <c r="B134" s="251" t="s">
        <v>1266</v>
      </c>
      <c r="C134" s="1005" t="s">
        <v>1329</v>
      </c>
      <c r="D134" s="1561" t="s">
        <v>1330</v>
      </c>
      <c r="E134" s="1561" t="s">
        <v>1331</v>
      </c>
      <c r="F134" s="1584">
        <v>79607176</v>
      </c>
      <c r="G134" s="644" t="s">
        <v>1093</v>
      </c>
      <c r="H134" s="1371" t="s">
        <v>1094</v>
      </c>
      <c r="I134" s="1362">
        <v>41367</v>
      </c>
      <c r="J134" s="1364">
        <v>300000000</v>
      </c>
      <c r="K134" s="1563">
        <v>41563</v>
      </c>
      <c r="L134" s="1366" t="s">
        <v>1398</v>
      </c>
      <c r="M134" s="1563">
        <v>41563</v>
      </c>
      <c r="N134" s="265">
        <v>16981133</v>
      </c>
      <c r="O134" s="1563">
        <v>41568</v>
      </c>
      <c r="P134" s="1563">
        <v>41583</v>
      </c>
      <c r="Q134" s="1571">
        <v>8</v>
      </c>
      <c r="R134" s="1591">
        <v>104799114</v>
      </c>
      <c r="S134" s="1312">
        <f>N134/2</f>
        <v>8490566.5</v>
      </c>
      <c r="T134" s="1312"/>
      <c r="U134" s="1312"/>
      <c r="V134" s="1312"/>
      <c r="W134" s="568"/>
      <c r="X134" s="486"/>
      <c r="Y134" s="251" t="s">
        <v>1337</v>
      </c>
      <c r="Z134" s="1561" t="s">
        <v>1455</v>
      </c>
      <c r="AA134" s="269">
        <f>N134/2</f>
        <v>8490566.5</v>
      </c>
      <c r="AB134" s="1563">
        <v>41591</v>
      </c>
      <c r="AC134" s="1555" t="s">
        <v>1597</v>
      </c>
      <c r="AD134" s="1571">
        <v>41883645</v>
      </c>
      <c r="AE134" s="1342"/>
      <c r="AF134" s="1342"/>
      <c r="AG134" s="1342"/>
      <c r="AH134" s="1342"/>
      <c r="AI134" s="1342"/>
      <c r="AJ134" s="1342"/>
      <c r="AK134" s="1342"/>
      <c r="AL134" s="1342"/>
      <c r="AM134" s="261"/>
      <c r="AN134" s="263"/>
      <c r="AO134" s="263"/>
      <c r="AP134" s="1202"/>
      <c r="AQ134" s="1036"/>
    </row>
    <row r="135" spans="1:43" ht="57" hidden="1" customHeight="1" x14ac:dyDescent="0.2">
      <c r="A135" s="1582"/>
      <c r="B135" s="1557"/>
      <c r="C135" s="1559" t="s">
        <v>1332</v>
      </c>
      <c r="D135" s="1582"/>
      <c r="E135" s="1582"/>
      <c r="F135" s="1585"/>
      <c r="G135" s="644" t="s">
        <v>1333</v>
      </c>
      <c r="H135" s="1576" t="s">
        <v>1335</v>
      </c>
      <c r="I135" s="1563">
        <v>41451</v>
      </c>
      <c r="J135" s="1364">
        <v>396120352.67000002</v>
      </c>
      <c r="K135" s="1573"/>
      <c r="L135" s="1555" t="s">
        <v>1400</v>
      </c>
      <c r="M135" s="1573"/>
      <c r="N135" s="302">
        <v>0</v>
      </c>
      <c r="O135" s="1573"/>
      <c r="P135" s="1573"/>
      <c r="Q135" s="1564"/>
      <c r="R135" s="1592"/>
      <c r="S135" s="1312"/>
      <c r="T135" s="1312"/>
      <c r="U135" s="1312"/>
      <c r="V135" s="1312"/>
      <c r="W135" s="568"/>
      <c r="X135" s="486"/>
      <c r="Y135" s="251" t="s">
        <v>1336</v>
      </c>
      <c r="Z135" s="1582"/>
      <c r="AA135" s="269">
        <f t="shared" ref="AA135:AA147" si="2">N135/2</f>
        <v>0</v>
      </c>
      <c r="AB135" s="1573"/>
      <c r="AC135" s="1572"/>
      <c r="AD135" s="1564"/>
      <c r="AE135" s="1342"/>
      <c r="AF135" s="1342"/>
      <c r="AG135" s="1342"/>
      <c r="AH135" s="1342"/>
      <c r="AI135" s="1342"/>
      <c r="AJ135" s="1342"/>
      <c r="AK135" s="1342"/>
      <c r="AL135" s="1342"/>
      <c r="AM135" s="261"/>
      <c r="AN135" s="263"/>
      <c r="AO135" s="263"/>
      <c r="AP135" s="1202"/>
      <c r="AQ135" s="1036"/>
    </row>
    <row r="136" spans="1:43" ht="30" hidden="1" customHeight="1" x14ac:dyDescent="0.2">
      <c r="A136" s="1582"/>
      <c r="B136" s="1558"/>
      <c r="C136" s="1560"/>
      <c r="D136" s="1582"/>
      <c r="E136" s="1582"/>
      <c r="F136" s="1585"/>
      <c r="G136" s="644" t="s">
        <v>1334</v>
      </c>
      <c r="H136" s="1577"/>
      <c r="I136" s="1570"/>
      <c r="J136" s="1364">
        <v>103879748</v>
      </c>
      <c r="K136" s="1573"/>
      <c r="L136" s="1556"/>
      <c r="M136" s="1573"/>
      <c r="N136" s="265">
        <v>28301644</v>
      </c>
      <c r="O136" s="1573"/>
      <c r="P136" s="1573"/>
      <c r="Q136" s="1564"/>
      <c r="R136" s="1592"/>
      <c r="S136" s="1312"/>
      <c r="T136" s="1312"/>
      <c r="U136" s="1312"/>
      <c r="V136" s="1312"/>
      <c r="W136" s="568"/>
      <c r="X136" s="486"/>
      <c r="Y136" s="251" t="s">
        <v>128</v>
      </c>
      <c r="Z136" s="1582"/>
      <c r="AA136" s="269">
        <f t="shared" si="2"/>
        <v>14150822</v>
      </c>
      <c r="AB136" s="1573"/>
      <c r="AC136" s="1572"/>
      <c r="AD136" s="1564"/>
      <c r="AE136" s="1342"/>
      <c r="AF136" s="1342"/>
      <c r="AG136" s="1342"/>
      <c r="AH136" s="1342"/>
      <c r="AI136" s="1342"/>
      <c r="AJ136" s="1342"/>
      <c r="AK136" s="1342"/>
      <c r="AL136" s="1342"/>
      <c r="AM136" s="261"/>
      <c r="AN136" s="263"/>
      <c r="AO136" s="263"/>
      <c r="AP136" s="1202"/>
      <c r="AQ136" s="1036"/>
    </row>
    <row r="137" spans="1:43" ht="38.25" hidden="1" customHeight="1" x14ac:dyDescent="0.2">
      <c r="A137" s="1582"/>
      <c r="B137" s="263" t="s">
        <v>1287</v>
      </c>
      <c r="C137" s="1005" t="s">
        <v>1338</v>
      </c>
      <c r="D137" s="1582"/>
      <c r="E137" s="1582"/>
      <c r="F137" s="1585"/>
      <c r="G137" s="644" t="s">
        <v>1293</v>
      </c>
      <c r="H137" s="1576" t="s">
        <v>1294</v>
      </c>
      <c r="I137" s="1563">
        <v>41457</v>
      </c>
      <c r="J137" s="1364">
        <v>25759418</v>
      </c>
      <c r="K137" s="1573"/>
      <c r="L137" s="1366" t="s">
        <v>1402</v>
      </c>
      <c r="M137" s="1573"/>
      <c r="N137" s="265">
        <v>1649006</v>
      </c>
      <c r="O137" s="1573"/>
      <c r="P137" s="1573"/>
      <c r="Q137" s="1564"/>
      <c r="R137" s="1592"/>
      <c r="S137" s="1312"/>
      <c r="T137" s="1312"/>
      <c r="U137" s="1312"/>
      <c r="V137" s="1312"/>
      <c r="W137" s="568"/>
      <c r="X137" s="486"/>
      <c r="Y137" s="251" t="s">
        <v>1302</v>
      </c>
      <c r="Z137" s="1582"/>
      <c r="AA137" s="269">
        <f t="shared" si="2"/>
        <v>824503</v>
      </c>
      <c r="AB137" s="1573"/>
      <c r="AC137" s="1572"/>
      <c r="AD137" s="1564"/>
      <c r="AE137" s="1342"/>
      <c r="AF137" s="1342"/>
      <c r="AG137" s="1342"/>
      <c r="AH137" s="1342"/>
      <c r="AI137" s="1342"/>
      <c r="AJ137" s="1342"/>
      <c r="AK137" s="1342"/>
      <c r="AL137" s="1342"/>
      <c r="AM137" s="261"/>
      <c r="AN137" s="263"/>
      <c r="AO137" s="263"/>
      <c r="AP137" s="1202"/>
      <c r="AQ137" s="1036"/>
    </row>
    <row r="138" spans="1:43" ht="45" hidden="1" x14ac:dyDescent="0.2">
      <c r="A138" s="1582"/>
      <c r="B138" s="263" t="s">
        <v>1277</v>
      </c>
      <c r="C138" s="1005" t="s">
        <v>1339</v>
      </c>
      <c r="D138" s="1582"/>
      <c r="E138" s="1582"/>
      <c r="F138" s="1585"/>
      <c r="G138" s="644" t="s">
        <v>1295</v>
      </c>
      <c r="H138" s="1587"/>
      <c r="I138" s="1573"/>
      <c r="J138" s="1364">
        <v>33103060</v>
      </c>
      <c r="K138" s="1573"/>
      <c r="L138" s="1366" t="s">
        <v>1402</v>
      </c>
      <c r="M138" s="1573"/>
      <c r="N138" s="265">
        <v>2165621</v>
      </c>
      <c r="O138" s="1573"/>
      <c r="P138" s="1573"/>
      <c r="Q138" s="1564"/>
      <c r="R138" s="1592"/>
      <c r="S138" s="1312"/>
      <c r="T138" s="1312"/>
      <c r="U138" s="1312"/>
      <c r="V138" s="1312"/>
      <c r="W138" s="568"/>
      <c r="X138" s="486"/>
      <c r="Y138" s="251" t="s">
        <v>1302</v>
      </c>
      <c r="Z138" s="1582"/>
      <c r="AA138" s="269">
        <f t="shared" si="2"/>
        <v>1082810.5</v>
      </c>
      <c r="AB138" s="1573"/>
      <c r="AC138" s="1572"/>
      <c r="AD138" s="1564"/>
      <c r="AE138" s="1342"/>
      <c r="AF138" s="1342"/>
      <c r="AG138" s="1342"/>
      <c r="AH138" s="1342"/>
      <c r="AI138" s="1342"/>
      <c r="AJ138" s="1342"/>
      <c r="AK138" s="1342"/>
      <c r="AL138" s="1342"/>
      <c r="AM138" s="261"/>
      <c r="AN138" s="263"/>
      <c r="AO138" s="263"/>
      <c r="AP138" s="1202"/>
      <c r="AQ138" s="1036"/>
    </row>
    <row r="139" spans="1:43" ht="45" hidden="1" x14ac:dyDescent="0.2">
      <c r="A139" s="1582"/>
      <c r="B139" s="263" t="s">
        <v>1276</v>
      </c>
      <c r="C139" s="1005" t="s">
        <v>1284</v>
      </c>
      <c r="D139" s="1582"/>
      <c r="E139" s="1582"/>
      <c r="F139" s="1585"/>
      <c r="G139" s="644" t="s">
        <v>1296</v>
      </c>
      <c r="H139" s="1587"/>
      <c r="I139" s="1573"/>
      <c r="J139" s="1364">
        <v>402807035</v>
      </c>
      <c r="K139" s="1573"/>
      <c r="L139" s="1366" t="s">
        <v>1402</v>
      </c>
      <c r="M139" s="1573"/>
      <c r="N139" s="265">
        <v>26351862</v>
      </c>
      <c r="O139" s="1573"/>
      <c r="P139" s="1573"/>
      <c r="Q139" s="1564"/>
      <c r="R139" s="1592"/>
      <c r="S139" s="1312"/>
      <c r="T139" s="1312"/>
      <c r="U139" s="1312"/>
      <c r="V139" s="1312"/>
      <c r="W139" s="568"/>
      <c r="X139" s="486"/>
      <c r="Y139" s="251" t="s">
        <v>1302</v>
      </c>
      <c r="Z139" s="1582"/>
      <c r="AA139" s="269">
        <f t="shared" si="2"/>
        <v>13175931</v>
      </c>
      <c r="AB139" s="1573"/>
      <c r="AC139" s="1572"/>
      <c r="AD139" s="1564"/>
      <c r="AE139" s="1342"/>
      <c r="AF139" s="1342"/>
      <c r="AG139" s="1342"/>
      <c r="AH139" s="1342"/>
      <c r="AI139" s="1342"/>
      <c r="AJ139" s="1342"/>
      <c r="AK139" s="1342"/>
      <c r="AL139" s="1342"/>
      <c r="AM139" s="261"/>
      <c r="AN139" s="263"/>
      <c r="AO139" s="263"/>
      <c r="AP139" s="1202"/>
      <c r="AQ139" s="1036"/>
    </row>
    <row r="140" spans="1:43" ht="45" hidden="1" x14ac:dyDescent="0.2">
      <c r="A140" s="1582"/>
      <c r="B140" s="263" t="s">
        <v>1278</v>
      </c>
      <c r="C140" s="1005" t="s">
        <v>1340</v>
      </c>
      <c r="D140" s="1582"/>
      <c r="E140" s="1582"/>
      <c r="F140" s="1585"/>
      <c r="G140" s="644" t="s">
        <v>1297</v>
      </c>
      <c r="H140" s="1587"/>
      <c r="I140" s="1573"/>
      <c r="J140" s="1364">
        <v>37474893</v>
      </c>
      <c r="K140" s="1573"/>
      <c r="L140" s="1366" t="s">
        <v>1402</v>
      </c>
      <c r="M140" s="1573"/>
      <c r="N140" s="265">
        <v>2420078</v>
      </c>
      <c r="O140" s="1573"/>
      <c r="P140" s="1573"/>
      <c r="Q140" s="1564"/>
      <c r="R140" s="1592"/>
      <c r="S140" s="1312"/>
      <c r="T140" s="1312"/>
      <c r="U140" s="1312"/>
      <c r="V140" s="1312"/>
      <c r="W140" s="568"/>
      <c r="X140" s="486"/>
      <c r="Y140" s="251" t="s">
        <v>1302</v>
      </c>
      <c r="Z140" s="1582"/>
      <c r="AA140" s="269">
        <f t="shared" si="2"/>
        <v>1210039</v>
      </c>
      <c r="AB140" s="1573"/>
      <c r="AC140" s="1572"/>
      <c r="AD140" s="1564"/>
      <c r="AE140" s="1342"/>
      <c r="AF140" s="1342"/>
      <c r="AG140" s="1342"/>
      <c r="AH140" s="1342"/>
      <c r="AI140" s="1342"/>
      <c r="AJ140" s="1342"/>
      <c r="AK140" s="1342"/>
      <c r="AL140" s="1342"/>
      <c r="AM140" s="261"/>
      <c r="AN140" s="263"/>
      <c r="AO140" s="263"/>
      <c r="AP140" s="1202"/>
      <c r="AQ140" s="1036"/>
    </row>
    <row r="141" spans="1:43" ht="45" hidden="1" x14ac:dyDescent="0.2">
      <c r="A141" s="1582"/>
      <c r="B141" s="263" t="s">
        <v>1279</v>
      </c>
      <c r="C141" s="1005" t="s">
        <v>1290</v>
      </c>
      <c r="D141" s="1582"/>
      <c r="E141" s="1582"/>
      <c r="F141" s="1585"/>
      <c r="G141" s="644" t="s">
        <v>1298</v>
      </c>
      <c r="H141" s="1587"/>
      <c r="I141" s="1573"/>
      <c r="J141" s="1364">
        <v>15803813</v>
      </c>
      <c r="K141" s="1573"/>
      <c r="L141" s="1366" t="s">
        <v>1402</v>
      </c>
      <c r="M141" s="1573"/>
      <c r="N141" s="265">
        <v>1070084</v>
      </c>
      <c r="O141" s="1573"/>
      <c r="P141" s="1573"/>
      <c r="Q141" s="1564"/>
      <c r="R141" s="1592"/>
      <c r="S141" s="1312"/>
      <c r="T141" s="1312"/>
      <c r="U141" s="1312"/>
      <c r="V141" s="1312"/>
      <c r="W141" s="568"/>
      <c r="X141" s="486"/>
      <c r="Y141" s="251" t="s">
        <v>1302</v>
      </c>
      <c r="Z141" s="1582"/>
      <c r="AA141" s="269">
        <f t="shared" si="2"/>
        <v>535042</v>
      </c>
      <c r="AB141" s="1573"/>
      <c r="AC141" s="1572"/>
      <c r="AD141" s="1564"/>
      <c r="AE141" s="1342"/>
      <c r="AF141" s="1342"/>
      <c r="AG141" s="1342"/>
      <c r="AH141" s="1342"/>
      <c r="AI141" s="1342"/>
      <c r="AJ141" s="1342"/>
      <c r="AK141" s="1342"/>
      <c r="AL141" s="1342"/>
      <c r="AM141" s="261"/>
      <c r="AN141" s="263"/>
      <c r="AO141" s="263"/>
      <c r="AP141" s="1202"/>
      <c r="AQ141" s="1036"/>
    </row>
    <row r="142" spans="1:43" ht="45" hidden="1" x14ac:dyDescent="0.2">
      <c r="A142" s="1582"/>
      <c r="B142" s="263" t="s">
        <v>1280</v>
      </c>
      <c r="C142" s="1005" t="s">
        <v>1341</v>
      </c>
      <c r="D142" s="1582"/>
      <c r="E142" s="1582"/>
      <c r="F142" s="1585"/>
      <c r="G142" s="644" t="s">
        <v>1299</v>
      </c>
      <c r="H142" s="1587"/>
      <c r="I142" s="1573"/>
      <c r="J142" s="1364">
        <v>13457485</v>
      </c>
      <c r="K142" s="1573"/>
      <c r="L142" s="1366" t="s">
        <v>1402</v>
      </c>
      <c r="M142" s="1573"/>
      <c r="N142" s="265">
        <v>911947</v>
      </c>
      <c r="O142" s="1573"/>
      <c r="P142" s="1573"/>
      <c r="Q142" s="1564"/>
      <c r="R142" s="1592"/>
      <c r="S142" s="1312"/>
      <c r="T142" s="1312"/>
      <c r="U142" s="1312"/>
      <c r="V142" s="1312"/>
      <c r="W142" s="568"/>
      <c r="X142" s="486"/>
      <c r="Y142" s="251" t="s">
        <v>1302</v>
      </c>
      <c r="Z142" s="1582"/>
      <c r="AA142" s="269">
        <f t="shared" si="2"/>
        <v>455973.5</v>
      </c>
      <c r="AB142" s="1573"/>
      <c r="AC142" s="1572"/>
      <c r="AD142" s="1564"/>
      <c r="AE142" s="1342"/>
      <c r="AF142" s="1342"/>
      <c r="AG142" s="1342"/>
      <c r="AH142" s="1342"/>
      <c r="AI142" s="1342"/>
      <c r="AJ142" s="1342"/>
      <c r="AK142" s="1342"/>
      <c r="AL142" s="1342"/>
      <c r="AM142" s="261"/>
      <c r="AN142" s="263"/>
      <c r="AO142" s="263"/>
      <c r="AP142" s="1202"/>
      <c r="AQ142" s="1036"/>
    </row>
    <row r="143" spans="1:43" ht="45" hidden="1" x14ac:dyDescent="0.2">
      <c r="A143" s="1582"/>
      <c r="B143" s="263" t="s">
        <v>1281</v>
      </c>
      <c r="C143" s="1005" t="s">
        <v>1342</v>
      </c>
      <c r="D143" s="1582"/>
      <c r="E143" s="1582"/>
      <c r="F143" s="1585"/>
      <c r="G143" s="644" t="s">
        <v>1300</v>
      </c>
      <c r="H143" s="1587"/>
      <c r="I143" s="1573"/>
      <c r="J143" s="1364">
        <v>80073630</v>
      </c>
      <c r="K143" s="1573"/>
      <c r="L143" s="1366" t="s">
        <v>1402</v>
      </c>
      <c r="M143" s="1573"/>
      <c r="N143" s="265">
        <v>5238462</v>
      </c>
      <c r="O143" s="1573"/>
      <c r="P143" s="1573"/>
      <c r="Q143" s="1564"/>
      <c r="R143" s="1592"/>
      <c r="S143" s="1312"/>
      <c r="T143" s="1312"/>
      <c r="U143" s="1312"/>
      <c r="V143" s="1312"/>
      <c r="W143" s="568"/>
      <c r="X143" s="486"/>
      <c r="Y143" s="251" t="s">
        <v>1302</v>
      </c>
      <c r="Z143" s="1582"/>
      <c r="AA143" s="269">
        <f t="shared" si="2"/>
        <v>2619231</v>
      </c>
      <c r="AB143" s="1573"/>
      <c r="AC143" s="1572"/>
      <c r="AD143" s="1564"/>
      <c r="AE143" s="1342"/>
      <c r="AF143" s="1342"/>
      <c r="AG143" s="1342"/>
      <c r="AH143" s="1342"/>
      <c r="AI143" s="1342"/>
      <c r="AJ143" s="1342"/>
      <c r="AK143" s="1342"/>
      <c r="AL143" s="1342"/>
      <c r="AM143" s="261"/>
      <c r="AN143" s="263"/>
      <c r="AO143" s="263"/>
      <c r="AP143" s="1202"/>
      <c r="AQ143" s="1036"/>
    </row>
    <row r="144" spans="1:43" ht="45" hidden="1" x14ac:dyDescent="0.2">
      <c r="A144" s="1582"/>
      <c r="B144" s="263" t="s">
        <v>1282</v>
      </c>
      <c r="C144" s="1005" t="s">
        <v>1283</v>
      </c>
      <c r="D144" s="1582"/>
      <c r="E144" s="1582"/>
      <c r="F144" s="1585"/>
      <c r="G144" s="644" t="s">
        <v>1301</v>
      </c>
      <c r="H144" s="1577"/>
      <c r="I144" s="1570"/>
      <c r="J144" s="1364">
        <v>221128195</v>
      </c>
      <c r="K144" s="1573"/>
      <c r="L144" s="1366" t="s">
        <v>1402</v>
      </c>
      <c r="M144" s="1573"/>
      <c r="N144" s="265">
        <v>12516690</v>
      </c>
      <c r="O144" s="1573"/>
      <c r="P144" s="1573"/>
      <c r="Q144" s="1564"/>
      <c r="R144" s="1592"/>
      <c r="S144" s="1312"/>
      <c r="T144" s="1312"/>
      <c r="U144" s="1312"/>
      <c r="V144" s="1312"/>
      <c r="W144" s="568"/>
      <c r="X144" s="486"/>
      <c r="Y144" s="251" t="s">
        <v>1302</v>
      </c>
      <c r="Z144" s="1582"/>
      <c r="AA144" s="1146">
        <f t="shared" si="2"/>
        <v>6258345</v>
      </c>
      <c r="AB144" s="1573"/>
      <c r="AC144" s="1572"/>
      <c r="AD144" s="1564"/>
      <c r="AE144" s="1342"/>
      <c r="AF144" s="1342"/>
      <c r="AG144" s="1342"/>
      <c r="AH144" s="1342"/>
      <c r="AI144" s="1342"/>
      <c r="AJ144" s="1342"/>
      <c r="AK144" s="1342"/>
      <c r="AL144" s="1342"/>
      <c r="AM144" s="261"/>
      <c r="AN144" s="263"/>
      <c r="AO144" s="263"/>
      <c r="AP144" s="1202"/>
      <c r="AQ144" s="1036"/>
    </row>
    <row r="145" spans="1:43" ht="45" hidden="1" x14ac:dyDescent="0.2">
      <c r="A145" s="1582"/>
      <c r="B145" s="263" t="s">
        <v>1343</v>
      </c>
      <c r="C145" s="251" t="s">
        <v>1345</v>
      </c>
      <c r="D145" s="1582"/>
      <c r="E145" s="1582"/>
      <c r="F145" s="1585"/>
      <c r="G145" s="644" t="s">
        <v>1093</v>
      </c>
      <c r="H145" s="1576" t="s">
        <v>1344</v>
      </c>
      <c r="I145" s="1563">
        <v>41457</v>
      </c>
      <c r="J145" s="1364">
        <v>31085775</v>
      </c>
      <c r="K145" s="1573"/>
      <c r="L145" s="1555" t="s">
        <v>1399</v>
      </c>
      <c r="M145" s="1573"/>
      <c r="N145" s="265">
        <v>1714611</v>
      </c>
      <c r="O145" s="1573"/>
      <c r="P145" s="1573"/>
      <c r="Q145" s="1564"/>
      <c r="R145" s="1592"/>
      <c r="S145" s="1312"/>
      <c r="T145" s="1312"/>
      <c r="U145" s="1312"/>
      <c r="V145" s="1312"/>
      <c r="W145" s="568"/>
      <c r="X145" s="486"/>
      <c r="Y145" s="251" t="s">
        <v>1302</v>
      </c>
      <c r="Z145" s="1582"/>
      <c r="AA145" s="269">
        <f t="shared" si="2"/>
        <v>857305.5</v>
      </c>
      <c r="AB145" s="1573"/>
      <c r="AC145" s="1572"/>
      <c r="AD145" s="1564"/>
      <c r="AE145" s="1342"/>
      <c r="AF145" s="1342"/>
      <c r="AG145" s="1342"/>
      <c r="AH145" s="1342"/>
      <c r="AI145" s="1342"/>
      <c r="AJ145" s="1342"/>
      <c r="AK145" s="1342"/>
      <c r="AL145" s="1342"/>
      <c r="AM145" s="261"/>
      <c r="AN145" s="263"/>
      <c r="AO145" s="263"/>
      <c r="AP145" s="1202"/>
      <c r="AQ145" s="1036"/>
    </row>
    <row r="146" spans="1:43" ht="45" hidden="1" x14ac:dyDescent="0.2">
      <c r="A146" s="1582"/>
      <c r="B146" s="263" t="s">
        <v>1346</v>
      </c>
      <c r="C146" s="251" t="s">
        <v>1347</v>
      </c>
      <c r="D146" s="1582"/>
      <c r="E146" s="1582"/>
      <c r="F146" s="1585"/>
      <c r="G146" s="644" t="s">
        <v>1348</v>
      </c>
      <c r="H146" s="1587"/>
      <c r="I146" s="1573"/>
      <c r="J146" s="1364">
        <v>53059215</v>
      </c>
      <c r="K146" s="1573"/>
      <c r="L146" s="1572"/>
      <c r="M146" s="1573"/>
      <c r="N146" s="265">
        <v>3048313</v>
      </c>
      <c r="O146" s="1573"/>
      <c r="P146" s="1573"/>
      <c r="Q146" s="1564"/>
      <c r="R146" s="1592"/>
      <c r="S146" s="1312"/>
      <c r="T146" s="1312"/>
      <c r="U146" s="1312"/>
      <c r="V146" s="1312"/>
      <c r="W146" s="568"/>
      <c r="X146" s="486"/>
      <c r="Y146" s="251" t="s">
        <v>1302</v>
      </c>
      <c r="Z146" s="1582"/>
      <c r="AA146" s="269">
        <f t="shared" si="2"/>
        <v>1524156.5</v>
      </c>
      <c r="AB146" s="1573"/>
      <c r="AC146" s="1572"/>
      <c r="AD146" s="1564"/>
      <c r="AE146" s="1342"/>
      <c r="AF146" s="1342"/>
      <c r="AG146" s="1342"/>
      <c r="AH146" s="1342"/>
      <c r="AI146" s="1342"/>
      <c r="AJ146" s="1342"/>
      <c r="AK146" s="1342"/>
      <c r="AL146" s="1342"/>
      <c r="AM146" s="261"/>
      <c r="AN146" s="263"/>
      <c r="AO146" s="263"/>
      <c r="AP146" s="1202"/>
      <c r="AQ146" s="1036"/>
    </row>
    <row r="147" spans="1:43" ht="45" hidden="1" x14ac:dyDescent="0.2">
      <c r="A147" s="1562"/>
      <c r="B147" s="263" t="s">
        <v>1349</v>
      </c>
      <c r="C147" s="251" t="s">
        <v>1350</v>
      </c>
      <c r="D147" s="1562"/>
      <c r="E147" s="1562"/>
      <c r="F147" s="1586"/>
      <c r="G147" s="644" t="s">
        <v>1351</v>
      </c>
      <c r="H147" s="1577"/>
      <c r="I147" s="1570"/>
      <c r="J147" s="1364">
        <v>42924042</v>
      </c>
      <c r="K147" s="1570"/>
      <c r="L147" s="1556"/>
      <c r="M147" s="1570"/>
      <c r="N147" s="265">
        <v>2429663</v>
      </c>
      <c r="O147" s="1570"/>
      <c r="P147" s="1570"/>
      <c r="Q147" s="1565"/>
      <c r="R147" s="1593"/>
      <c r="S147" s="1312"/>
      <c r="T147" s="1312"/>
      <c r="U147" s="1312"/>
      <c r="V147" s="1312"/>
      <c r="W147" s="568"/>
      <c r="X147" s="486"/>
      <c r="Y147" s="251" t="s">
        <v>1302</v>
      </c>
      <c r="Z147" s="1562"/>
      <c r="AA147" s="269">
        <f t="shared" si="2"/>
        <v>1214831.5</v>
      </c>
      <c r="AB147" s="1570"/>
      <c r="AC147" s="1556"/>
      <c r="AD147" s="1565"/>
      <c r="AE147" s="1342"/>
      <c r="AF147" s="1342"/>
      <c r="AG147" s="1342"/>
      <c r="AH147" s="1342"/>
      <c r="AI147" s="1342"/>
      <c r="AJ147" s="1342"/>
      <c r="AK147" s="1342"/>
      <c r="AL147" s="1342"/>
      <c r="AM147" s="261"/>
      <c r="AN147" s="263"/>
      <c r="AO147" s="263"/>
      <c r="AP147" s="1202"/>
      <c r="AQ147" s="1036"/>
    </row>
    <row r="148" spans="1:43" s="1053" customFormat="1" ht="7.5" hidden="1" customHeight="1" x14ac:dyDescent="0.2">
      <c r="A148" s="1037"/>
      <c r="B148" s="1038"/>
      <c r="C148" s="1037"/>
      <c r="D148" s="1037"/>
      <c r="E148" s="1037"/>
      <c r="F148" s="1039"/>
      <c r="G148" s="1040"/>
      <c r="H148" s="1041"/>
      <c r="I148" s="1042"/>
      <c r="J148" s="1043"/>
      <c r="K148" s="1042"/>
      <c r="L148" s="1044"/>
      <c r="M148" s="1042"/>
      <c r="N148" s="1045"/>
      <c r="O148" s="1042"/>
      <c r="P148" s="1042"/>
      <c r="Q148" s="1046"/>
      <c r="R148" s="1043"/>
      <c r="S148" s="1276"/>
      <c r="T148" s="1276"/>
      <c r="U148" s="1276"/>
      <c r="V148" s="1276"/>
      <c r="W148" s="1047"/>
      <c r="X148" s="1048"/>
      <c r="Y148" s="1037"/>
      <c r="Z148" s="1037"/>
      <c r="AA148" s="1049"/>
      <c r="AB148" s="1042"/>
      <c r="AC148" s="1044"/>
      <c r="AD148" s="1046"/>
      <c r="AE148" s="1050"/>
      <c r="AF148" s="1050"/>
      <c r="AG148" s="1050"/>
      <c r="AH148" s="1050"/>
      <c r="AI148" s="1050"/>
      <c r="AJ148" s="1050"/>
      <c r="AK148" s="1050"/>
      <c r="AL148" s="1050"/>
      <c r="AM148" s="1051"/>
      <c r="AN148" s="1038"/>
      <c r="AO148" s="1038"/>
      <c r="AP148" s="1202"/>
      <c r="AQ148" s="1052"/>
    </row>
    <row r="149" spans="1:43" s="1075" customFormat="1" ht="63.75" hidden="1" customHeight="1" x14ac:dyDescent="0.25">
      <c r="A149" s="1119" t="s">
        <v>1523</v>
      </c>
      <c r="B149" s="5" t="s">
        <v>1304</v>
      </c>
      <c r="C149" s="18" t="s">
        <v>1305</v>
      </c>
      <c r="D149" s="18" t="s">
        <v>1401</v>
      </c>
      <c r="E149" s="18" t="s">
        <v>953</v>
      </c>
      <c r="F149" s="5">
        <v>18142471</v>
      </c>
      <c r="G149" s="570" t="s">
        <v>932</v>
      </c>
      <c r="H149" s="2" t="s">
        <v>1306</v>
      </c>
      <c r="I149" s="3">
        <v>41436</v>
      </c>
      <c r="J149" s="21">
        <v>9648446</v>
      </c>
      <c r="K149" s="20">
        <v>41571</v>
      </c>
      <c r="L149" s="2" t="s">
        <v>1396</v>
      </c>
      <c r="M149" s="20">
        <v>41571</v>
      </c>
      <c r="N149" s="21">
        <v>9648227</v>
      </c>
      <c r="O149" s="20">
        <v>41572</v>
      </c>
      <c r="P149" s="20">
        <v>41572</v>
      </c>
      <c r="Q149" s="8">
        <v>2</v>
      </c>
      <c r="R149" s="21">
        <v>9648227</v>
      </c>
      <c r="S149" s="1277"/>
      <c r="T149" s="1277"/>
      <c r="U149" s="1277"/>
      <c r="V149" s="1277"/>
      <c r="W149" s="20">
        <v>41619</v>
      </c>
      <c r="X149" s="20">
        <v>41628</v>
      </c>
      <c r="Y149" s="18" t="s">
        <v>921</v>
      </c>
      <c r="Z149" s="18" t="s">
        <v>1397</v>
      </c>
      <c r="AA149" s="37">
        <v>4824114</v>
      </c>
      <c r="AB149" s="3">
        <v>41590</v>
      </c>
      <c r="AC149" s="2" t="s">
        <v>1407</v>
      </c>
      <c r="AD149" s="5"/>
      <c r="AE149" s="5"/>
      <c r="AF149" s="5"/>
      <c r="AG149" s="5"/>
      <c r="AH149" s="5"/>
      <c r="AI149" s="5"/>
      <c r="AJ149" s="5"/>
      <c r="AK149" s="5"/>
      <c r="AL149" s="5"/>
      <c r="AM149" s="21">
        <v>4824113.5</v>
      </c>
      <c r="AN149" s="3">
        <v>41632</v>
      </c>
      <c r="AO149" s="2" t="s">
        <v>1584</v>
      </c>
      <c r="AP149" s="1203">
        <v>0</v>
      </c>
    </row>
    <row r="150" spans="1:43" s="1010" customFormat="1" ht="7.5" hidden="1" customHeight="1" x14ac:dyDescent="0.2">
      <c r="A150" s="1033"/>
      <c r="B150" s="1033"/>
      <c r="C150" s="1033"/>
      <c r="D150" s="1033"/>
      <c r="E150" s="1033"/>
      <c r="F150" s="1034"/>
      <c r="G150" s="671"/>
      <c r="H150" s="1035"/>
      <c r="I150" s="1350"/>
      <c r="J150" s="673"/>
      <c r="K150" s="1350"/>
      <c r="L150" s="501"/>
      <c r="M150" s="500"/>
      <c r="N150" s="421"/>
      <c r="O150" s="500"/>
      <c r="P150" s="500"/>
      <c r="Q150" s="674"/>
      <c r="R150" s="673"/>
      <c r="S150" s="806"/>
      <c r="T150" s="806"/>
      <c r="U150" s="806"/>
      <c r="V150" s="806"/>
      <c r="W150" s="675"/>
      <c r="X150" s="497"/>
      <c r="Y150" s="415"/>
      <c r="Z150" s="415"/>
      <c r="AA150" s="423"/>
      <c r="AB150" s="500"/>
      <c r="AC150" s="501"/>
      <c r="AD150" s="674"/>
      <c r="AE150" s="488"/>
      <c r="AF150" s="488"/>
      <c r="AG150" s="488"/>
      <c r="AH150" s="488"/>
      <c r="AI150" s="488"/>
      <c r="AJ150" s="488"/>
      <c r="AK150" s="488"/>
      <c r="AL150" s="488"/>
      <c r="AM150" s="676"/>
      <c r="AN150" s="422"/>
      <c r="AO150" s="422"/>
      <c r="AP150" s="1195"/>
      <c r="AQ150" s="422"/>
    </row>
    <row r="151" spans="1:43" ht="117.75" customHeight="1" x14ac:dyDescent="0.2">
      <c r="A151" s="1173" t="s">
        <v>1408</v>
      </c>
      <c r="B151" s="1129" t="s">
        <v>1409</v>
      </c>
      <c r="C151" s="1129" t="s">
        <v>1410</v>
      </c>
      <c r="D151" s="1129" t="s">
        <v>1268</v>
      </c>
      <c r="E151" s="1129" t="s">
        <v>1411</v>
      </c>
      <c r="F151" s="1032" t="s">
        <v>1412</v>
      </c>
      <c r="G151" s="644" t="s">
        <v>1413</v>
      </c>
      <c r="H151" s="1318" t="s">
        <v>1414</v>
      </c>
      <c r="I151" s="1305">
        <v>41445</v>
      </c>
      <c r="J151" s="1364">
        <v>1513017210</v>
      </c>
      <c r="K151" s="1305">
        <v>41584</v>
      </c>
      <c r="L151" s="1366" t="s">
        <v>1415</v>
      </c>
      <c r="M151" s="1362">
        <v>41584</v>
      </c>
      <c r="N151" s="265">
        <v>1440637167</v>
      </c>
      <c r="O151" s="1362">
        <v>41600</v>
      </c>
      <c r="P151" s="1362">
        <v>41600</v>
      </c>
      <c r="Q151" s="1363">
        <v>6</v>
      </c>
      <c r="R151" s="1364">
        <v>1440637167</v>
      </c>
      <c r="S151" s="1312"/>
      <c r="T151" s="1312"/>
      <c r="U151" s="1312"/>
      <c r="V151" s="1312"/>
      <c r="W151" s="568"/>
      <c r="X151" s="486"/>
      <c r="Y151" s="251" t="s">
        <v>1416</v>
      </c>
      <c r="Z151" s="251" t="s">
        <v>1970</v>
      </c>
      <c r="AA151" s="269"/>
      <c r="AB151" s="1362"/>
      <c r="AC151" s="1366"/>
      <c r="AD151" s="258">
        <v>750734748</v>
      </c>
      <c r="AE151" s="259">
        <v>41631</v>
      </c>
      <c r="AF151" s="1367" t="s">
        <v>1589</v>
      </c>
      <c r="AG151" s="261">
        <v>482722253</v>
      </c>
      <c r="AH151" s="482"/>
      <c r="AI151" s="482"/>
      <c r="AJ151" s="482"/>
      <c r="AK151" s="482"/>
      <c r="AL151" s="482"/>
      <c r="AM151" s="261"/>
      <c r="AN151" s="263"/>
      <c r="AO151" s="263"/>
      <c r="AP151" s="1195"/>
      <c r="AQ151" s="263"/>
    </row>
    <row r="152" spans="1:43" s="1057" customFormat="1" ht="8.25" customHeight="1" x14ac:dyDescent="0.2">
      <c r="A152" s="1054"/>
      <c r="B152" s="1054"/>
      <c r="C152" s="1054"/>
      <c r="D152" s="1054"/>
      <c r="E152" s="1054"/>
      <c r="F152" s="1055"/>
      <c r="G152" s="758"/>
      <c r="H152" s="1073"/>
      <c r="I152" s="1056"/>
      <c r="J152" s="761"/>
      <c r="K152" s="1056"/>
      <c r="L152" s="762"/>
      <c r="M152" s="760"/>
      <c r="N152" s="763"/>
      <c r="O152" s="760"/>
      <c r="P152" s="760"/>
      <c r="Q152" s="764"/>
      <c r="R152" s="761"/>
      <c r="S152" s="1274"/>
      <c r="T152" s="1274"/>
      <c r="U152" s="1274"/>
      <c r="V152" s="1274"/>
      <c r="W152" s="765"/>
      <c r="X152" s="766"/>
      <c r="Y152" s="756"/>
      <c r="Z152" s="756"/>
      <c r="AA152" s="767"/>
      <c r="AB152" s="760"/>
      <c r="AC152" s="762"/>
      <c r="AD152" s="764"/>
      <c r="AE152" s="768"/>
      <c r="AF152" s="768"/>
      <c r="AG152" s="768"/>
      <c r="AH152" s="768"/>
      <c r="AI152" s="768"/>
      <c r="AJ152" s="768"/>
      <c r="AK152" s="768"/>
      <c r="AL152" s="768"/>
      <c r="AM152" s="769"/>
      <c r="AN152" s="770"/>
      <c r="AO152" s="770"/>
      <c r="AP152" s="1195"/>
      <c r="AQ152" s="770"/>
    </row>
    <row r="153" spans="1:43" ht="72" hidden="1" customHeight="1" x14ac:dyDescent="0.2">
      <c r="A153" s="251" t="s">
        <v>1458</v>
      </c>
      <c r="B153" s="251" t="s">
        <v>1459</v>
      </c>
      <c r="C153" s="251" t="s">
        <v>1388</v>
      </c>
      <c r="D153" s="251" t="s">
        <v>1460</v>
      </c>
      <c r="E153" s="251" t="s">
        <v>1461</v>
      </c>
      <c r="F153" s="626" t="s">
        <v>1462</v>
      </c>
      <c r="G153" s="627" t="s">
        <v>898</v>
      </c>
      <c r="H153" s="1371" t="s">
        <v>1389</v>
      </c>
      <c r="I153" s="1362">
        <v>41562</v>
      </c>
      <c r="J153" s="1364">
        <v>8000000</v>
      </c>
      <c r="K153" s="1362">
        <v>41599</v>
      </c>
      <c r="L153" s="1366" t="s">
        <v>1463</v>
      </c>
      <c r="M153" s="1362">
        <v>41599</v>
      </c>
      <c r="N153" s="265">
        <v>7986650</v>
      </c>
      <c r="O153" s="1362">
        <v>41611</v>
      </c>
      <c r="P153" s="1362">
        <v>41612</v>
      </c>
      <c r="Q153" s="1363">
        <v>2</v>
      </c>
      <c r="R153" s="1364">
        <v>7986650</v>
      </c>
      <c r="S153" s="1311" t="s">
        <v>1893</v>
      </c>
      <c r="T153" s="1311" t="s">
        <v>1873</v>
      </c>
      <c r="U153" s="1311" t="s">
        <v>1894</v>
      </c>
      <c r="V153" s="1312">
        <v>4043325</v>
      </c>
      <c r="W153" s="1368">
        <v>41309</v>
      </c>
      <c r="X153" s="267">
        <v>41697</v>
      </c>
      <c r="Y153" s="251" t="s">
        <v>1390</v>
      </c>
      <c r="Z153" s="251" t="s">
        <v>1221</v>
      </c>
      <c r="AA153" s="269">
        <v>3943325</v>
      </c>
      <c r="AB153" s="1362">
        <v>41628</v>
      </c>
      <c r="AC153" s="1366" t="s">
        <v>1602</v>
      </c>
      <c r="AD153" s="1363"/>
      <c r="AE153" s="1342"/>
      <c r="AF153" s="1342"/>
      <c r="AG153" s="1342"/>
      <c r="AH153" s="1342"/>
      <c r="AI153" s="1342"/>
      <c r="AJ153" s="1342"/>
      <c r="AK153" s="1342"/>
      <c r="AL153" s="1342"/>
      <c r="AM153" s="261">
        <v>4043325</v>
      </c>
      <c r="AN153" s="1362">
        <v>41724</v>
      </c>
      <c r="AO153" s="1366" t="s">
        <v>1923</v>
      </c>
      <c r="AP153" s="1195"/>
      <c r="AQ153" s="263"/>
    </row>
    <row r="154" spans="1:43" ht="5.25" hidden="1" customHeight="1" x14ac:dyDescent="0.2">
      <c r="A154" s="1112"/>
      <c r="B154" s="1112"/>
      <c r="C154" s="1112"/>
      <c r="D154" s="1112"/>
      <c r="E154" s="1112"/>
      <c r="F154" s="1113"/>
      <c r="G154" s="778"/>
      <c r="H154" s="1114"/>
      <c r="I154" s="1115"/>
      <c r="J154" s="781"/>
      <c r="K154" s="1115"/>
      <c r="L154" s="782"/>
      <c r="M154" s="780"/>
      <c r="N154" s="783"/>
      <c r="O154" s="780"/>
      <c r="P154" s="780"/>
      <c r="Q154" s="784"/>
      <c r="R154" s="781"/>
      <c r="S154" s="1268"/>
      <c r="T154" s="1268"/>
      <c r="U154" s="1268"/>
      <c r="V154" s="1268"/>
      <c r="W154" s="785"/>
      <c r="X154" s="786"/>
      <c r="Y154" s="776"/>
      <c r="Z154" s="776"/>
      <c r="AA154" s="787"/>
      <c r="AB154" s="780"/>
      <c r="AC154" s="782"/>
      <c r="AD154" s="784"/>
      <c r="AE154" s="788"/>
      <c r="AF154" s="788"/>
      <c r="AG154" s="788"/>
      <c r="AH154" s="788"/>
      <c r="AI154" s="788"/>
      <c r="AJ154" s="788"/>
      <c r="AK154" s="788"/>
      <c r="AL154" s="788"/>
      <c r="AM154" s="789"/>
      <c r="AN154" s="790"/>
      <c r="AO154" s="790"/>
      <c r="AP154" s="1195"/>
      <c r="AQ154" s="790"/>
    </row>
    <row r="155" spans="1:43" ht="56.25" hidden="1" x14ac:dyDescent="0.2">
      <c r="A155" s="1185" t="s">
        <v>1559</v>
      </c>
      <c r="B155" s="251" t="s">
        <v>1391</v>
      </c>
      <c r="C155" s="251" t="s">
        <v>1392</v>
      </c>
      <c r="D155" s="251" t="s">
        <v>951</v>
      </c>
      <c r="E155" s="1342" t="s">
        <v>1452</v>
      </c>
      <c r="F155" s="626" t="s">
        <v>683</v>
      </c>
      <c r="G155" s="627" t="s">
        <v>1393</v>
      </c>
      <c r="H155" s="1371" t="s">
        <v>1394</v>
      </c>
      <c r="I155" s="1362">
        <v>41551</v>
      </c>
      <c r="J155" s="1364">
        <v>13963937</v>
      </c>
      <c r="K155" s="1362">
        <v>41599</v>
      </c>
      <c r="L155" s="1366" t="s">
        <v>1560</v>
      </c>
      <c r="M155" s="1362">
        <v>41599</v>
      </c>
      <c r="N155" s="265">
        <v>13962972</v>
      </c>
      <c r="O155" s="1362">
        <v>41628</v>
      </c>
      <c r="P155" s="1362">
        <v>41631</v>
      </c>
      <c r="Q155" s="1363">
        <v>2</v>
      </c>
      <c r="R155" s="1364">
        <v>13962972</v>
      </c>
      <c r="S155" s="1347" t="s">
        <v>1895</v>
      </c>
      <c r="T155" s="1347" t="s">
        <v>1876</v>
      </c>
      <c r="U155" s="1347" t="s">
        <v>1896</v>
      </c>
      <c r="V155" s="1346">
        <v>6981486</v>
      </c>
      <c r="W155" s="568"/>
      <c r="X155" s="486"/>
      <c r="Y155" s="251" t="s">
        <v>1395</v>
      </c>
      <c r="Z155" s="251" t="s">
        <v>1237</v>
      </c>
      <c r="AA155" s="269">
        <v>6981486</v>
      </c>
      <c r="AB155" s="1362">
        <v>41632</v>
      </c>
      <c r="AC155" s="1366" t="s">
        <v>1396</v>
      </c>
      <c r="AD155" s="1363"/>
      <c r="AE155" s="1342"/>
      <c r="AF155" s="1342"/>
      <c r="AG155" s="1342"/>
      <c r="AH155" s="1342"/>
      <c r="AI155" s="1342"/>
      <c r="AJ155" s="1342"/>
      <c r="AK155" s="1342"/>
      <c r="AL155" s="1342"/>
      <c r="AM155" s="261"/>
      <c r="AN155" s="278"/>
      <c r="AO155" s="278"/>
      <c r="AP155" s="1195"/>
      <c r="AQ155" s="263"/>
    </row>
    <row r="156" spans="1:43" s="1010" customFormat="1" ht="5.25" hidden="1" customHeight="1" x14ac:dyDescent="0.2">
      <c r="A156" s="1033"/>
      <c r="B156" s="1033"/>
      <c r="C156" s="1033"/>
      <c r="D156" s="1033"/>
      <c r="E156" s="1033"/>
      <c r="F156" s="1034"/>
      <c r="G156" s="671"/>
      <c r="H156" s="1035"/>
      <c r="I156" s="1350"/>
      <c r="J156" s="673"/>
      <c r="K156" s="1350"/>
      <c r="L156" s="501"/>
      <c r="M156" s="500"/>
      <c r="N156" s="421"/>
      <c r="O156" s="500"/>
      <c r="P156" s="500"/>
      <c r="Q156" s="674"/>
      <c r="R156" s="673"/>
      <c r="S156" s="806"/>
      <c r="T156" s="806"/>
      <c r="U156" s="806"/>
      <c r="V156" s="806"/>
      <c r="W156" s="675"/>
      <c r="X156" s="497"/>
      <c r="Y156" s="415"/>
      <c r="Z156" s="415"/>
      <c r="AA156" s="423"/>
      <c r="AB156" s="500"/>
      <c r="AC156" s="501"/>
      <c r="AD156" s="674"/>
      <c r="AE156" s="488"/>
      <c r="AF156" s="488"/>
      <c r="AG156" s="488"/>
      <c r="AH156" s="488"/>
      <c r="AI156" s="488"/>
      <c r="AJ156" s="488"/>
      <c r="AK156" s="488"/>
      <c r="AL156" s="488"/>
      <c r="AM156" s="676"/>
      <c r="AN156" s="422"/>
      <c r="AO156" s="422"/>
      <c r="AP156" s="1195"/>
      <c r="AQ156" s="422"/>
    </row>
    <row r="157" spans="1:43" ht="67.5" hidden="1" x14ac:dyDescent="0.2">
      <c r="A157" s="1005" t="s">
        <v>1524</v>
      </c>
      <c r="B157" s="251" t="s">
        <v>1383</v>
      </c>
      <c r="C157" s="251" t="s">
        <v>1384</v>
      </c>
      <c r="D157" s="251" t="s">
        <v>1430</v>
      </c>
      <c r="E157" s="251" t="s">
        <v>953</v>
      </c>
      <c r="F157" s="626" t="s">
        <v>1216</v>
      </c>
      <c r="G157" s="627" t="s">
        <v>1385</v>
      </c>
      <c r="H157" s="1371" t="s">
        <v>1386</v>
      </c>
      <c r="I157" s="1362">
        <v>41562</v>
      </c>
      <c r="J157" s="1364">
        <v>10000000</v>
      </c>
      <c r="K157" s="1362">
        <v>41599</v>
      </c>
      <c r="L157" s="1366" t="s">
        <v>1446</v>
      </c>
      <c r="M157" s="1362">
        <v>41599</v>
      </c>
      <c r="N157" s="265">
        <v>9112234</v>
      </c>
      <c r="O157" s="1362">
        <v>41604</v>
      </c>
      <c r="P157" s="1362">
        <v>41605</v>
      </c>
      <c r="Q157" s="1363">
        <v>2</v>
      </c>
      <c r="R157" s="1364">
        <v>9112234</v>
      </c>
      <c r="S157" s="1312"/>
      <c r="T157" s="1312"/>
      <c r="U157" s="1312"/>
      <c r="V157" s="1312"/>
      <c r="W157" s="1368">
        <v>41619</v>
      </c>
      <c r="X157" s="267">
        <v>41628</v>
      </c>
      <c r="Y157" s="251" t="s">
        <v>1387</v>
      </c>
      <c r="Z157" s="251" t="s">
        <v>38</v>
      </c>
      <c r="AA157" s="269">
        <v>4556117</v>
      </c>
      <c r="AB157" s="3">
        <v>41607</v>
      </c>
      <c r="AC157" s="1366" t="s">
        <v>1591</v>
      </c>
      <c r="AD157" s="1363"/>
      <c r="AE157" s="1342"/>
      <c r="AF157" s="1342"/>
      <c r="AG157" s="1342"/>
      <c r="AH157" s="1342"/>
      <c r="AI157" s="1342"/>
      <c r="AJ157" s="1342"/>
      <c r="AK157" s="1342"/>
      <c r="AL157" s="1342"/>
      <c r="AM157" s="261">
        <v>4556117</v>
      </c>
      <c r="AN157" s="1362">
        <v>41632</v>
      </c>
      <c r="AO157" s="1366" t="s">
        <v>1592</v>
      </c>
      <c r="AP157" s="1195"/>
      <c r="AQ157" s="263"/>
    </row>
    <row r="158" spans="1:43" s="1095" customFormat="1" ht="6" hidden="1" customHeight="1" x14ac:dyDescent="0.2">
      <c r="A158" s="1077"/>
      <c r="B158" s="1077"/>
      <c r="C158" s="1077"/>
      <c r="D158" s="1077"/>
      <c r="E158" s="1077"/>
      <c r="F158" s="1078"/>
      <c r="G158" s="1079"/>
      <c r="H158" s="1080"/>
      <c r="I158" s="1081"/>
      <c r="J158" s="1082"/>
      <c r="K158" s="1081"/>
      <c r="L158" s="1083"/>
      <c r="M158" s="1084"/>
      <c r="N158" s="1085"/>
      <c r="O158" s="1084"/>
      <c r="P158" s="1084"/>
      <c r="Q158" s="1086"/>
      <c r="R158" s="1082"/>
      <c r="S158" s="1278"/>
      <c r="T158" s="1278"/>
      <c r="U158" s="1278"/>
      <c r="V158" s="1278"/>
      <c r="W158" s="1087"/>
      <c r="X158" s="1088"/>
      <c r="Y158" s="1089"/>
      <c r="Z158" s="1089"/>
      <c r="AA158" s="1090"/>
      <c r="AB158" s="1091"/>
      <c r="AC158" s="1083"/>
      <c r="AD158" s="1086"/>
      <c r="AE158" s="1092"/>
      <c r="AF158" s="1092"/>
      <c r="AG158" s="1092"/>
      <c r="AH158" s="1092"/>
      <c r="AI158" s="1092"/>
      <c r="AJ158" s="1092"/>
      <c r="AK158" s="1092"/>
      <c r="AL158" s="1092"/>
      <c r="AM158" s="1093"/>
      <c r="AN158" s="1094"/>
      <c r="AO158" s="1094"/>
      <c r="AP158" s="1195"/>
      <c r="AQ158" s="1094"/>
    </row>
    <row r="159" spans="1:43" ht="49.5" customHeight="1" x14ac:dyDescent="0.2">
      <c r="A159" s="1561" t="s">
        <v>1444</v>
      </c>
      <c r="B159" s="1561" t="s">
        <v>1316</v>
      </c>
      <c r="C159" s="1559" t="s">
        <v>1317</v>
      </c>
      <c r="D159" s="1498" t="s">
        <v>1931</v>
      </c>
      <c r="E159" s="1561" t="s">
        <v>1318</v>
      </c>
      <c r="F159" s="1599" t="s">
        <v>1647</v>
      </c>
      <c r="G159" s="627" t="s">
        <v>1319</v>
      </c>
      <c r="H159" s="1576" t="s">
        <v>1322</v>
      </c>
      <c r="I159" s="1563">
        <v>41486</v>
      </c>
      <c r="J159" s="1364">
        <v>1045462355</v>
      </c>
      <c r="K159" s="1563">
        <v>41603</v>
      </c>
      <c r="L159" s="1555" t="s">
        <v>1608</v>
      </c>
      <c r="M159" s="1563">
        <v>41542</v>
      </c>
      <c r="N159" s="265">
        <v>985718811</v>
      </c>
      <c r="O159" s="1563">
        <v>41618</v>
      </c>
      <c r="P159" s="1563">
        <v>41628</v>
      </c>
      <c r="Q159" s="1571">
        <v>6</v>
      </c>
      <c r="R159" s="1364">
        <v>985718811</v>
      </c>
      <c r="S159" s="1566" t="s">
        <v>1932</v>
      </c>
      <c r="T159" s="1588" t="s">
        <v>1905</v>
      </c>
      <c r="U159" s="1588" t="s">
        <v>1933</v>
      </c>
      <c r="V159" s="1589">
        <v>1132657135</v>
      </c>
      <c r="W159" s="1930"/>
      <c r="X159" s="1618"/>
      <c r="Y159" s="84" t="s">
        <v>1323</v>
      </c>
      <c r="Z159" s="1561" t="s">
        <v>1609</v>
      </c>
      <c r="AA159" s="269"/>
      <c r="AB159" s="1362"/>
      <c r="AC159" s="1366"/>
      <c r="AD159" s="1614">
        <v>567215614</v>
      </c>
      <c r="AE159" s="1610">
        <v>41782</v>
      </c>
      <c r="AF159" s="1594" t="s">
        <v>1742</v>
      </c>
      <c r="AG159" s="1342"/>
      <c r="AH159" s="1342"/>
      <c r="AI159" s="1342"/>
      <c r="AJ159" s="1342"/>
      <c r="AK159" s="1342"/>
      <c r="AL159" s="1342"/>
      <c r="AM159" s="261"/>
      <c r="AN159" s="278"/>
      <c r="AO159" s="278"/>
      <c r="AP159" s="1195"/>
      <c r="AQ159" s="263"/>
    </row>
    <row r="160" spans="1:43" ht="53.25" customHeight="1" x14ac:dyDescent="0.2">
      <c r="A160" s="1582"/>
      <c r="B160" s="1582"/>
      <c r="C160" s="1583"/>
      <c r="D160" s="1499"/>
      <c r="E160" s="1582"/>
      <c r="F160" s="1600"/>
      <c r="G160" s="627" t="s">
        <v>1320</v>
      </c>
      <c r="H160" s="1587"/>
      <c r="I160" s="1573"/>
      <c r="J160" s="1364">
        <v>155754623</v>
      </c>
      <c r="K160" s="1573"/>
      <c r="L160" s="1572"/>
      <c r="M160" s="1573"/>
      <c r="N160" s="265">
        <v>146938324</v>
      </c>
      <c r="O160" s="1573"/>
      <c r="P160" s="1573"/>
      <c r="Q160" s="1564"/>
      <c r="R160" s="1364">
        <v>146938324</v>
      </c>
      <c r="S160" s="1590"/>
      <c r="T160" s="1588"/>
      <c r="U160" s="1589"/>
      <c r="V160" s="1589"/>
      <c r="W160" s="1931"/>
      <c r="X160" s="1661"/>
      <c r="Y160" s="84" t="s">
        <v>1323</v>
      </c>
      <c r="Z160" s="1582"/>
      <c r="AA160" s="269"/>
      <c r="AB160" s="1362"/>
      <c r="AC160" s="1366"/>
      <c r="AD160" s="1615"/>
      <c r="AE160" s="1562"/>
      <c r="AF160" s="1562"/>
      <c r="AG160" s="1342"/>
      <c r="AH160" s="1342"/>
      <c r="AI160" s="1342"/>
      <c r="AJ160" s="1342"/>
      <c r="AK160" s="1342"/>
      <c r="AL160" s="1342"/>
      <c r="AM160" s="261"/>
      <c r="AN160" s="278"/>
      <c r="AO160" s="278"/>
      <c r="AP160" s="1195"/>
      <c r="AQ160" s="263"/>
    </row>
    <row r="161" spans="1:43" ht="35.25" customHeight="1" x14ac:dyDescent="0.2">
      <c r="A161" s="1562"/>
      <c r="B161" s="1562"/>
      <c r="C161" s="1560"/>
      <c r="D161" s="1500"/>
      <c r="E161" s="1562"/>
      <c r="F161" s="1601"/>
      <c r="G161" s="627" t="s">
        <v>1321</v>
      </c>
      <c r="H161" s="1577"/>
      <c r="I161" s="1570"/>
      <c r="J161" s="1364">
        <v>1672525</v>
      </c>
      <c r="K161" s="1570"/>
      <c r="L161" s="1556"/>
      <c r="M161" s="1570"/>
      <c r="N161" s="265">
        <v>1577853</v>
      </c>
      <c r="O161" s="1570"/>
      <c r="P161" s="1570"/>
      <c r="Q161" s="1565"/>
      <c r="R161" s="1364">
        <v>1577853</v>
      </c>
      <c r="S161" s="1567"/>
      <c r="T161" s="1299" t="s">
        <v>1934</v>
      </c>
      <c r="U161" s="1589"/>
      <c r="V161" s="1298">
        <v>1577853</v>
      </c>
      <c r="W161" s="1932"/>
      <c r="X161" s="1619"/>
      <c r="Y161" s="84" t="s">
        <v>1323</v>
      </c>
      <c r="Z161" s="1562"/>
      <c r="AA161" s="269"/>
      <c r="AB161" s="1362"/>
      <c r="AC161" s="1366"/>
      <c r="AD161" s="1363"/>
      <c r="AE161" s="1342"/>
      <c r="AF161" s="1342"/>
      <c r="AG161" s="1342"/>
      <c r="AH161" s="1342"/>
      <c r="AI161" s="1342"/>
      <c r="AJ161" s="1342"/>
      <c r="AK161" s="1342"/>
      <c r="AL161" s="1342"/>
      <c r="AM161" s="261"/>
      <c r="AN161" s="278"/>
      <c r="AO161" s="278"/>
      <c r="AP161" s="1195"/>
      <c r="AQ161" s="263"/>
    </row>
    <row r="162" spans="1:43" s="1147" customFormat="1" x14ac:dyDescent="0.2">
      <c r="A162" s="411"/>
      <c r="B162" s="411"/>
      <c r="C162" s="411"/>
      <c r="D162" s="411"/>
      <c r="E162" s="411"/>
      <c r="F162" s="685"/>
      <c r="G162" s="678"/>
      <c r="H162" s="679"/>
      <c r="I162" s="408"/>
      <c r="J162" s="680"/>
      <c r="K162" s="408"/>
      <c r="L162" s="407"/>
      <c r="M162" s="408"/>
      <c r="N162" s="409"/>
      <c r="O162" s="408"/>
      <c r="P162" s="408"/>
      <c r="Q162" s="681"/>
      <c r="R162" s="680"/>
      <c r="S162" s="816"/>
      <c r="T162" s="816"/>
      <c r="U162" s="816"/>
      <c r="V162" s="816"/>
      <c r="W162" s="682"/>
      <c r="X162" s="535"/>
      <c r="Y162" s="411"/>
      <c r="Z162" s="411"/>
      <c r="AA162" s="536"/>
      <c r="AB162" s="408"/>
      <c r="AC162" s="407"/>
      <c r="AD162" s="681"/>
      <c r="AE162" s="683"/>
      <c r="AF162" s="683"/>
      <c r="AG162" s="683"/>
      <c r="AH162" s="683"/>
      <c r="AI162" s="683"/>
      <c r="AJ162" s="683"/>
      <c r="AK162" s="683"/>
      <c r="AL162" s="683"/>
      <c r="AM162" s="684"/>
      <c r="AN162" s="410"/>
      <c r="AO162" s="410"/>
      <c r="AP162" s="1195"/>
      <c r="AQ162" s="410"/>
    </row>
    <row r="163" spans="1:43" ht="104.25" hidden="1" customHeight="1" x14ac:dyDescent="0.2">
      <c r="A163" s="251" t="s">
        <v>1539</v>
      </c>
      <c r="B163" s="251" t="s">
        <v>1409</v>
      </c>
      <c r="C163" s="251" t="s">
        <v>1533</v>
      </c>
      <c r="D163" s="251" t="s">
        <v>1534</v>
      </c>
      <c r="E163" s="251" t="s">
        <v>1535</v>
      </c>
      <c r="F163" s="643" t="s">
        <v>1536</v>
      </c>
      <c r="G163" s="644" t="s">
        <v>1413</v>
      </c>
      <c r="H163" s="1371" t="s">
        <v>1414</v>
      </c>
      <c r="I163" s="1362">
        <v>41445</v>
      </c>
      <c r="J163" s="1364">
        <v>1513017210</v>
      </c>
      <c r="K163" s="1362">
        <v>41618</v>
      </c>
      <c r="L163" s="1366" t="s">
        <v>1537</v>
      </c>
      <c r="M163" s="1362">
        <v>41618</v>
      </c>
      <c r="N163" s="265">
        <v>72041700</v>
      </c>
      <c r="O163" s="1362">
        <v>41621</v>
      </c>
      <c r="P163" s="1362">
        <v>41625</v>
      </c>
      <c r="Q163" s="1363">
        <v>6</v>
      </c>
      <c r="R163" s="1364">
        <v>72041700</v>
      </c>
      <c r="S163" s="1312"/>
      <c r="T163" s="1312"/>
      <c r="U163" s="1312"/>
      <c r="V163" s="567"/>
      <c r="W163" s="568"/>
      <c r="X163" s="486"/>
      <c r="Y163" s="251" t="s">
        <v>1538</v>
      </c>
      <c r="Z163" s="251" t="s">
        <v>38</v>
      </c>
      <c r="AA163" s="269">
        <v>36020850</v>
      </c>
      <c r="AB163" s="1362">
        <v>41634</v>
      </c>
      <c r="AC163" s="1366" t="s">
        <v>1603</v>
      </c>
      <c r="AD163" s="1363">
        <v>28816680</v>
      </c>
      <c r="AE163" s="259">
        <v>41754</v>
      </c>
      <c r="AF163" s="1367" t="s">
        <v>1968</v>
      </c>
      <c r="AG163" s="1342"/>
      <c r="AH163" s="1342"/>
      <c r="AI163" s="1342"/>
      <c r="AJ163" s="1342"/>
      <c r="AK163" s="1342"/>
      <c r="AL163" s="1342"/>
      <c r="AM163" s="261"/>
      <c r="AN163" s="263"/>
      <c r="AO163" s="263"/>
      <c r="AP163" s="1195"/>
      <c r="AQ163" s="263"/>
    </row>
    <row r="164" spans="1:43" s="1095" customFormat="1" ht="9" hidden="1" customHeight="1" x14ac:dyDescent="0.2">
      <c r="A164" s="1089"/>
      <c r="B164" s="1089"/>
      <c r="C164" s="1089"/>
      <c r="D164" s="1089"/>
      <c r="E164" s="1089"/>
      <c r="F164" s="1120"/>
      <c r="G164" s="1079"/>
      <c r="H164" s="1121"/>
      <c r="I164" s="1084"/>
      <c r="J164" s="1082"/>
      <c r="K164" s="1084"/>
      <c r="L164" s="1083"/>
      <c r="M164" s="1084"/>
      <c r="N164" s="1085"/>
      <c r="O164" s="1084"/>
      <c r="P164" s="1084"/>
      <c r="Q164" s="1086"/>
      <c r="R164" s="1082"/>
      <c r="S164" s="1278"/>
      <c r="T164" s="1278"/>
      <c r="U164" s="1278"/>
      <c r="V164" s="1278"/>
      <c r="W164" s="1087"/>
      <c r="X164" s="1088"/>
      <c r="Y164" s="1089"/>
      <c r="Z164" s="1089"/>
      <c r="AA164" s="1090"/>
      <c r="AB164" s="1084"/>
      <c r="AC164" s="1083"/>
      <c r="AD164" s="1086"/>
      <c r="AE164" s="1092"/>
      <c r="AF164" s="1092"/>
      <c r="AG164" s="1092"/>
      <c r="AH164" s="1092"/>
      <c r="AI164" s="1092"/>
      <c r="AJ164" s="1092"/>
      <c r="AK164" s="1092"/>
      <c r="AL164" s="1092"/>
      <c r="AM164" s="1093"/>
      <c r="AN164" s="1094"/>
      <c r="AO164" s="1094"/>
      <c r="AP164" s="1195"/>
      <c r="AQ164" s="1094"/>
    </row>
    <row r="165" spans="1:43" ht="60" customHeight="1" x14ac:dyDescent="0.2">
      <c r="A165" s="1561" t="s">
        <v>1879</v>
      </c>
      <c r="B165" s="1561" t="s">
        <v>1324</v>
      </c>
      <c r="C165" s="1559" t="s">
        <v>1448</v>
      </c>
      <c r="D165" s="1559" t="s">
        <v>1449</v>
      </c>
      <c r="E165" s="1561" t="s">
        <v>1450</v>
      </c>
      <c r="F165" s="1574" t="s">
        <v>1451</v>
      </c>
      <c r="G165" s="1193" t="s">
        <v>1325</v>
      </c>
      <c r="H165" s="1576" t="s">
        <v>1327</v>
      </c>
      <c r="I165" s="1563">
        <v>41486</v>
      </c>
      <c r="J165" s="1364">
        <v>36038865</v>
      </c>
      <c r="K165" s="1563">
        <v>41618</v>
      </c>
      <c r="L165" s="1555">
        <v>2399</v>
      </c>
      <c r="M165" s="1563">
        <v>41618</v>
      </c>
      <c r="N165" s="265">
        <v>36038865</v>
      </c>
      <c r="O165" s="1563">
        <v>41626</v>
      </c>
      <c r="P165" s="1563">
        <v>41626</v>
      </c>
      <c r="Q165" s="1571">
        <v>3</v>
      </c>
      <c r="R165" s="1591">
        <v>149965941</v>
      </c>
      <c r="S165" s="1566" t="s">
        <v>1954</v>
      </c>
      <c r="T165" s="1311" t="s">
        <v>1955</v>
      </c>
      <c r="U165" s="1566" t="s">
        <v>1306</v>
      </c>
      <c r="V165" s="1298">
        <v>36038865</v>
      </c>
      <c r="W165" s="1930"/>
      <c r="X165" s="1618"/>
      <c r="Y165" s="251" t="s">
        <v>1453</v>
      </c>
      <c r="Z165" s="1561" t="s">
        <v>1664</v>
      </c>
      <c r="AA165" s="269"/>
      <c r="AB165" s="1362"/>
      <c r="AC165" s="1366"/>
      <c r="AD165" s="1363"/>
      <c r="AE165" s="1342"/>
      <c r="AF165" s="1342"/>
      <c r="AG165" s="1342"/>
      <c r="AH165" s="1342"/>
      <c r="AI165" s="1342"/>
      <c r="AJ165" s="1342"/>
      <c r="AK165" s="1342"/>
      <c r="AL165" s="1342"/>
      <c r="AM165" s="261"/>
      <c r="AN165" s="278"/>
      <c r="AO165" s="278"/>
      <c r="AP165" s="1195"/>
      <c r="AQ165" s="263"/>
    </row>
    <row r="166" spans="1:43" ht="51.75" customHeight="1" x14ac:dyDescent="0.2">
      <c r="A166" s="1562"/>
      <c r="B166" s="1562"/>
      <c r="C166" s="1560"/>
      <c r="D166" s="1560"/>
      <c r="E166" s="1562"/>
      <c r="F166" s="1575"/>
      <c r="G166" s="1193" t="s">
        <v>1326</v>
      </c>
      <c r="H166" s="1577"/>
      <c r="I166" s="1570"/>
      <c r="J166" s="1364">
        <v>113961135</v>
      </c>
      <c r="K166" s="1570"/>
      <c r="L166" s="1556"/>
      <c r="M166" s="1570"/>
      <c r="N166" s="265">
        <v>113927076</v>
      </c>
      <c r="O166" s="1570"/>
      <c r="P166" s="1570"/>
      <c r="Q166" s="1565"/>
      <c r="R166" s="1593"/>
      <c r="S166" s="1567"/>
      <c r="T166" s="1311" t="s">
        <v>1956</v>
      </c>
      <c r="U166" s="1567"/>
      <c r="V166" s="1298">
        <v>113927076</v>
      </c>
      <c r="W166" s="1932"/>
      <c r="X166" s="1619"/>
      <c r="Y166" s="251" t="s">
        <v>1454</v>
      </c>
      <c r="Z166" s="1562"/>
      <c r="AA166" s="269"/>
      <c r="AB166" s="1362"/>
      <c r="AC166" s="1366"/>
      <c r="AD166" s="258">
        <v>79933391</v>
      </c>
      <c r="AE166" s="259">
        <v>41789</v>
      </c>
      <c r="AF166" s="1367" t="s">
        <v>1981</v>
      </c>
      <c r="AG166" s="1342"/>
      <c r="AH166" s="1342"/>
      <c r="AI166" s="1342"/>
      <c r="AJ166" s="1342"/>
      <c r="AK166" s="1342"/>
      <c r="AL166" s="1342"/>
      <c r="AM166" s="261"/>
      <c r="AN166" s="278"/>
      <c r="AO166" s="278"/>
      <c r="AP166" s="1195"/>
      <c r="AQ166" s="263"/>
    </row>
    <row r="167" spans="1:43" s="1111" customFormat="1" x14ac:dyDescent="0.2">
      <c r="A167" s="1096"/>
      <c r="B167" s="1096"/>
      <c r="C167" s="1096"/>
      <c r="D167" s="1096"/>
      <c r="E167" s="1096"/>
      <c r="F167" s="1097"/>
      <c r="G167" s="1098"/>
      <c r="H167" s="1099"/>
      <c r="I167" s="1100"/>
      <c r="J167" s="1101"/>
      <c r="K167" s="1100"/>
      <c r="L167" s="1102"/>
      <c r="M167" s="1100"/>
      <c r="N167" s="1103"/>
      <c r="O167" s="1100"/>
      <c r="P167" s="1100"/>
      <c r="Q167" s="1104"/>
      <c r="R167" s="1101"/>
      <c r="S167" s="1279"/>
      <c r="T167" s="1279"/>
      <c r="U167" s="1279"/>
      <c r="V167" s="1279"/>
      <c r="W167" s="1105"/>
      <c r="X167" s="1106"/>
      <c r="Y167" s="1096"/>
      <c r="Z167" s="1096"/>
      <c r="AA167" s="1107"/>
      <c r="AB167" s="1100"/>
      <c r="AC167" s="1102"/>
      <c r="AD167" s="1104"/>
      <c r="AE167" s="1108"/>
      <c r="AF167" s="1108"/>
      <c r="AG167" s="1108"/>
      <c r="AH167" s="1108"/>
      <c r="AI167" s="1108"/>
      <c r="AJ167" s="1108"/>
      <c r="AK167" s="1108"/>
      <c r="AL167" s="1108"/>
      <c r="AM167" s="1109"/>
      <c r="AN167" s="1110"/>
      <c r="AO167" s="1110"/>
      <c r="AP167" s="1195"/>
      <c r="AQ167" s="1110"/>
    </row>
    <row r="168" spans="1:43" ht="30" customHeight="1" x14ac:dyDescent="0.2">
      <c r="A168" s="1559" t="s">
        <v>1610</v>
      </c>
      <c r="B168" s="1561" t="s">
        <v>1611</v>
      </c>
      <c r="C168" s="1559" t="s">
        <v>1612</v>
      </c>
      <c r="D168" s="1561" t="s">
        <v>1613</v>
      </c>
      <c r="E168" s="1561" t="s">
        <v>1614</v>
      </c>
      <c r="F168" s="1584" t="s">
        <v>531</v>
      </c>
      <c r="G168" s="644" t="s">
        <v>1333</v>
      </c>
      <c r="H168" s="1576" t="s">
        <v>1335</v>
      </c>
      <c r="I168" s="1563">
        <v>41451</v>
      </c>
      <c r="J168" s="1364">
        <v>396120352.67000002</v>
      </c>
      <c r="K168" s="1563">
        <v>41624</v>
      </c>
      <c r="L168" s="1555" t="s">
        <v>1615</v>
      </c>
      <c r="M168" s="1563">
        <v>41624</v>
      </c>
      <c r="N168" s="265">
        <v>395299282</v>
      </c>
      <c r="O168" s="1563">
        <v>41628</v>
      </c>
      <c r="P168" s="1563">
        <v>41628</v>
      </c>
      <c r="Q168" s="1571">
        <v>5</v>
      </c>
      <c r="R168" s="1364">
        <v>395299282</v>
      </c>
      <c r="S168" s="1566" t="s">
        <v>1868</v>
      </c>
      <c r="T168" s="1297" t="s">
        <v>1918</v>
      </c>
      <c r="U168" s="1566" t="s">
        <v>1920</v>
      </c>
      <c r="V168" s="1312">
        <v>395299282</v>
      </c>
      <c r="W168" s="1930"/>
      <c r="X168" s="1930"/>
      <c r="Y168" s="251" t="s">
        <v>1616</v>
      </c>
      <c r="Z168" s="1561" t="s">
        <v>1617</v>
      </c>
      <c r="AA168" s="269"/>
      <c r="AB168" s="1362"/>
      <c r="AC168" s="1366"/>
      <c r="AD168" s="258">
        <f>209380365+4551747+2275874+11379368</f>
        <v>227587354</v>
      </c>
      <c r="AE168" s="259">
        <v>41724</v>
      </c>
      <c r="AF168" s="1367" t="s">
        <v>1911</v>
      </c>
      <c r="AG168" s="1342"/>
      <c r="AH168" s="1342"/>
      <c r="AI168" s="1342"/>
      <c r="AJ168" s="1342"/>
      <c r="AK168" s="1342"/>
      <c r="AL168" s="1342"/>
      <c r="AM168" s="261"/>
      <c r="AN168" s="263"/>
      <c r="AO168" s="263"/>
      <c r="AP168" s="1195"/>
      <c r="AQ168" s="263"/>
    </row>
    <row r="169" spans="1:43" ht="39.75" customHeight="1" x14ac:dyDescent="0.2">
      <c r="A169" s="1560"/>
      <c r="B169" s="1582"/>
      <c r="C169" s="1583"/>
      <c r="D169" s="1562"/>
      <c r="E169" s="1582"/>
      <c r="F169" s="1585"/>
      <c r="G169" s="644" t="s">
        <v>1334</v>
      </c>
      <c r="H169" s="1577"/>
      <c r="I169" s="1570"/>
      <c r="J169" s="1364">
        <v>103879748</v>
      </c>
      <c r="K169" s="1570"/>
      <c r="L169" s="1556"/>
      <c r="M169" s="1570"/>
      <c r="N169" s="265">
        <v>75578104</v>
      </c>
      <c r="O169" s="1570"/>
      <c r="P169" s="1573"/>
      <c r="Q169" s="1565"/>
      <c r="R169" s="1364">
        <v>75578104</v>
      </c>
      <c r="S169" s="1596"/>
      <c r="T169" s="1297" t="s">
        <v>1919</v>
      </c>
      <c r="U169" s="1596"/>
      <c r="V169" s="1312">
        <v>75578104</v>
      </c>
      <c r="W169" s="1932"/>
      <c r="X169" s="1932"/>
      <c r="Y169" s="251" t="s">
        <v>1964</v>
      </c>
      <c r="Z169" s="1562"/>
      <c r="AA169" s="269"/>
      <c r="AB169" s="1362"/>
      <c r="AC169" s="1366"/>
      <c r="AD169" s="1363"/>
      <c r="AE169" s="1342"/>
      <c r="AF169" s="1342"/>
      <c r="AG169" s="1342"/>
      <c r="AH169" s="1342"/>
      <c r="AI169" s="1342"/>
      <c r="AJ169" s="1342"/>
      <c r="AK169" s="1342"/>
      <c r="AL169" s="1342"/>
      <c r="AM169" s="261"/>
      <c r="AN169" s="263"/>
      <c r="AO169" s="263"/>
      <c r="AP169" s="1195"/>
      <c r="AQ169" s="263"/>
    </row>
    <row r="170" spans="1:43" ht="72.75" customHeight="1" x14ac:dyDescent="0.2">
      <c r="A170" s="1333" t="s">
        <v>1974</v>
      </c>
      <c r="B170" s="1562"/>
      <c r="C170" s="1560"/>
      <c r="D170" s="1315"/>
      <c r="E170" s="1562"/>
      <c r="F170" s="1586"/>
      <c r="G170" s="644" t="s">
        <v>1975</v>
      </c>
      <c r="H170" s="1320" t="s">
        <v>1775</v>
      </c>
      <c r="I170" s="1307">
        <v>41752</v>
      </c>
      <c r="J170" s="1364">
        <v>80000000</v>
      </c>
      <c r="K170" s="1307">
        <v>41774</v>
      </c>
      <c r="L170" s="1317" t="s">
        <v>1976</v>
      </c>
      <c r="M170" s="1307">
        <v>41774</v>
      </c>
      <c r="N170" s="265">
        <v>80000000</v>
      </c>
      <c r="O170" s="1307"/>
      <c r="P170" s="1570"/>
      <c r="Q170" s="1310">
        <v>2</v>
      </c>
      <c r="R170" s="1364">
        <v>80000000</v>
      </c>
      <c r="S170" s="1345"/>
      <c r="T170" s="1297"/>
      <c r="U170" s="1345"/>
      <c r="V170" s="1312"/>
      <c r="W170" s="1325"/>
      <c r="X170" s="1325"/>
      <c r="Y170" s="251" t="s">
        <v>1734</v>
      </c>
      <c r="Z170" s="1315"/>
      <c r="AA170" s="269"/>
      <c r="AB170" s="1362"/>
      <c r="AC170" s="1366"/>
      <c r="AD170" s="1363"/>
      <c r="AE170" s="1342"/>
      <c r="AF170" s="1342"/>
      <c r="AG170" s="1342"/>
      <c r="AH170" s="1342"/>
      <c r="AI170" s="1342"/>
      <c r="AJ170" s="1342"/>
      <c r="AK170" s="1342"/>
      <c r="AL170" s="1342"/>
      <c r="AM170" s="261"/>
      <c r="AN170" s="263"/>
      <c r="AO170" s="263"/>
      <c r="AP170" s="1195"/>
      <c r="AQ170" s="263"/>
    </row>
    <row r="171" spans="1:43" s="1007" customFormat="1" ht="16.5" customHeight="1" x14ac:dyDescent="0.2">
      <c r="A171" s="776"/>
      <c r="B171" s="776"/>
      <c r="C171" s="776"/>
      <c r="D171" s="776"/>
      <c r="E171" s="776"/>
      <c r="F171" s="1006"/>
      <c r="G171" s="778"/>
      <c r="H171" s="779"/>
      <c r="I171" s="780"/>
      <c r="J171" s="781"/>
      <c r="K171" s="780"/>
      <c r="L171" s="782"/>
      <c r="M171" s="780"/>
      <c r="N171" s="783"/>
      <c r="O171" s="780"/>
      <c r="P171" s="780"/>
      <c r="Q171" s="784"/>
      <c r="R171" s="781"/>
      <c r="S171" s="1268"/>
      <c r="T171" s="1268"/>
      <c r="U171" s="1268"/>
      <c r="V171" s="1268"/>
      <c r="W171" s="785"/>
      <c r="X171" s="786"/>
      <c r="Y171" s="776"/>
      <c r="Z171" s="776"/>
      <c r="AA171" s="787"/>
      <c r="AB171" s="780"/>
      <c r="AC171" s="782"/>
      <c r="AD171" s="784"/>
      <c r="AE171" s="788"/>
      <c r="AF171" s="788"/>
      <c r="AG171" s="788"/>
      <c r="AH171" s="788"/>
      <c r="AI171" s="788"/>
      <c r="AJ171" s="788"/>
      <c r="AK171" s="788"/>
      <c r="AL171" s="788"/>
      <c r="AM171" s="789"/>
      <c r="AN171" s="790"/>
      <c r="AO171" s="790"/>
      <c r="AP171" s="1195"/>
      <c r="AQ171" s="790"/>
    </row>
    <row r="172" spans="1:43" ht="78" hidden="1" customHeight="1" x14ac:dyDescent="0.2">
      <c r="A172" s="251" t="s">
        <v>1525</v>
      </c>
      <c r="B172" s="1342" t="s">
        <v>1526</v>
      </c>
      <c r="C172" s="251" t="s">
        <v>1527</v>
      </c>
      <c r="D172" s="251" t="s">
        <v>1529</v>
      </c>
      <c r="E172" s="251" t="s">
        <v>1528</v>
      </c>
      <c r="F172" s="643">
        <v>97480366</v>
      </c>
      <c r="G172" s="644" t="s">
        <v>1530</v>
      </c>
      <c r="H172" s="1371" t="s">
        <v>1531</v>
      </c>
      <c r="I172" s="1362">
        <v>41501</v>
      </c>
      <c r="J172" s="1364">
        <v>40000000</v>
      </c>
      <c r="K172" s="1362">
        <v>41625</v>
      </c>
      <c r="L172" s="1366" t="s">
        <v>1561</v>
      </c>
      <c r="M172" s="1362">
        <v>41625</v>
      </c>
      <c r="N172" s="265">
        <v>39954844</v>
      </c>
      <c r="O172" s="1362">
        <v>41626</v>
      </c>
      <c r="P172" s="1362">
        <v>41626</v>
      </c>
      <c r="Q172" s="1363">
        <v>3</v>
      </c>
      <c r="R172" s="1364">
        <v>39954844</v>
      </c>
      <c r="S172" s="1311" t="s">
        <v>1880</v>
      </c>
      <c r="T172" s="1311" t="s">
        <v>1881</v>
      </c>
      <c r="U172" s="1311" t="s">
        <v>1882</v>
      </c>
      <c r="V172" s="1312">
        <v>19977422</v>
      </c>
      <c r="W172" s="1368">
        <v>41680</v>
      </c>
      <c r="X172" s="267">
        <v>41705</v>
      </c>
      <c r="Y172" s="251" t="s">
        <v>1532</v>
      </c>
      <c r="Z172" s="251" t="s">
        <v>1221</v>
      </c>
      <c r="AA172" s="269">
        <v>19977422</v>
      </c>
      <c r="AB172" s="1362">
        <v>41631</v>
      </c>
      <c r="AC172" s="1366" t="s">
        <v>1595</v>
      </c>
      <c r="AD172" s="1363"/>
      <c r="AE172" s="1342"/>
      <c r="AF172" s="1342"/>
      <c r="AG172" s="1342"/>
      <c r="AH172" s="1342"/>
      <c r="AI172" s="1342"/>
      <c r="AJ172" s="1342"/>
      <c r="AK172" s="1342"/>
      <c r="AL172" s="1342"/>
      <c r="AM172" s="261">
        <v>19962335</v>
      </c>
      <c r="AN172" s="1362">
        <v>41751</v>
      </c>
      <c r="AO172" s="1366" t="s">
        <v>1882</v>
      </c>
      <c r="AP172" s="1196">
        <v>15087</v>
      </c>
      <c r="AQ172" s="263"/>
    </row>
    <row r="173" spans="1:43" s="1053" customFormat="1" hidden="1" x14ac:dyDescent="0.2">
      <c r="A173" s="1037"/>
      <c r="B173" s="1037"/>
      <c r="C173" s="1037"/>
      <c r="D173" s="1037"/>
      <c r="E173" s="1037"/>
      <c r="F173" s="1039"/>
      <c r="G173" s="1040"/>
      <c r="H173" s="1041"/>
      <c r="I173" s="1042"/>
      <c r="J173" s="1043"/>
      <c r="K173" s="1042"/>
      <c r="L173" s="1044"/>
      <c r="M173" s="1042"/>
      <c r="N173" s="1045"/>
      <c r="O173" s="1042"/>
      <c r="P173" s="1042"/>
      <c r="Q173" s="1046"/>
      <c r="R173" s="1043"/>
      <c r="S173" s="1276"/>
      <c r="T173" s="1276"/>
      <c r="U173" s="1276"/>
      <c r="V173" s="1276"/>
      <c r="W173" s="1047"/>
      <c r="X173" s="1048"/>
      <c r="Y173" s="1037"/>
      <c r="Z173" s="1037"/>
      <c r="AA173" s="1049"/>
      <c r="AB173" s="1042"/>
      <c r="AC173" s="1044"/>
      <c r="AD173" s="1046"/>
      <c r="AE173" s="1050"/>
      <c r="AF173" s="1050"/>
      <c r="AG173" s="1050"/>
      <c r="AH173" s="1050"/>
      <c r="AI173" s="1050"/>
      <c r="AJ173" s="1050"/>
      <c r="AK173" s="1050"/>
      <c r="AL173" s="1050"/>
      <c r="AM173" s="1051"/>
      <c r="AN173" s="1038"/>
      <c r="AO173" s="1038"/>
      <c r="AP173" s="1195"/>
      <c r="AQ173" s="1038"/>
    </row>
    <row r="174" spans="1:43" ht="81.75" hidden="1" customHeight="1" x14ac:dyDescent="0.2">
      <c r="A174" s="1129" t="s">
        <v>1562</v>
      </c>
      <c r="B174" s="1129" t="s">
        <v>1409</v>
      </c>
      <c r="C174" s="1129" t="s">
        <v>1563</v>
      </c>
      <c r="D174" s="1129" t="s">
        <v>1564</v>
      </c>
      <c r="E174" s="1129" t="s">
        <v>1565</v>
      </c>
      <c r="F174" s="1032" t="s">
        <v>1566</v>
      </c>
      <c r="G174" s="644" t="s">
        <v>1549</v>
      </c>
      <c r="H174" s="1318" t="s">
        <v>1550</v>
      </c>
      <c r="I174" s="1305">
        <v>41512</v>
      </c>
      <c r="J174" s="1364">
        <v>888340268</v>
      </c>
      <c r="K174" s="1305">
        <v>41626</v>
      </c>
      <c r="L174" s="1316" t="s">
        <v>1567</v>
      </c>
      <c r="M174" s="1305">
        <v>41626</v>
      </c>
      <c r="N174" s="265">
        <v>829347107</v>
      </c>
      <c r="O174" s="1305">
        <v>41627</v>
      </c>
      <c r="P174" s="1305">
        <v>41628</v>
      </c>
      <c r="Q174" s="1308">
        <v>4</v>
      </c>
      <c r="R174" s="1326">
        <v>829347107</v>
      </c>
      <c r="S174" s="1311" t="s">
        <v>1550</v>
      </c>
      <c r="T174" s="1311" t="s">
        <v>1549</v>
      </c>
      <c r="U174" s="1311" t="s">
        <v>1567</v>
      </c>
      <c r="V174" s="1312">
        <v>829347107</v>
      </c>
      <c r="W174" s="1368">
        <v>41745</v>
      </c>
      <c r="X174" s="267">
        <v>41794</v>
      </c>
      <c r="Y174" s="251" t="s">
        <v>1568</v>
      </c>
      <c r="Z174" s="1129" t="s">
        <v>1569</v>
      </c>
      <c r="AA174" s="269"/>
      <c r="AB174" s="1362"/>
      <c r="AC174" s="1366"/>
      <c r="AD174" s="258">
        <v>248804132</v>
      </c>
      <c r="AE174" s="259">
        <v>41638</v>
      </c>
      <c r="AF174" s="1367" t="s">
        <v>1883</v>
      </c>
      <c r="AG174" s="261">
        <v>436397817.89999998</v>
      </c>
      <c r="AH174" s="259">
        <v>41723</v>
      </c>
      <c r="AI174" s="1367" t="s">
        <v>1922</v>
      </c>
      <c r="AJ174" s="1342"/>
      <c r="AK174" s="1342"/>
      <c r="AL174" s="1342"/>
      <c r="AM174" s="261">
        <v>144143858.09999999</v>
      </c>
      <c r="AN174" s="1362">
        <v>41800</v>
      </c>
      <c r="AO174" s="1366" t="s">
        <v>1982</v>
      </c>
      <c r="AP174" s="1196">
        <v>1299</v>
      </c>
      <c r="AQ174" s="263"/>
    </row>
    <row r="175" spans="1:43" s="1137" customFormat="1" ht="12" hidden="1" customHeight="1" x14ac:dyDescent="0.2">
      <c r="A175" s="1130"/>
      <c r="B175" s="1130"/>
      <c r="C175" s="1130"/>
      <c r="D175" s="1130"/>
      <c r="E175" s="1130"/>
      <c r="F175" s="1131"/>
      <c r="G175" s="713"/>
      <c r="H175" s="1132"/>
      <c r="I175" s="1133"/>
      <c r="J175" s="716"/>
      <c r="K175" s="1133"/>
      <c r="L175" s="1134"/>
      <c r="M175" s="1133"/>
      <c r="N175" s="718"/>
      <c r="O175" s="1133"/>
      <c r="P175" s="1133"/>
      <c r="Q175" s="1135"/>
      <c r="R175" s="1136"/>
      <c r="S175" s="1269"/>
      <c r="T175" s="1269"/>
      <c r="U175" s="1269"/>
      <c r="V175" s="1269"/>
      <c r="W175" s="720"/>
      <c r="X175" s="721"/>
      <c r="Y175" s="711"/>
      <c r="Z175" s="1130"/>
      <c r="AA175" s="722"/>
      <c r="AB175" s="715"/>
      <c r="AC175" s="717"/>
      <c r="AD175" s="719"/>
      <c r="AE175" s="723"/>
      <c r="AF175" s="723"/>
      <c r="AG175" s="723"/>
      <c r="AH175" s="723"/>
      <c r="AI175" s="723"/>
      <c r="AJ175" s="723"/>
      <c r="AK175" s="723"/>
      <c r="AL175" s="723"/>
      <c r="AM175" s="724"/>
      <c r="AN175" s="725"/>
      <c r="AO175" s="725"/>
      <c r="AP175" s="1195"/>
      <c r="AQ175" s="725"/>
    </row>
    <row r="176" spans="1:43" ht="65.25" hidden="1" customHeight="1" x14ac:dyDescent="0.2">
      <c r="A176" s="1561" t="s">
        <v>1570</v>
      </c>
      <c r="B176" s="1561"/>
      <c r="C176" s="1559" t="s">
        <v>1574</v>
      </c>
      <c r="D176" s="1561" t="s">
        <v>1571</v>
      </c>
      <c r="E176" s="1561" t="s">
        <v>1572</v>
      </c>
      <c r="F176" s="1584" t="s">
        <v>1573</v>
      </c>
      <c r="G176" s="644" t="s">
        <v>1575</v>
      </c>
      <c r="H176" s="1576" t="s">
        <v>1581</v>
      </c>
      <c r="I176" s="1563">
        <v>41556</v>
      </c>
      <c r="J176" s="1364">
        <v>7649203</v>
      </c>
      <c r="K176" s="1563">
        <v>41627</v>
      </c>
      <c r="L176" s="1555" t="s">
        <v>1582</v>
      </c>
      <c r="M176" s="1563">
        <v>41627</v>
      </c>
      <c r="N176" s="265">
        <v>7639029</v>
      </c>
      <c r="O176" s="1563">
        <v>41634</v>
      </c>
      <c r="P176" s="1563">
        <v>41634</v>
      </c>
      <c r="Q176" s="1571">
        <v>6</v>
      </c>
      <c r="R176" s="1591">
        <v>119718000</v>
      </c>
      <c r="S176" s="1312"/>
      <c r="T176" s="1312"/>
      <c r="U176" s="1312"/>
      <c r="V176" s="1312"/>
      <c r="W176" s="1930"/>
      <c r="X176" s="1618"/>
      <c r="Y176" s="251" t="s">
        <v>1583</v>
      </c>
      <c r="Z176" s="1561" t="s">
        <v>1244</v>
      </c>
      <c r="AA176" s="269">
        <f>N176/2</f>
        <v>3819514.5</v>
      </c>
      <c r="AB176" s="1563">
        <v>41635</v>
      </c>
      <c r="AC176" s="1555" t="s">
        <v>1963</v>
      </c>
      <c r="AD176" s="1363"/>
      <c r="AE176" s="1342"/>
      <c r="AF176" s="1342"/>
      <c r="AG176" s="1342"/>
      <c r="AH176" s="1342"/>
      <c r="AI176" s="1342"/>
      <c r="AJ176" s="1342"/>
      <c r="AK176" s="1342"/>
      <c r="AL176" s="1342"/>
      <c r="AM176" s="261"/>
      <c r="AN176" s="263"/>
      <c r="AO176" s="263"/>
      <c r="AP176" s="1195"/>
      <c r="AQ176" s="263"/>
    </row>
    <row r="177" spans="1:46" ht="59.25" hidden="1" customHeight="1" x14ac:dyDescent="0.2">
      <c r="A177" s="1582"/>
      <c r="B177" s="1582"/>
      <c r="C177" s="1583"/>
      <c r="D177" s="1582"/>
      <c r="E177" s="1582"/>
      <c r="F177" s="1585"/>
      <c r="G177" s="644" t="s">
        <v>1576</v>
      </c>
      <c r="H177" s="1587"/>
      <c r="I177" s="1573"/>
      <c r="J177" s="1364">
        <v>37261135</v>
      </c>
      <c r="K177" s="1573"/>
      <c r="L177" s="1572"/>
      <c r="M177" s="1573"/>
      <c r="N177" s="265">
        <v>37250962</v>
      </c>
      <c r="O177" s="1573"/>
      <c r="P177" s="1573"/>
      <c r="Q177" s="1564"/>
      <c r="R177" s="1592"/>
      <c r="S177" s="1312"/>
      <c r="T177" s="1312"/>
      <c r="U177" s="1312"/>
      <c r="V177" s="1312"/>
      <c r="W177" s="1931"/>
      <c r="X177" s="1661"/>
      <c r="Y177" s="251" t="s">
        <v>1583</v>
      </c>
      <c r="Z177" s="1582"/>
      <c r="AA177" s="269">
        <f t="shared" ref="AA177:AA181" si="3">N177/2</f>
        <v>18625481</v>
      </c>
      <c r="AB177" s="1573"/>
      <c r="AC177" s="1572"/>
      <c r="AD177" s="1363"/>
      <c r="AE177" s="1342"/>
      <c r="AF177" s="1342"/>
      <c r="AG177" s="1342"/>
      <c r="AH177" s="1342"/>
      <c r="AI177" s="1342"/>
      <c r="AJ177" s="1342"/>
      <c r="AK177" s="1342"/>
      <c r="AL177" s="1342"/>
      <c r="AM177" s="261"/>
      <c r="AN177" s="263"/>
      <c r="AO177" s="263"/>
      <c r="AP177" s="1195"/>
      <c r="AQ177" s="263"/>
    </row>
    <row r="178" spans="1:46" ht="48.75" hidden="1" customHeight="1" x14ac:dyDescent="0.2">
      <c r="A178" s="1582"/>
      <c r="B178" s="1582"/>
      <c r="C178" s="1583"/>
      <c r="D178" s="1582"/>
      <c r="E178" s="1582"/>
      <c r="F178" s="1585"/>
      <c r="G178" s="644" t="s">
        <v>1577</v>
      </c>
      <c r="H178" s="1587"/>
      <c r="I178" s="1573"/>
      <c r="J178" s="1364">
        <v>21542210</v>
      </c>
      <c r="K178" s="1573"/>
      <c r="L178" s="1572"/>
      <c r="M178" s="1573"/>
      <c r="N178" s="265">
        <v>21532037</v>
      </c>
      <c r="O178" s="1573"/>
      <c r="P178" s="1573"/>
      <c r="Q178" s="1564"/>
      <c r="R178" s="1592"/>
      <c r="S178" s="1312"/>
      <c r="T178" s="1312"/>
      <c r="U178" s="1312"/>
      <c r="V178" s="1312"/>
      <c r="W178" s="1931"/>
      <c r="X178" s="1661"/>
      <c r="Y178" s="251" t="s">
        <v>1583</v>
      </c>
      <c r="Z178" s="1582"/>
      <c r="AA178" s="269">
        <f t="shared" si="3"/>
        <v>10766018.5</v>
      </c>
      <c r="AB178" s="1573"/>
      <c r="AC178" s="1572"/>
      <c r="AD178" s="1363"/>
      <c r="AE178" s="1342"/>
      <c r="AF178" s="1342"/>
      <c r="AG178" s="1342"/>
      <c r="AH178" s="1342"/>
      <c r="AI178" s="1342"/>
      <c r="AJ178" s="1342"/>
      <c r="AK178" s="1342"/>
      <c r="AL178" s="1342"/>
      <c r="AM178" s="261"/>
      <c r="AN178" s="263"/>
      <c r="AO178" s="263"/>
      <c r="AP178" s="1195"/>
      <c r="AQ178" s="263"/>
    </row>
    <row r="179" spans="1:46" ht="45.75" hidden="1" customHeight="1" x14ac:dyDescent="0.2">
      <c r="A179" s="1582"/>
      <c r="B179" s="1582"/>
      <c r="C179" s="1583"/>
      <c r="D179" s="1582"/>
      <c r="E179" s="1582"/>
      <c r="F179" s="1585"/>
      <c r="G179" s="644" t="s">
        <v>1578</v>
      </c>
      <c r="H179" s="1587"/>
      <c r="I179" s="1573"/>
      <c r="J179" s="1364">
        <v>8074162</v>
      </c>
      <c r="K179" s="1573"/>
      <c r="L179" s="1572"/>
      <c r="M179" s="1573"/>
      <c r="N179" s="265">
        <v>8063989</v>
      </c>
      <c r="O179" s="1573"/>
      <c r="P179" s="1573"/>
      <c r="Q179" s="1564"/>
      <c r="R179" s="1592"/>
      <c r="S179" s="1312"/>
      <c r="T179" s="1312"/>
      <c r="U179" s="1312"/>
      <c r="V179" s="1312"/>
      <c r="W179" s="1931"/>
      <c r="X179" s="1661"/>
      <c r="Y179" s="251" t="s">
        <v>1583</v>
      </c>
      <c r="Z179" s="1582"/>
      <c r="AA179" s="269">
        <f t="shared" si="3"/>
        <v>4031994.5</v>
      </c>
      <c r="AB179" s="1573"/>
      <c r="AC179" s="1572"/>
      <c r="AD179" s="1363"/>
      <c r="AE179" s="1342"/>
      <c r="AF179" s="1342"/>
      <c r="AG179" s="1342"/>
      <c r="AH179" s="1342"/>
      <c r="AI179" s="1342"/>
      <c r="AJ179" s="1342"/>
      <c r="AK179" s="1342"/>
      <c r="AL179" s="1342"/>
      <c r="AM179" s="261"/>
      <c r="AN179" s="263"/>
      <c r="AO179" s="263"/>
      <c r="AP179" s="1195"/>
      <c r="AQ179" s="263"/>
    </row>
    <row r="180" spans="1:46" ht="43.5" hidden="1" customHeight="1" x14ac:dyDescent="0.2">
      <c r="A180" s="1582"/>
      <c r="B180" s="1582"/>
      <c r="C180" s="1583"/>
      <c r="D180" s="1582"/>
      <c r="E180" s="1582"/>
      <c r="F180" s="1585"/>
      <c r="G180" s="644" t="s">
        <v>1579</v>
      </c>
      <c r="H180" s="1587"/>
      <c r="I180" s="1573"/>
      <c r="J180" s="1364">
        <v>9683131</v>
      </c>
      <c r="K180" s="1573"/>
      <c r="L180" s="1572"/>
      <c r="M180" s="1573"/>
      <c r="N180" s="265">
        <v>9672958</v>
      </c>
      <c r="O180" s="1573"/>
      <c r="P180" s="1573"/>
      <c r="Q180" s="1564"/>
      <c r="R180" s="1592"/>
      <c r="S180" s="1312"/>
      <c r="T180" s="1312"/>
      <c r="U180" s="1312"/>
      <c r="V180" s="1312"/>
      <c r="W180" s="1931"/>
      <c r="X180" s="1661"/>
      <c r="Y180" s="251" t="s">
        <v>1583</v>
      </c>
      <c r="Z180" s="1582"/>
      <c r="AA180" s="269">
        <f t="shared" si="3"/>
        <v>4836479</v>
      </c>
      <c r="AB180" s="1573"/>
      <c r="AC180" s="1572"/>
      <c r="AD180" s="1363"/>
      <c r="AE180" s="1342"/>
      <c r="AF180" s="1342"/>
      <c r="AG180" s="1342"/>
      <c r="AH180" s="1342"/>
      <c r="AI180" s="1342"/>
      <c r="AJ180" s="1342"/>
      <c r="AK180" s="1342"/>
      <c r="AL180" s="1342"/>
      <c r="AM180" s="261"/>
      <c r="AN180" s="263"/>
      <c r="AO180" s="263"/>
      <c r="AP180" s="1195"/>
      <c r="AQ180" s="263"/>
    </row>
    <row r="181" spans="1:46" ht="66" hidden="1" customHeight="1" x14ac:dyDescent="0.2">
      <c r="A181" s="1562"/>
      <c r="B181" s="1562"/>
      <c r="C181" s="1560"/>
      <c r="D181" s="1562"/>
      <c r="E181" s="1562"/>
      <c r="F181" s="1586"/>
      <c r="G181" s="644" t="s">
        <v>1580</v>
      </c>
      <c r="H181" s="1577"/>
      <c r="I181" s="1570"/>
      <c r="J181" s="1364">
        <v>35569202</v>
      </c>
      <c r="K181" s="1570"/>
      <c r="L181" s="1556"/>
      <c r="M181" s="1570"/>
      <c r="N181" s="265">
        <v>35559025</v>
      </c>
      <c r="O181" s="1570"/>
      <c r="P181" s="1570"/>
      <c r="Q181" s="1565"/>
      <c r="R181" s="1593"/>
      <c r="S181" s="1312"/>
      <c r="T181" s="1312"/>
      <c r="U181" s="1312"/>
      <c r="V181" s="1312"/>
      <c r="W181" s="1932"/>
      <c r="X181" s="1619"/>
      <c r="Y181" s="251" t="s">
        <v>1583</v>
      </c>
      <c r="Z181" s="1562"/>
      <c r="AA181" s="269">
        <f t="shared" si="3"/>
        <v>17779512.5</v>
      </c>
      <c r="AB181" s="1570"/>
      <c r="AC181" s="1556"/>
      <c r="AD181" s="1363"/>
      <c r="AE181" s="1342"/>
      <c r="AF181" s="1342"/>
      <c r="AG181" s="1342"/>
      <c r="AH181" s="1342"/>
      <c r="AI181" s="1342"/>
      <c r="AJ181" s="1342"/>
      <c r="AK181" s="1342"/>
      <c r="AL181" s="1342"/>
      <c r="AM181" s="261"/>
      <c r="AN181" s="263"/>
      <c r="AO181" s="263"/>
      <c r="AP181" s="1195"/>
      <c r="AQ181" s="263"/>
    </row>
    <row r="182" spans="1:46" s="861" customFormat="1" ht="6" hidden="1" customHeight="1" x14ac:dyDescent="0.2">
      <c r="A182" s="1138"/>
      <c r="B182" s="1138"/>
      <c r="C182" s="1138"/>
      <c r="D182" s="1138"/>
      <c r="E182" s="1138"/>
      <c r="F182" s="1139"/>
      <c r="G182" s="646"/>
      <c r="H182" s="1140"/>
      <c r="I182" s="1322"/>
      <c r="J182" s="566"/>
      <c r="K182" s="1322"/>
      <c r="L182" s="1331"/>
      <c r="M182" s="1322"/>
      <c r="N182" s="389"/>
      <c r="O182" s="1322"/>
      <c r="P182" s="1322"/>
      <c r="Q182" s="1141"/>
      <c r="R182" s="1142"/>
      <c r="S182" s="567"/>
      <c r="T182" s="567"/>
      <c r="U182" s="567"/>
      <c r="V182" s="567"/>
      <c r="W182" s="568"/>
      <c r="X182" s="486"/>
      <c r="Y182" s="283"/>
      <c r="Z182" s="1138"/>
      <c r="AA182" s="292"/>
      <c r="AB182" s="1369"/>
      <c r="AC182" s="1370"/>
      <c r="AD182" s="564"/>
      <c r="AE182" s="482"/>
      <c r="AF182" s="482"/>
      <c r="AG182" s="482"/>
      <c r="AH182" s="482"/>
      <c r="AI182" s="482"/>
      <c r="AJ182" s="482"/>
      <c r="AK182" s="482"/>
      <c r="AL182" s="482"/>
      <c r="AM182" s="569"/>
      <c r="AN182" s="278"/>
      <c r="AO182" s="278"/>
      <c r="AP182" s="1195"/>
      <c r="AQ182" s="278"/>
    </row>
    <row r="183" spans="1:46" ht="36" hidden="1" customHeight="1" x14ac:dyDescent="0.2">
      <c r="A183" s="1561" t="s">
        <v>1545</v>
      </c>
      <c r="B183" s="1561"/>
      <c r="C183" s="1559" t="s">
        <v>1547</v>
      </c>
      <c r="D183" s="1561" t="s">
        <v>1936</v>
      </c>
      <c r="E183" s="1561" t="s">
        <v>1546</v>
      </c>
      <c r="F183" s="1584">
        <v>9806573</v>
      </c>
      <c r="G183" s="644" t="s">
        <v>1319</v>
      </c>
      <c r="H183" s="1576" t="s">
        <v>1322</v>
      </c>
      <c r="I183" s="1563">
        <v>41486</v>
      </c>
      <c r="J183" s="1364">
        <v>1045462355</v>
      </c>
      <c r="K183" s="1563">
        <v>41627</v>
      </c>
      <c r="L183" s="1555"/>
      <c r="M183" s="1563">
        <v>41627</v>
      </c>
      <c r="N183" s="265">
        <v>59168812</v>
      </c>
      <c r="O183" s="1563">
        <v>41628</v>
      </c>
      <c r="P183" s="1563">
        <v>41628</v>
      </c>
      <c r="Q183" s="1571">
        <v>6</v>
      </c>
      <c r="R183" s="1591">
        <v>126187200</v>
      </c>
      <c r="S183" s="1566" t="s">
        <v>1935</v>
      </c>
      <c r="T183" s="1566" t="s">
        <v>1905</v>
      </c>
      <c r="U183" s="1674"/>
      <c r="V183" s="1674">
        <v>33992555.5</v>
      </c>
      <c r="W183" s="1930"/>
      <c r="X183" s="1618"/>
      <c r="Y183" s="251" t="s">
        <v>1551</v>
      </c>
      <c r="Z183" s="1561" t="s">
        <v>275</v>
      </c>
      <c r="AA183" s="269">
        <f>N183/2</f>
        <v>29584406</v>
      </c>
      <c r="AB183" s="1563">
        <v>41638</v>
      </c>
      <c r="AC183" s="1366" t="s">
        <v>1642</v>
      </c>
      <c r="AD183" s="1144"/>
      <c r="AE183" s="1342"/>
      <c r="AF183" s="1342"/>
      <c r="AG183" s="1342"/>
      <c r="AH183" s="1342"/>
      <c r="AI183" s="1342"/>
      <c r="AJ183" s="1342"/>
      <c r="AK183" s="1342"/>
      <c r="AL183" s="1342"/>
      <c r="AM183" s="261"/>
      <c r="AN183" s="263"/>
      <c r="AO183" s="263"/>
      <c r="AP183" s="1195"/>
      <c r="AQ183" s="263"/>
    </row>
    <row r="184" spans="1:46" ht="36.75" hidden="1" customHeight="1" x14ac:dyDescent="0.2">
      <c r="A184" s="1582"/>
      <c r="B184" s="1582"/>
      <c r="C184" s="1583"/>
      <c r="D184" s="1582"/>
      <c r="E184" s="1582"/>
      <c r="F184" s="1585"/>
      <c r="G184" s="644" t="s">
        <v>1320</v>
      </c>
      <c r="H184" s="1587"/>
      <c r="I184" s="1573"/>
      <c r="J184" s="1364">
        <v>155754623</v>
      </c>
      <c r="K184" s="1573"/>
      <c r="L184" s="1572"/>
      <c r="M184" s="1573"/>
      <c r="N184" s="265">
        <v>8816299</v>
      </c>
      <c r="O184" s="1573"/>
      <c r="P184" s="1573"/>
      <c r="Q184" s="1564"/>
      <c r="R184" s="1592"/>
      <c r="S184" s="1595"/>
      <c r="T184" s="1567"/>
      <c r="U184" s="1590"/>
      <c r="V184" s="1567"/>
      <c r="W184" s="1931"/>
      <c r="X184" s="1661"/>
      <c r="Y184" s="251" t="s">
        <v>1551</v>
      </c>
      <c r="Z184" s="1582"/>
      <c r="AA184" s="269">
        <f t="shared" ref="AA184:AA186" si="4">N184/2</f>
        <v>4408149.5</v>
      </c>
      <c r="AB184" s="1573"/>
      <c r="AC184" s="1555" t="s">
        <v>1644</v>
      </c>
      <c r="AD184" s="1144"/>
      <c r="AE184" s="1342"/>
      <c r="AF184" s="1342"/>
      <c r="AG184" s="1342"/>
      <c r="AH184" s="1342"/>
      <c r="AI184" s="1342"/>
      <c r="AJ184" s="1342"/>
      <c r="AK184" s="1342"/>
      <c r="AL184" s="1342"/>
      <c r="AM184" s="261"/>
      <c r="AN184" s="263"/>
      <c r="AO184" s="263"/>
      <c r="AP184" s="1195"/>
      <c r="AQ184" s="263"/>
    </row>
    <row r="185" spans="1:46" ht="36" hidden="1" customHeight="1" x14ac:dyDescent="0.2">
      <c r="A185" s="1582"/>
      <c r="B185" s="1582"/>
      <c r="C185" s="1560"/>
      <c r="D185" s="1582"/>
      <c r="E185" s="1582"/>
      <c r="F185" s="1585"/>
      <c r="G185" s="644" t="s">
        <v>1321</v>
      </c>
      <c r="H185" s="1577"/>
      <c r="I185" s="1570"/>
      <c r="J185" s="1364">
        <v>1672525</v>
      </c>
      <c r="K185" s="1573"/>
      <c r="L185" s="1556"/>
      <c r="M185" s="1573"/>
      <c r="N185" s="265">
        <v>94672</v>
      </c>
      <c r="O185" s="1573"/>
      <c r="P185" s="1573"/>
      <c r="Q185" s="1564"/>
      <c r="R185" s="1592"/>
      <c r="S185" s="1595"/>
      <c r="T185" s="1312">
        <v>0</v>
      </c>
      <c r="U185" s="1590"/>
      <c r="V185" s="1312">
        <v>0</v>
      </c>
      <c r="W185" s="1931"/>
      <c r="X185" s="1661"/>
      <c r="Y185" s="251" t="s">
        <v>1551</v>
      </c>
      <c r="Z185" s="1582"/>
      <c r="AA185" s="269">
        <f t="shared" si="4"/>
        <v>47336</v>
      </c>
      <c r="AB185" s="1573"/>
      <c r="AC185" s="1556"/>
      <c r="AD185" s="1144"/>
      <c r="AE185" s="1342"/>
      <c r="AF185" s="1342"/>
      <c r="AG185" s="1342"/>
      <c r="AH185" s="1342"/>
      <c r="AI185" s="1342"/>
      <c r="AJ185" s="1342"/>
      <c r="AK185" s="1342"/>
      <c r="AL185" s="1342"/>
      <c r="AM185" s="261"/>
      <c r="AN185" s="263"/>
      <c r="AO185" s="263"/>
      <c r="AP185" s="1195"/>
      <c r="AQ185" s="263"/>
    </row>
    <row r="186" spans="1:46" ht="78.75" hidden="1" customHeight="1" x14ac:dyDescent="0.2">
      <c r="A186" s="1562"/>
      <c r="B186" s="1562"/>
      <c r="C186" s="1333" t="s">
        <v>1548</v>
      </c>
      <c r="D186" s="1562"/>
      <c r="E186" s="1562"/>
      <c r="F186" s="1586"/>
      <c r="G186" s="644" t="s">
        <v>1549</v>
      </c>
      <c r="H186" s="1371" t="s">
        <v>1550</v>
      </c>
      <c r="I186" s="1362">
        <v>41512</v>
      </c>
      <c r="J186" s="1364">
        <v>888340268</v>
      </c>
      <c r="K186" s="1570"/>
      <c r="L186" s="1366"/>
      <c r="M186" s="1570"/>
      <c r="N186" s="265">
        <v>58107417</v>
      </c>
      <c r="O186" s="1570"/>
      <c r="P186" s="1570"/>
      <c r="Q186" s="1565"/>
      <c r="R186" s="1593"/>
      <c r="S186" s="1596"/>
      <c r="T186" s="1311" t="s">
        <v>1934</v>
      </c>
      <c r="U186" s="1567"/>
      <c r="V186" s="1312">
        <v>47336</v>
      </c>
      <c r="W186" s="1932"/>
      <c r="X186" s="1619"/>
      <c r="Y186" s="251" t="s">
        <v>1416</v>
      </c>
      <c r="Z186" s="1562"/>
      <c r="AA186" s="269">
        <f t="shared" si="4"/>
        <v>29053708.5</v>
      </c>
      <c r="AB186" s="1570"/>
      <c r="AC186" s="1366" t="s">
        <v>1643</v>
      </c>
      <c r="AD186" s="1144"/>
      <c r="AE186" s="1342"/>
      <c r="AF186" s="1342"/>
      <c r="AG186" s="1342"/>
      <c r="AH186" s="1342"/>
      <c r="AI186" s="1342"/>
      <c r="AJ186" s="1342"/>
      <c r="AK186" s="1342"/>
      <c r="AL186" s="1342"/>
      <c r="AM186" s="261"/>
      <c r="AN186" s="263"/>
      <c r="AO186" s="263"/>
      <c r="AP186" s="1195"/>
      <c r="AQ186" s="263"/>
    </row>
    <row r="187" spans="1:46" s="1008" customFormat="1" hidden="1" x14ac:dyDescent="0.2">
      <c r="A187" s="464"/>
      <c r="B187" s="464"/>
      <c r="C187" s="464"/>
      <c r="D187" s="464"/>
      <c r="E187" s="464"/>
      <c r="F187" s="1122"/>
      <c r="G187" s="665"/>
      <c r="H187" s="666"/>
      <c r="I187" s="468"/>
      <c r="J187" s="667"/>
      <c r="K187" s="468"/>
      <c r="L187" s="467"/>
      <c r="M187" s="468"/>
      <c r="N187" s="509"/>
      <c r="O187" s="468"/>
      <c r="P187" s="468"/>
      <c r="Q187" s="471"/>
      <c r="R187" s="667"/>
      <c r="S187" s="812"/>
      <c r="T187" s="812"/>
      <c r="U187" s="812"/>
      <c r="V187" s="812"/>
      <c r="W187" s="668"/>
      <c r="X187" s="470"/>
      <c r="Y187" s="464"/>
      <c r="Z187" s="464"/>
      <c r="AA187" s="469"/>
      <c r="AB187" s="468"/>
      <c r="AC187" s="467"/>
      <c r="AD187" s="471"/>
      <c r="AE187" s="502"/>
      <c r="AF187" s="502"/>
      <c r="AG187" s="502"/>
      <c r="AH187" s="502"/>
      <c r="AI187" s="502"/>
      <c r="AJ187" s="502"/>
      <c r="AK187" s="502"/>
      <c r="AL187" s="502"/>
      <c r="AM187" s="669"/>
      <c r="AN187" s="472"/>
      <c r="AO187" s="472"/>
      <c r="AP187" s="1195"/>
      <c r="AQ187" s="472"/>
    </row>
    <row r="188" spans="1:46" ht="57" customHeight="1" x14ac:dyDescent="0.2">
      <c r="A188" s="1559" t="s">
        <v>1552</v>
      </c>
      <c r="B188" s="1561" t="s">
        <v>1555</v>
      </c>
      <c r="C188" s="1559" t="s">
        <v>1553</v>
      </c>
      <c r="D188" s="1561" t="s">
        <v>1477</v>
      </c>
      <c r="E188" s="1561" t="s">
        <v>1554</v>
      </c>
      <c r="F188" s="1584" t="s">
        <v>120</v>
      </c>
      <c r="G188" s="644" t="s">
        <v>1478</v>
      </c>
      <c r="H188" s="1576" t="s">
        <v>1556</v>
      </c>
      <c r="I188" s="1563">
        <v>41572</v>
      </c>
      <c r="J188" s="1364">
        <v>1997533230</v>
      </c>
      <c r="K188" s="1563">
        <v>41628</v>
      </c>
      <c r="L188" s="1555" t="s">
        <v>246</v>
      </c>
      <c r="M188" s="1563">
        <v>41628</v>
      </c>
      <c r="N188" s="265">
        <v>1997533230</v>
      </c>
      <c r="O188" s="1563">
        <v>41632</v>
      </c>
      <c r="P188" s="1563">
        <v>41632</v>
      </c>
      <c r="Q188" s="1571">
        <v>5</v>
      </c>
      <c r="R188" s="1591">
        <v>2190366295</v>
      </c>
      <c r="S188" s="1286"/>
      <c r="T188" s="1286" t="s">
        <v>1478</v>
      </c>
      <c r="U188" s="1286" t="s">
        <v>246</v>
      </c>
      <c r="V188" s="1287">
        <v>1997533230</v>
      </c>
      <c r="W188" s="1568"/>
      <c r="X188" s="1563"/>
      <c r="Y188" s="251" t="s">
        <v>1557</v>
      </c>
      <c r="Z188" s="1561" t="s">
        <v>1649</v>
      </c>
      <c r="AA188" s="269"/>
      <c r="AB188" s="1362"/>
      <c r="AC188" s="1366"/>
      <c r="AD188" s="269">
        <v>657109889</v>
      </c>
      <c r="AE188" s="1362">
        <v>41638</v>
      </c>
      <c r="AF188" s="1291" t="s">
        <v>1906</v>
      </c>
      <c r="AG188" s="261">
        <v>884517525.55999994</v>
      </c>
      <c r="AH188" s="259">
        <v>41723</v>
      </c>
      <c r="AI188" s="1294" t="s">
        <v>1068</v>
      </c>
      <c r="AJ188" s="1372">
        <v>421856613.48000002</v>
      </c>
      <c r="AK188" s="808"/>
      <c r="AL188" s="808"/>
      <c r="AM188" s="261"/>
      <c r="AN188" s="263"/>
      <c r="AO188" s="263"/>
      <c r="AP188" s="1195"/>
      <c r="AQ188" s="1667" t="s">
        <v>1983</v>
      </c>
      <c r="AT188" s="1143"/>
    </row>
    <row r="189" spans="1:46" ht="62.25" customHeight="1" x14ac:dyDescent="0.2">
      <c r="A189" s="1560"/>
      <c r="B189" s="1562"/>
      <c r="C189" s="1560"/>
      <c r="D189" s="1562"/>
      <c r="E189" s="1562"/>
      <c r="F189" s="1586"/>
      <c r="G189" s="644" t="s">
        <v>1479</v>
      </c>
      <c r="H189" s="1577"/>
      <c r="I189" s="1570"/>
      <c r="J189" s="1364">
        <v>192836229</v>
      </c>
      <c r="K189" s="1570"/>
      <c r="L189" s="1556"/>
      <c r="M189" s="1570"/>
      <c r="N189" s="265">
        <v>192833065</v>
      </c>
      <c r="O189" s="1570"/>
      <c r="P189" s="1570"/>
      <c r="Q189" s="1565"/>
      <c r="R189" s="1593"/>
      <c r="S189" s="1311" t="s">
        <v>1890</v>
      </c>
      <c r="T189" s="1311" t="s">
        <v>1891</v>
      </c>
      <c r="U189" s="1311" t="s">
        <v>1892</v>
      </c>
      <c r="V189" s="1312">
        <v>192833065</v>
      </c>
      <c r="W189" s="1569"/>
      <c r="X189" s="1570"/>
      <c r="Y189" s="251" t="s">
        <v>1558</v>
      </c>
      <c r="Z189" s="1562"/>
      <c r="AA189" s="269"/>
      <c r="AB189" s="1362"/>
      <c r="AC189" s="1366"/>
      <c r="AD189" s="1363"/>
      <c r="AE189" s="1342"/>
      <c r="AF189" s="1342"/>
      <c r="AG189" s="1342"/>
      <c r="AH189" s="1342"/>
      <c r="AI189" s="1342"/>
      <c r="AJ189" s="1342"/>
      <c r="AK189" s="1342"/>
      <c r="AL189" s="1342"/>
      <c r="AM189" s="261"/>
      <c r="AN189" s="263"/>
      <c r="AO189" s="263"/>
      <c r="AP189" s="1195"/>
      <c r="AQ189" s="1668"/>
    </row>
    <row r="190" spans="1:46" s="857" customFormat="1" x14ac:dyDescent="0.2">
      <c r="A190" s="649"/>
      <c r="B190" s="649"/>
      <c r="C190" s="649"/>
      <c r="D190" s="649"/>
      <c r="E190" s="649"/>
      <c r="F190" s="856"/>
      <c r="G190" s="651"/>
      <c r="H190" s="652"/>
      <c r="I190" s="653"/>
      <c r="J190" s="654"/>
      <c r="K190" s="653"/>
      <c r="L190" s="655"/>
      <c r="M190" s="653"/>
      <c r="N190" s="656"/>
      <c r="O190" s="653"/>
      <c r="P190" s="653"/>
      <c r="Q190" s="657"/>
      <c r="R190" s="654"/>
      <c r="S190" s="1271"/>
      <c r="T190" s="1271"/>
      <c r="U190" s="1271"/>
      <c r="V190" s="1271"/>
      <c r="W190" s="658"/>
      <c r="X190" s="659"/>
      <c r="Y190" s="649"/>
      <c r="Z190" s="649"/>
      <c r="AA190" s="660"/>
      <c r="AB190" s="653"/>
      <c r="AC190" s="655"/>
      <c r="AD190" s="657"/>
      <c r="AE190" s="661"/>
      <c r="AF190" s="661"/>
      <c r="AG190" s="661"/>
      <c r="AH190" s="661"/>
      <c r="AI190" s="661"/>
      <c r="AJ190" s="661"/>
      <c r="AK190" s="661"/>
      <c r="AL190" s="661"/>
      <c r="AM190" s="662"/>
      <c r="AN190" s="663"/>
      <c r="AO190" s="663"/>
      <c r="AP190" s="1195"/>
      <c r="AQ190" s="663"/>
    </row>
    <row r="191" spans="1:46" ht="40.5" customHeight="1" x14ac:dyDescent="0.2">
      <c r="A191" s="1927" t="s">
        <v>1650</v>
      </c>
      <c r="B191" s="251" t="s">
        <v>1480</v>
      </c>
      <c r="C191" s="251" t="s">
        <v>1493</v>
      </c>
      <c r="D191" s="1561" t="s">
        <v>1506</v>
      </c>
      <c r="E191" s="1561" t="s">
        <v>1507</v>
      </c>
      <c r="F191" s="1599" t="s">
        <v>1665</v>
      </c>
      <c r="G191" s="1602" t="s">
        <v>1508</v>
      </c>
      <c r="H191" s="1576" t="s">
        <v>1509</v>
      </c>
      <c r="I191" s="1563">
        <v>41502</v>
      </c>
      <c r="J191" s="1591">
        <v>209762506</v>
      </c>
      <c r="K191" s="1563">
        <v>41634</v>
      </c>
      <c r="L191" s="1555" t="s">
        <v>1651</v>
      </c>
      <c r="M191" s="1563">
        <v>41634</v>
      </c>
      <c r="N191" s="265">
        <v>16450604</v>
      </c>
      <c r="O191" s="1563">
        <v>41649</v>
      </c>
      <c r="P191" s="1563">
        <v>41649</v>
      </c>
      <c r="Q191" s="1571">
        <v>6</v>
      </c>
      <c r="R191" s="1591">
        <v>273760146</v>
      </c>
      <c r="S191" s="1566" t="s">
        <v>1884</v>
      </c>
      <c r="T191" s="1566" t="s">
        <v>1885</v>
      </c>
      <c r="U191" s="1566" t="s">
        <v>1887</v>
      </c>
      <c r="V191" s="1674">
        <v>63997640</v>
      </c>
      <c r="W191" s="1568"/>
      <c r="X191" s="1563"/>
      <c r="Y191" s="1561" t="s">
        <v>881</v>
      </c>
      <c r="Z191" s="251"/>
      <c r="AA191" s="269"/>
      <c r="AB191" s="1362"/>
      <c r="AC191" s="1366"/>
      <c r="AD191" s="1614">
        <v>5887080</v>
      </c>
      <c r="AE191" s="1610">
        <v>41724</v>
      </c>
      <c r="AF191" s="1594" t="s">
        <v>1921</v>
      </c>
      <c r="AG191" s="1578">
        <v>26085025.829999998</v>
      </c>
      <c r="AH191" s="1610">
        <v>41786</v>
      </c>
      <c r="AI191" s="1561"/>
      <c r="AJ191" s="1342"/>
      <c r="AK191" s="1342"/>
      <c r="AL191" s="1342"/>
      <c r="AM191" s="261"/>
      <c r="AN191" s="278"/>
      <c r="AO191" s="278"/>
      <c r="AP191" s="1195"/>
      <c r="AQ191" s="263"/>
    </row>
    <row r="192" spans="1:46" ht="51.75" customHeight="1" x14ac:dyDescent="0.2">
      <c r="A192" s="1928"/>
      <c r="B192" s="251" t="s">
        <v>1481</v>
      </c>
      <c r="C192" s="251" t="s">
        <v>1494</v>
      </c>
      <c r="D192" s="1582"/>
      <c r="E192" s="1582"/>
      <c r="F192" s="1600"/>
      <c r="G192" s="1603"/>
      <c r="H192" s="1587"/>
      <c r="I192" s="1573"/>
      <c r="J192" s="1592"/>
      <c r="K192" s="1573"/>
      <c r="L192" s="1572"/>
      <c r="M192" s="1573"/>
      <c r="N192" s="265">
        <v>16396860</v>
      </c>
      <c r="O192" s="1573"/>
      <c r="P192" s="1573"/>
      <c r="Q192" s="1564"/>
      <c r="R192" s="1592"/>
      <c r="S192" s="1590"/>
      <c r="T192" s="1590"/>
      <c r="U192" s="1590"/>
      <c r="V192" s="1590"/>
      <c r="W192" s="1597"/>
      <c r="X192" s="1573"/>
      <c r="Y192" s="1582"/>
      <c r="Z192" s="251"/>
      <c r="AA192" s="269"/>
      <c r="AB192" s="1362"/>
      <c r="AC192" s="1366"/>
      <c r="AD192" s="1669"/>
      <c r="AE192" s="1665"/>
      <c r="AF192" s="1582"/>
      <c r="AG192" s="1673"/>
      <c r="AH192" s="1582"/>
      <c r="AI192" s="1582"/>
      <c r="AJ192" s="1342"/>
      <c r="AK192" s="1342"/>
      <c r="AL192" s="1342"/>
      <c r="AM192" s="261"/>
      <c r="AN192" s="278"/>
      <c r="AO192" s="278"/>
      <c r="AP192" s="1195"/>
      <c r="AQ192" s="263"/>
    </row>
    <row r="193" spans="1:43" ht="47.25" customHeight="1" x14ac:dyDescent="0.2">
      <c r="A193" s="1928"/>
      <c r="B193" s="251" t="s">
        <v>1482</v>
      </c>
      <c r="C193" s="251" t="s">
        <v>1495</v>
      </c>
      <c r="D193" s="1582"/>
      <c r="E193" s="1582"/>
      <c r="F193" s="1600"/>
      <c r="G193" s="1603"/>
      <c r="H193" s="1587"/>
      <c r="I193" s="1573"/>
      <c r="J193" s="1592"/>
      <c r="K193" s="1573"/>
      <c r="L193" s="1572"/>
      <c r="M193" s="1573"/>
      <c r="N193" s="265">
        <v>16487222</v>
      </c>
      <c r="O193" s="1573"/>
      <c r="P193" s="1573"/>
      <c r="Q193" s="1564"/>
      <c r="R193" s="1592"/>
      <c r="S193" s="1590"/>
      <c r="T193" s="1590"/>
      <c r="U193" s="1590"/>
      <c r="V193" s="1590"/>
      <c r="W193" s="1597"/>
      <c r="X193" s="1573"/>
      <c r="Y193" s="1582"/>
      <c r="Z193" s="251"/>
      <c r="AA193" s="269"/>
      <c r="AB193" s="1362"/>
      <c r="AC193" s="1366"/>
      <c r="AD193" s="1669"/>
      <c r="AE193" s="1665"/>
      <c r="AF193" s="1582"/>
      <c r="AG193" s="1673"/>
      <c r="AH193" s="1582"/>
      <c r="AI193" s="1582"/>
      <c r="AJ193" s="1342"/>
      <c r="AK193" s="1342"/>
      <c r="AL193" s="1342"/>
      <c r="AM193" s="261"/>
      <c r="AN193" s="278"/>
      <c r="AO193" s="278"/>
      <c r="AP193" s="1195"/>
      <c r="AQ193" s="263"/>
    </row>
    <row r="194" spans="1:43" ht="48" customHeight="1" x14ac:dyDescent="0.2">
      <c r="A194" s="1928"/>
      <c r="B194" s="251" t="s">
        <v>1483</v>
      </c>
      <c r="C194" s="251" t="s">
        <v>1496</v>
      </c>
      <c r="D194" s="1582"/>
      <c r="E194" s="1582"/>
      <c r="F194" s="1600"/>
      <c r="G194" s="1603"/>
      <c r="H194" s="1587"/>
      <c r="I194" s="1573"/>
      <c r="J194" s="1592"/>
      <c r="K194" s="1573"/>
      <c r="L194" s="1572"/>
      <c r="M194" s="1573"/>
      <c r="N194" s="265">
        <v>16493785</v>
      </c>
      <c r="O194" s="1573"/>
      <c r="P194" s="1573"/>
      <c r="Q194" s="1564"/>
      <c r="R194" s="1592"/>
      <c r="S194" s="1590"/>
      <c r="T194" s="1590"/>
      <c r="U194" s="1590"/>
      <c r="V194" s="1590"/>
      <c r="W194" s="1597"/>
      <c r="X194" s="1573"/>
      <c r="Y194" s="1582"/>
      <c r="Z194" s="251"/>
      <c r="AA194" s="269"/>
      <c r="AB194" s="1362"/>
      <c r="AC194" s="1366"/>
      <c r="AD194" s="1669"/>
      <c r="AE194" s="1665"/>
      <c r="AF194" s="1582"/>
      <c r="AG194" s="1673"/>
      <c r="AH194" s="1582"/>
      <c r="AI194" s="1582"/>
      <c r="AJ194" s="1342"/>
      <c r="AK194" s="1342"/>
      <c r="AL194" s="1342"/>
      <c r="AM194" s="261"/>
      <c r="AN194" s="278"/>
      <c r="AO194" s="278"/>
      <c r="AP194" s="1195"/>
      <c r="AQ194" s="263"/>
    </row>
    <row r="195" spans="1:43" ht="48" customHeight="1" x14ac:dyDescent="0.2">
      <c r="A195" s="1928"/>
      <c r="B195" s="251" t="s">
        <v>1484</v>
      </c>
      <c r="C195" s="251" t="s">
        <v>1497</v>
      </c>
      <c r="D195" s="1582"/>
      <c r="E195" s="1582"/>
      <c r="F195" s="1600"/>
      <c r="G195" s="1603"/>
      <c r="H195" s="1587"/>
      <c r="I195" s="1573"/>
      <c r="J195" s="1592"/>
      <c r="K195" s="1573"/>
      <c r="L195" s="1572"/>
      <c r="M195" s="1573"/>
      <c r="N195" s="265">
        <v>16496267</v>
      </c>
      <c r="O195" s="1573"/>
      <c r="P195" s="1573"/>
      <c r="Q195" s="1564"/>
      <c r="R195" s="1592"/>
      <c r="S195" s="1590"/>
      <c r="T195" s="1590"/>
      <c r="U195" s="1590"/>
      <c r="V195" s="1590"/>
      <c r="W195" s="1597"/>
      <c r="X195" s="1573"/>
      <c r="Y195" s="1582"/>
      <c r="Z195" s="251"/>
      <c r="AA195" s="269"/>
      <c r="AB195" s="1362"/>
      <c r="AC195" s="1366"/>
      <c r="AD195" s="1669"/>
      <c r="AE195" s="1665"/>
      <c r="AF195" s="1582"/>
      <c r="AG195" s="1673"/>
      <c r="AH195" s="1582"/>
      <c r="AI195" s="1582"/>
      <c r="AJ195" s="1342"/>
      <c r="AK195" s="1342"/>
      <c r="AL195" s="1342"/>
      <c r="AM195" s="261"/>
      <c r="AN195" s="278"/>
      <c r="AO195" s="278"/>
      <c r="AP195" s="1195"/>
      <c r="AQ195" s="263"/>
    </row>
    <row r="196" spans="1:43" ht="48" customHeight="1" x14ac:dyDescent="0.2">
      <c r="A196" s="1928"/>
      <c r="B196" s="251" t="s">
        <v>1485</v>
      </c>
      <c r="C196" s="251" t="s">
        <v>1498</v>
      </c>
      <c r="D196" s="1582"/>
      <c r="E196" s="1582"/>
      <c r="F196" s="1600"/>
      <c r="G196" s="1603"/>
      <c r="H196" s="1587"/>
      <c r="I196" s="1573"/>
      <c r="J196" s="1592"/>
      <c r="K196" s="1573"/>
      <c r="L196" s="1572"/>
      <c r="M196" s="1573"/>
      <c r="N196" s="265">
        <v>16413475</v>
      </c>
      <c r="O196" s="1573"/>
      <c r="P196" s="1573"/>
      <c r="Q196" s="1564"/>
      <c r="R196" s="1592"/>
      <c r="S196" s="1590"/>
      <c r="T196" s="1590"/>
      <c r="U196" s="1590"/>
      <c r="V196" s="1590"/>
      <c r="W196" s="1597"/>
      <c r="X196" s="1573"/>
      <c r="Y196" s="1582"/>
      <c r="Z196" s="251"/>
      <c r="AA196" s="269"/>
      <c r="AB196" s="1362"/>
      <c r="AC196" s="1366"/>
      <c r="AD196" s="1669"/>
      <c r="AE196" s="1665"/>
      <c r="AF196" s="1582"/>
      <c r="AG196" s="1673"/>
      <c r="AH196" s="1582"/>
      <c r="AI196" s="1582"/>
      <c r="AJ196" s="1342"/>
      <c r="AK196" s="1342"/>
      <c r="AL196" s="1342"/>
      <c r="AM196" s="261"/>
      <c r="AN196" s="278"/>
      <c r="AO196" s="278"/>
      <c r="AP196" s="1195"/>
      <c r="AQ196" s="263"/>
    </row>
    <row r="197" spans="1:43" ht="50.25" customHeight="1" x14ac:dyDescent="0.2">
      <c r="A197" s="1928"/>
      <c r="B197" s="251" t="s">
        <v>1486</v>
      </c>
      <c r="C197" s="251" t="s">
        <v>1499</v>
      </c>
      <c r="D197" s="1582"/>
      <c r="E197" s="1582"/>
      <c r="F197" s="1600"/>
      <c r="G197" s="1603"/>
      <c r="H197" s="1587"/>
      <c r="I197" s="1573"/>
      <c r="J197" s="1592"/>
      <c r="K197" s="1573"/>
      <c r="L197" s="1572"/>
      <c r="M197" s="1573"/>
      <c r="N197" s="265">
        <v>74821553</v>
      </c>
      <c r="O197" s="1573"/>
      <c r="P197" s="1573"/>
      <c r="Q197" s="1564"/>
      <c r="R197" s="1592"/>
      <c r="S197" s="1590"/>
      <c r="T197" s="1567"/>
      <c r="U197" s="1590"/>
      <c r="V197" s="1567"/>
      <c r="W197" s="1597"/>
      <c r="X197" s="1573"/>
      <c r="Y197" s="1582"/>
      <c r="Z197" s="251"/>
      <c r="AA197" s="269"/>
      <c r="AB197" s="1362"/>
      <c r="AC197" s="1366"/>
      <c r="AD197" s="1615"/>
      <c r="AE197" s="1665"/>
      <c r="AF197" s="1582"/>
      <c r="AG197" s="1579"/>
      <c r="AH197" s="1562"/>
      <c r="AI197" s="1562"/>
      <c r="AJ197" s="1342"/>
      <c r="AK197" s="1342"/>
      <c r="AL197" s="1342"/>
      <c r="AM197" s="261"/>
      <c r="AN197" s="278"/>
      <c r="AO197" s="278"/>
      <c r="AP197" s="1195"/>
      <c r="AQ197" s="263"/>
    </row>
    <row r="198" spans="1:43" ht="38.25" customHeight="1" x14ac:dyDescent="0.2">
      <c r="A198" s="1928"/>
      <c r="B198" s="251" t="s">
        <v>1487</v>
      </c>
      <c r="C198" s="251" t="s">
        <v>1500</v>
      </c>
      <c r="D198" s="1582"/>
      <c r="E198" s="1582"/>
      <c r="F198" s="1600"/>
      <c r="G198" s="1604"/>
      <c r="H198" s="1587"/>
      <c r="I198" s="1573"/>
      <c r="J198" s="1593"/>
      <c r="K198" s="1573"/>
      <c r="L198" s="1572"/>
      <c r="M198" s="1573"/>
      <c r="N198" s="265">
        <v>16495471</v>
      </c>
      <c r="O198" s="1573"/>
      <c r="P198" s="1573"/>
      <c r="Q198" s="1564"/>
      <c r="R198" s="1592"/>
      <c r="S198" s="1590"/>
      <c r="T198" s="1566" t="s">
        <v>1886</v>
      </c>
      <c r="U198" s="1590"/>
      <c r="V198" s="1674">
        <v>209762506</v>
      </c>
      <c r="W198" s="1597"/>
      <c r="X198" s="1573"/>
      <c r="Y198" s="1562"/>
      <c r="Z198" s="251"/>
      <c r="AA198" s="269"/>
      <c r="AB198" s="1362"/>
      <c r="AC198" s="1366"/>
      <c r="AD198" s="1614">
        <v>209762506</v>
      </c>
      <c r="AE198" s="1665"/>
      <c r="AF198" s="1582"/>
      <c r="AG198" s="1342"/>
      <c r="AH198" s="1342"/>
      <c r="AI198" s="1342"/>
      <c r="AJ198" s="1342"/>
      <c r="AK198" s="1342"/>
      <c r="AL198" s="1342"/>
      <c r="AM198" s="261"/>
      <c r="AN198" s="278"/>
      <c r="AO198" s="278"/>
      <c r="AP198" s="1195"/>
      <c r="AQ198" s="263"/>
    </row>
    <row r="199" spans="1:43" ht="61.5" customHeight="1" x14ac:dyDescent="0.2">
      <c r="A199" s="1928"/>
      <c r="B199" s="251" t="s">
        <v>1488</v>
      </c>
      <c r="C199" s="251" t="s">
        <v>1501</v>
      </c>
      <c r="D199" s="1582"/>
      <c r="E199" s="1582"/>
      <c r="F199" s="1600"/>
      <c r="G199" s="1602" t="s">
        <v>904</v>
      </c>
      <c r="H199" s="1587"/>
      <c r="I199" s="1573"/>
      <c r="J199" s="1591">
        <v>64000000</v>
      </c>
      <c r="K199" s="1573"/>
      <c r="L199" s="1572"/>
      <c r="M199" s="1573"/>
      <c r="N199" s="265">
        <v>16489927</v>
      </c>
      <c r="O199" s="1573"/>
      <c r="P199" s="1573"/>
      <c r="Q199" s="1564"/>
      <c r="R199" s="1592"/>
      <c r="S199" s="1590"/>
      <c r="T199" s="1590"/>
      <c r="U199" s="1590"/>
      <c r="V199" s="1590"/>
      <c r="W199" s="1597"/>
      <c r="X199" s="1573"/>
      <c r="Y199" s="1561" t="s">
        <v>1510</v>
      </c>
      <c r="Z199" s="251"/>
      <c r="AA199" s="269"/>
      <c r="AB199" s="1362"/>
      <c r="AC199" s="1366"/>
      <c r="AD199" s="1669"/>
      <c r="AE199" s="1665"/>
      <c r="AF199" s="1582"/>
      <c r="AG199" s="1342"/>
      <c r="AH199" s="1342"/>
      <c r="AI199" s="1342"/>
      <c r="AJ199" s="1342"/>
      <c r="AK199" s="1342"/>
      <c r="AL199" s="1342"/>
      <c r="AM199" s="261"/>
      <c r="AN199" s="278"/>
      <c r="AO199" s="278"/>
      <c r="AP199" s="1195"/>
      <c r="AQ199" s="263"/>
    </row>
    <row r="200" spans="1:43" ht="42" customHeight="1" x14ac:dyDescent="0.2">
      <c r="A200" s="1928"/>
      <c r="B200" s="251" t="s">
        <v>1489</v>
      </c>
      <c r="C200" s="251" t="s">
        <v>1502</v>
      </c>
      <c r="D200" s="1582"/>
      <c r="E200" s="1582"/>
      <c r="F200" s="1600"/>
      <c r="G200" s="1603"/>
      <c r="H200" s="1587"/>
      <c r="I200" s="1573"/>
      <c r="J200" s="1592"/>
      <c r="K200" s="1573"/>
      <c r="L200" s="1572"/>
      <c r="M200" s="1573"/>
      <c r="N200" s="265">
        <v>16221887</v>
      </c>
      <c r="O200" s="1573"/>
      <c r="P200" s="1573"/>
      <c r="Q200" s="1564"/>
      <c r="R200" s="1592"/>
      <c r="S200" s="1590"/>
      <c r="T200" s="1590"/>
      <c r="U200" s="1590"/>
      <c r="V200" s="1590"/>
      <c r="W200" s="1597"/>
      <c r="X200" s="1573"/>
      <c r="Y200" s="1582"/>
      <c r="Z200" s="251"/>
      <c r="AA200" s="269"/>
      <c r="AB200" s="1362"/>
      <c r="AC200" s="1366"/>
      <c r="AD200" s="1669"/>
      <c r="AE200" s="1665"/>
      <c r="AF200" s="1582"/>
      <c r="AG200" s="1342"/>
      <c r="AH200" s="1342"/>
      <c r="AI200" s="1342"/>
      <c r="AJ200" s="1342"/>
      <c r="AK200" s="1342"/>
      <c r="AL200" s="1342"/>
      <c r="AM200" s="261"/>
      <c r="AN200" s="278"/>
      <c r="AO200" s="278"/>
      <c r="AP200" s="1195"/>
      <c r="AQ200" s="263"/>
    </row>
    <row r="201" spans="1:43" ht="40.5" customHeight="1" x14ac:dyDescent="0.2">
      <c r="A201" s="1928"/>
      <c r="B201" s="251" t="s">
        <v>1490</v>
      </c>
      <c r="C201" s="251" t="s">
        <v>1503</v>
      </c>
      <c r="D201" s="1582"/>
      <c r="E201" s="1582"/>
      <c r="F201" s="1600"/>
      <c r="G201" s="1603"/>
      <c r="H201" s="1587"/>
      <c r="I201" s="1573"/>
      <c r="J201" s="1592"/>
      <c r="K201" s="1573"/>
      <c r="L201" s="1572"/>
      <c r="M201" s="1573"/>
      <c r="N201" s="265">
        <v>8175619</v>
      </c>
      <c r="O201" s="1573"/>
      <c r="P201" s="1573"/>
      <c r="Q201" s="1564"/>
      <c r="R201" s="1592"/>
      <c r="S201" s="1590"/>
      <c r="T201" s="1590"/>
      <c r="U201" s="1590"/>
      <c r="V201" s="1590"/>
      <c r="W201" s="1597"/>
      <c r="X201" s="1573"/>
      <c r="Y201" s="1582"/>
      <c r="Z201" s="251"/>
      <c r="AA201" s="269"/>
      <c r="AB201" s="1362"/>
      <c r="AC201" s="1366"/>
      <c r="AD201" s="1669"/>
      <c r="AE201" s="1665"/>
      <c r="AF201" s="1582"/>
      <c r="AG201" s="1342"/>
      <c r="AH201" s="1342"/>
      <c r="AI201" s="1342"/>
      <c r="AJ201" s="1342"/>
      <c r="AK201" s="1342"/>
      <c r="AL201" s="1342"/>
      <c r="AM201" s="261"/>
      <c r="AN201" s="278"/>
      <c r="AO201" s="278"/>
      <c r="AP201" s="1195"/>
      <c r="AQ201" s="263"/>
    </row>
    <row r="202" spans="1:43" ht="40.5" customHeight="1" x14ac:dyDescent="0.2">
      <c r="A202" s="1928"/>
      <c r="B202" s="251" t="s">
        <v>1491</v>
      </c>
      <c r="C202" s="251" t="s">
        <v>1504</v>
      </c>
      <c r="D202" s="1582"/>
      <c r="E202" s="1582"/>
      <c r="F202" s="1600"/>
      <c r="G202" s="1603"/>
      <c r="H202" s="1587"/>
      <c r="I202" s="1573"/>
      <c r="J202" s="1592"/>
      <c r="K202" s="1573"/>
      <c r="L202" s="1572"/>
      <c r="M202" s="1573"/>
      <c r="N202" s="302">
        <v>32025538</v>
      </c>
      <c r="O202" s="1573"/>
      <c r="P202" s="1573"/>
      <c r="Q202" s="1564"/>
      <c r="R202" s="1592"/>
      <c r="S202" s="1590"/>
      <c r="T202" s="1590"/>
      <c r="U202" s="1590"/>
      <c r="V202" s="1590"/>
      <c r="W202" s="1597"/>
      <c r="X202" s="1573"/>
      <c r="Y202" s="1582"/>
      <c r="Z202" s="251"/>
      <c r="AA202" s="269"/>
      <c r="AB202" s="1362"/>
      <c r="AC202" s="1366"/>
      <c r="AD202" s="1669"/>
      <c r="AE202" s="1665"/>
      <c r="AF202" s="1582"/>
      <c r="AG202" s="1342"/>
      <c r="AH202" s="1342"/>
      <c r="AI202" s="1342"/>
      <c r="AJ202" s="1342"/>
      <c r="AK202" s="1342"/>
      <c r="AL202" s="1342"/>
      <c r="AM202" s="261"/>
      <c r="AN202" s="278"/>
      <c r="AO202" s="278"/>
      <c r="AP202" s="1195"/>
      <c r="AQ202" s="263"/>
    </row>
    <row r="203" spans="1:43" ht="48" customHeight="1" x14ac:dyDescent="0.2">
      <c r="A203" s="1929"/>
      <c r="B203" s="251" t="s">
        <v>1492</v>
      </c>
      <c r="C203" s="251" t="s">
        <v>1505</v>
      </c>
      <c r="D203" s="1562"/>
      <c r="E203" s="1562"/>
      <c r="F203" s="1601"/>
      <c r="G203" s="1604"/>
      <c r="H203" s="1577"/>
      <c r="I203" s="1570"/>
      <c r="J203" s="1593"/>
      <c r="K203" s="1570"/>
      <c r="L203" s="1556"/>
      <c r="M203" s="1570"/>
      <c r="N203" s="265">
        <v>10791938</v>
      </c>
      <c r="O203" s="1570"/>
      <c r="P203" s="1570"/>
      <c r="Q203" s="1565"/>
      <c r="R203" s="1593"/>
      <c r="S203" s="1567"/>
      <c r="T203" s="1567"/>
      <c r="U203" s="1567"/>
      <c r="V203" s="1567"/>
      <c r="W203" s="1569"/>
      <c r="X203" s="1570"/>
      <c r="Y203" s="1562"/>
      <c r="Z203" s="251"/>
      <c r="AA203" s="269"/>
      <c r="AB203" s="1362"/>
      <c r="AC203" s="1366"/>
      <c r="AD203" s="1615"/>
      <c r="AE203" s="1666"/>
      <c r="AF203" s="1562"/>
      <c r="AG203" s="1342"/>
      <c r="AH203" s="1342"/>
      <c r="AI203" s="1342"/>
      <c r="AJ203" s="1342"/>
      <c r="AK203" s="1342"/>
      <c r="AL203" s="1342"/>
      <c r="AM203" s="261"/>
      <c r="AN203" s="278"/>
      <c r="AO203" s="278"/>
      <c r="AP203" s="1195"/>
      <c r="AQ203" s="263"/>
    </row>
    <row r="204" spans="1:43" s="1172" customFormat="1" x14ac:dyDescent="0.2">
      <c r="A204" s="1157"/>
      <c r="B204" s="1157"/>
      <c r="C204" s="1157"/>
      <c r="D204" s="1157"/>
      <c r="E204" s="1157"/>
      <c r="F204" s="1158"/>
      <c r="G204" s="1159"/>
      <c r="H204" s="1160"/>
      <c r="I204" s="1161"/>
      <c r="J204" s="1162"/>
      <c r="K204" s="1161"/>
      <c r="L204" s="1163"/>
      <c r="M204" s="1161"/>
      <c r="N204" s="1164"/>
      <c r="O204" s="1161"/>
      <c r="P204" s="1161"/>
      <c r="Q204" s="1165"/>
      <c r="R204" s="1162"/>
      <c r="S204" s="1280"/>
      <c r="T204" s="1280"/>
      <c r="U204" s="1280"/>
      <c r="V204" s="1280"/>
      <c r="W204" s="1166"/>
      <c r="X204" s="1167"/>
      <c r="Y204" s="1157"/>
      <c r="Z204" s="1157"/>
      <c r="AA204" s="1168"/>
      <c r="AB204" s="1161"/>
      <c r="AC204" s="1163"/>
      <c r="AD204" s="1165"/>
      <c r="AE204" s="1169"/>
      <c r="AF204" s="1169"/>
      <c r="AG204" s="1169"/>
      <c r="AH204" s="1169"/>
      <c r="AI204" s="1169"/>
      <c r="AJ204" s="1169"/>
      <c r="AK204" s="1169"/>
      <c r="AL204" s="1169"/>
      <c r="AM204" s="1170"/>
      <c r="AN204" s="1171"/>
      <c r="AO204" s="1171"/>
      <c r="AP204" s="1195"/>
      <c r="AQ204" s="1171"/>
    </row>
    <row r="205" spans="1:43" ht="60" hidden="1" customHeight="1" x14ac:dyDescent="0.2">
      <c r="A205" s="251" t="s">
        <v>1627</v>
      </c>
      <c r="B205" s="251" t="s">
        <v>1628</v>
      </c>
      <c r="C205" s="251" t="s">
        <v>1629</v>
      </c>
      <c r="D205" s="251" t="s">
        <v>1630</v>
      </c>
      <c r="E205" s="251" t="s">
        <v>1631</v>
      </c>
      <c r="F205" s="643">
        <v>4612909</v>
      </c>
      <c r="G205" s="644" t="s">
        <v>1393</v>
      </c>
      <c r="H205" s="1371" t="s">
        <v>1632</v>
      </c>
      <c r="I205" s="1362">
        <v>41551</v>
      </c>
      <c r="J205" s="1364">
        <v>53363793</v>
      </c>
      <c r="K205" s="1362">
        <v>41634</v>
      </c>
      <c r="L205" s="1366" t="s">
        <v>1648</v>
      </c>
      <c r="M205" s="1362">
        <v>41634</v>
      </c>
      <c r="N205" s="265">
        <v>53340450</v>
      </c>
      <c r="O205" s="1362">
        <v>41635</v>
      </c>
      <c r="P205" s="1362">
        <v>41649</v>
      </c>
      <c r="Q205" s="1363">
        <v>3</v>
      </c>
      <c r="R205" s="1364">
        <v>53340450</v>
      </c>
      <c r="S205" s="1311" t="s">
        <v>1874</v>
      </c>
      <c r="T205" s="1311" t="s">
        <v>1876</v>
      </c>
      <c r="U205" s="1311" t="s">
        <v>1875</v>
      </c>
      <c r="V205" s="1312">
        <v>53340450</v>
      </c>
      <c r="W205" s="568">
        <v>41739</v>
      </c>
      <c r="X205" s="486"/>
      <c r="Y205" s="251" t="s">
        <v>1633</v>
      </c>
      <c r="Z205" s="251"/>
      <c r="AA205" s="269"/>
      <c r="AB205" s="1362"/>
      <c r="AC205" s="1366"/>
      <c r="AD205" s="258">
        <v>48007825</v>
      </c>
      <c r="AE205" s="259">
        <v>41724</v>
      </c>
      <c r="AF205" s="1367" t="s">
        <v>1924</v>
      </c>
      <c r="AG205" s="1342"/>
      <c r="AH205" s="1342"/>
      <c r="AI205" s="1342"/>
      <c r="AJ205" s="1342"/>
      <c r="AK205" s="1342"/>
      <c r="AL205" s="1342"/>
      <c r="AM205" s="261"/>
      <c r="AN205" s="263"/>
      <c r="AO205" s="263"/>
      <c r="AP205" s="1195"/>
      <c r="AQ205" s="263"/>
    </row>
    <row r="206" spans="1:43" s="1057" customFormat="1" hidden="1" x14ac:dyDescent="0.2">
      <c r="A206" s="756"/>
      <c r="B206" s="756"/>
      <c r="C206" s="756"/>
      <c r="D206" s="756"/>
      <c r="E206" s="756"/>
      <c r="F206" s="757"/>
      <c r="G206" s="758"/>
      <c r="H206" s="759"/>
      <c r="I206" s="760"/>
      <c r="J206" s="761"/>
      <c r="K206" s="760"/>
      <c r="L206" s="762"/>
      <c r="M206" s="760"/>
      <c r="N206" s="763"/>
      <c r="O206" s="760"/>
      <c r="P206" s="760"/>
      <c r="Q206" s="764"/>
      <c r="R206" s="761"/>
      <c r="S206" s="1274"/>
      <c r="T206" s="1274"/>
      <c r="U206" s="1274"/>
      <c r="V206" s="1274"/>
      <c r="W206" s="765"/>
      <c r="X206" s="766"/>
      <c r="Y206" s="756"/>
      <c r="Z206" s="756"/>
      <c r="AA206" s="767"/>
      <c r="AB206" s="760"/>
      <c r="AC206" s="762"/>
      <c r="AD206" s="764"/>
      <c r="AE206" s="768"/>
      <c r="AF206" s="768"/>
      <c r="AG206" s="768"/>
      <c r="AH206" s="768"/>
      <c r="AI206" s="768"/>
      <c r="AJ206" s="768"/>
      <c r="AK206" s="768"/>
      <c r="AL206" s="768"/>
      <c r="AM206" s="769"/>
      <c r="AN206" s="770"/>
      <c r="AO206" s="770"/>
      <c r="AP206" s="1195"/>
      <c r="AQ206" s="770"/>
    </row>
    <row r="207" spans="1:43" ht="63" hidden="1" customHeight="1" x14ac:dyDescent="0.2">
      <c r="A207" s="251" t="s">
        <v>1618</v>
      </c>
      <c r="B207" s="251" t="s">
        <v>1473</v>
      </c>
      <c r="C207" s="251" t="s">
        <v>1474</v>
      </c>
      <c r="D207" s="251" t="s">
        <v>1475</v>
      </c>
      <c r="E207" s="251" t="s">
        <v>994</v>
      </c>
      <c r="F207" s="626">
        <v>4292132</v>
      </c>
      <c r="G207" s="627" t="s">
        <v>898</v>
      </c>
      <c r="H207" s="1371" t="s">
        <v>375</v>
      </c>
      <c r="I207" s="1362">
        <v>41579</v>
      </c>
      <c r="J207" s="1364">
        <v>40000000</v>
      </c>
      <c r="K207" s="1362">
        <v>41635</v>
      </c>
      <c r="L207" s="1366" t="s">
        <v>1654</v>
      </c>
      <c r="M207" s="1362">
        <v>41635</v>
      </c>
      <c r="N207" s="265">
        <v>39990951</v>
      </c>
      <c r="O207" s="1362">
        <v>41638</v>
      </c>
      <c r="P207" s="1362">
        <v>41652</v>
      </c>
      <c r="Q207" s="1363">
        <v>3</v>
      </c>
      <c r="R207" s="1364">
        <v>39990951</v>
      </c>
      <c r="S207" s="1311" t="s">
        <v>1863</v>
      </c>
      <c r="T207" s="1311" t="s">
        <v>1873</v>
      </c>
      <c r="U207" s="1311" t="s">
        <v>1864</v>
      </c>
      <c r="V207" s="1312">
        <v>39990951</v>
      </c>
      <c r="W207" s="1368">
        <v>41681</v>
      </c>
      <c r="X207" s="267">
        <v>41690</v>
      </c>
      <c r="Y207" s="251" t="s">
        <v>1476</v>
      </c>
      <c r="Z207" s="251"/>
      <c r="AA207" s="269"/>
      <c r="AB207" s="1362"/>
      <c r="AC207" s="1366"/>
      <c r="AD207" s="1363"/>
      <c r="AE207" s="1342"/>
      <c r="AF207" s="1342"/>
      <c r="AG207" s="1342"/>
      <c r="AH207" s="1342"/>
      <c r="AI207" s="1342"/>
      <c r="AJ207" s="1342"/>
      <c r="AK207" s="1342"/>
      <c r="AL207" s="1342"/>
      <c r="AM207" s="261">
        <v>39375706</v>
      </c>
      <c r="AN207" s="1362">
        <v>41723</v>
      </c>
      <c r="AO207" s="1366" t="s">
        <v>1966</v>
      </c>
      <c r="AP207" s="1196">
        <v>615245</v>
      </c>
      <c r="AQ207" s="263"/>
    </row>
    <row r="208" spans="1:43" s="1031" customFormat="1" ht="9" hidden="1" customHeight="1" x14ac:dyDescent="0.2">
      <c r="A208" s="1149"/>
      <c r="B208" s="1149"/>
      <c r="C208" s="1149"/>
      <c r="D208" s="1149"/>
      <c r="E208" s="1149"/>
      <c r="F208" s="1150"/>
      <c r="G208" s="1018"/>
      <c r="H208" s="1151"/>
      <c r="I208" s="1152"/>
      <c r="J208" s="1021"/>
      <c r="K208" s="1152"/>
      <c r="L208" s="1027"/>
      <c r="M208" s="1152"/>
      <c r="N208" s="1022"/>
      <c r="O208" s="1152"/>
      <c r="P208" s="1152"/>
      <c r="Q208" s="1153"/>
      <c r="R208" s="1154"/>
      <c r="S208" s="1281"/>
      <c r="T208" s="1281"/>
      <c r="U208" s="1281"/>
      <c r="V208" s="1281"/>
      <c r="W208" s="1155"/>
      <c r="X208" s="1156"/>
      <c r="Y208" s="1016"/>
      <c r="Z208" s="1016"/>
      <c r="AA208" s="1026"/>
      <c r="AB208" s="1020"/>
      <c r="AC208" s="1027"/>
      <c r="AD208" s="1023"/>
      <c r="AE208" s="1028"/>
      <c r="AF208" s="1028"/>
      <c r="AG208" s="1028"/>
      <c r="AH208" s="1028"/>
      <c r="AI208" s="1028"/>
      <c r="AJ208" s="1028"/>
      <c r="AK208" s="1028"/>
      <c r="AL208" s="1028"/>
      <c r="AM208" s="1029"/>
      <c r="AN208" s="1030"/>
      <c r="AO208" s="1030"/>
      <c r="AP208" s="1195"/>
      <c r="AQ208" s="1030"/>
    </row>
    <row r="209" spans="1:43" ht="75.75" hidden="1" customHeight="1" x14ac:dyDescent="0.2">
      <c r="A209" s="1129" t="s">
        <v>1619</v>
      </c>
      <c r="B209" s="1129" t="s">
        <v>1620</v>
      </c>
      <c r="C209" s="1129" t="s">
        <v>1621</v>
      </c>
      <c r="D209" s="1129" t="s">
        <v>1622</v>
      </c>
      <c r="E209" s="1129" t="s">
        <v>1623</v>
      </c>
      <c r="F209" s="1032" t="s">
        <v>977</v>
      </c>
      <c r="G209" s="644" t="s">
        <v>1624</v>
      </c>
      <c r="H209" s="1318" t="s">
        <v>1625</v>
      </c>
      <c r="I209" s="1305">
        <v>41562</v>
      </c>
      <c r="J209" s="1364">
        <v>20000000</v>
      </c>
      <c r="K209" s="1305">
        <v>41635</v>
      </c>
      <c r="L209" s="1366" t="s">
        <v>1850</v>
      </c>
      <c r="M209" s="1305">
        <v>41635</v>
      </c>
      <c r="N209" s="265">
        <v>19999745</v>
      </c>
      <c r="O209" s="1305">
        <v>41652</v>
      </c>
      <c r="P209" s="1305">
        <v>41662</v>
      </c>
      <c r="Q209" s="1308">
        <v>3</v>
      </c>
      <c r="R209" s="1326">
        <v>19999745</v>
      </c>
      <c r="S209" s="1329" t="s">
        <v>1957</v>
      </c>
      <c r="T209" s="1329" t="s">
        <v>1958</v>
      </c>
      <c r="U209" s="1329" t="s">
        <v>1959</v>
      </c>
      <c r="V209" s="1334">
        <v>19999745</v>
      </c>
      <c r="W209" s="1324"/>
      <c r="X209" s="1148"/>
      <c r="Y209" s="251" t="s">
        <v>1626</v>
      </c>
      <c r="Z209" s="251" t="s">
        <v>1397</v>
      </c>
      <c r="AA209" s="269"/>
      <c r="AB209" s="1362"/>
      <c r="AC209" s="1366"/>
      <c r="AD209" s="1363"/>
      <c r="AE209" s="1342"/>
      <c r="AF209" s="1342"/>
      <c r="AG209" s="1342"/>
      <c r="AH209" s="1342"/>
      <c r="AI209" s="1342"/>
      <c r="AJ209" s="1342"/>
      <c r="AK209" s="1342"/>
      <c r="AL209" s="1342"/>
      <c r="AM209" s="261"/>
      <c r="AN209" s="263"/>
      <c r="AO209" s="263"/>
      <c r="AP209" s="1195"/>
      <c r="AQ209" s="263"/>
    </row>
    <row r="210" spans="1:43" s="861" customFormat="1" ht="12" hidden="1" customHeight="1" x14ac:dyDescent="0.2">
      <c r="A210" s="1138"/>
      <c r="B210" s="1138"/>
      <c r="C210" s="1138"/>
      <c r="D210" s="1138"/>
      <c r="E210" s="1138"/>
      <c r="F210" s="1139"/>
      <c r="G210" s="646"/>
      <c r="H210" s="1140"/>
      <c r="I210" s="1322"/>
      <c r="J210" s="566"/>
      <c r="K210" s="1322"/>
      <c r="L210" s="1370"/>
      <c r="M210" s="1322"/>
      <c r="N210" s="389"/>
      <c r="O210" s="1322"/>
      <c r="P210" s="1322"/>
      <c r="Q210" s="1141"/>
      <c r="R210" s="1142"/>
      <c r="S210" s="1282"/>
      <c r="T210" s="1282"/>
      <c r="U210" s="1282"/>
      <c r="V210" s="1282"/>
      <c r="W210" s="1324"/>
      <c r="X210" s="1148"/>
      <c r="Y210" s="283"/>
      <c r="Z210" s="283"/>
      <c r="AA210" s="292"/>
      <c r="AB210" s="1369"/>
      <c r="AC210" s="1370"/>
      <c r="AD210" s="564"/>
      <c r="AE210" s="482"/>
      <c r="AF210" s="482"/>
      <c r="AG210" s="482"/>
      <c r="AH210" s="482"/>
      <c r="AI210" s="482"/>
      <c r="AJ210" s="482"/>
      <c r="AK210" s="482"/>
      <c r="AL210" s="482"/>
      <c r="AM210" s="569"/>
      <c r="AN210" s="278"/>
      <c r="AO210" s="278"/>
      <c r="AP210" s="1195"/>
      <c r="AQ210" s="278"/>
    </row>
    <row r="211" spans="1:43" ht="101.25" hidden="1" customHeight="1" x14ac:dyDescent="0.2">
      <c r="A211" s="1561" t="s">
        <v>1634</v>
      </c>
      <c r="B211" s="1561"/>
      <c r="C211" s="1559" t="s">
        <v>1635</v>
      </c>
      <c r="D211" s="1926" t="s">
        <v>1636</v>
      </c>
      <c r="E211" s="1561" t="s">
        <v>1546</v>
      </c>
      <c r="F211" s="1584">
        <v>9806573</v>
      </c>
      <c r="G211" s="644" t="s">
        <v>1478</v>
      </c>
      <c r="H211" s="1576" t="s">
        <v>1637</v>
      </c>
      <c r="I211" s="1563">
        <v>41592</v>
      </c>
      <c r="J211" s="1364">
        <v>119851994</v>
      </c>
      <c r="K211" s="1563">
        <v>41638</v>
      </c>
      <c r="L211" s="1555" t="s">
        <v>1639</v>
      </c>
      <c r="M211" s="1563">
        <v>41638</v>
      </c>
      <c r="N211" s="265">
        <v>119851994</v>
      </c>
      <c r="O211" s="1563">
        <v>41638</v>
      </c>
      <c r="P211" s="1563">
        <v>41638</v>
      </c>
      <c r="Q211" s="1571">
        <v>6</v>
      </c>
      <c r="R211" s="265">
        <f>N211:N212</f>
        <v>119851994</v>
      </c>
      <c r="S211" s="1329" t="s">
        <v>1637</v>
      </c>
      <c r="T211" s="1329" t="s">
        <v>1478</v>
      </c>
      <c r="U211" s="1329" t="s">
        <v>1639</v>
      </c>
      <c r="V211" s="1334">
        <v>119851994</v>
      </c>
      <c r="W211" s="1302"/>
      <c r="X211" s="1361"/>
      <c r="Y211" s="251" t="s">
        <v>1640</v>
      </c>
      <c r="Z211" s="1561" t="s">
        <v>1397</v>
      </c>
      <c r="AA211" s="269">
        <v>59925997</v>
      </c>
      <c r="AB211" s="1618"/>
      <c r="AC211" s="1370"/>
      <c r="AD211" s="258">
        <v>26275392</v>
      </c>
      <c r="AE211" s="259">
        <v>41801</v>
      </c>
      <c r="AF211" s="482"/>
      <c r="AG211" s="1342"/>
      <c r="AH211" s="1342"/>
      <c r="AI211" s="1342"/>
      <c r="AJ211" s="1342"/>
      <c r="AK211" s="1342"/>
      <c r="AL211" s="1342"/>
      <c r="AM211" s="261"/>
      <c r="AN211" s="263"/>
      <c r="AO211" s="263"/>
      <c r="AP211" s="1195"/>
      <c r="AQ211" s="263"/>
    </row>
    <row r="212" spans="1:43" ht="43.5" hidden="1" customHeight="1" x14ac:dyDescent="0.2">
      <c r="A212" s="1562"/>
      <c r="B212" s="1562"/>
      <c r="C212" s="1560"/>
      <c r="D212" s="1598"/>
      <c r="E212" s="1562"/>
      <c r="F212" s="1586"/>
      <c r="G212" s="644" t="s">
        <v>1479</v>
      </c>
      <c r="H212" s="1577"/>
      <c r="I212" s="1570"/>
      <c r="J212" s="1364">
        <v>11570174</v>
      </c>
      <c r="K212" s="1570"/>
      <c r="L212" s="1556"/>
      <c r="M212" s="1570"/>
      <c r="N212" s="265">
        <v>11524966</v>
      </c>
      <c r="O212" s="1570"/>
      <c r="P212" s="1570"/>
      <c r="Q212" s="1565"/>
      <c r="R212" s="1292">
        <v>11524966</v>
      </c>
      <c r="S212" s="1329" t="s">
        <v>1903</v>
      </c>
      <c r="T212" s="1329" t="s">
        <v>1904</v>
      </c>
      <c r="U212" s="1329" t="s">
        <v>1902</v>
      </c>
      <c r="V212" s="1334">
        <v>5762483</v>
      </c>
      <c r="W212" s="1302"/>
      <c r="X212" s="1361"/>
      <c r="Y212" s="251" t="s">
        <v>1641</v>
      </c>
      <c r="Z212" s="1562"/>
      <c r="AA212" s="269">
        <v>5762483</v>
      </c>
      <c r="AB212" s="1619"/>
      <c r="AC212" s="1370"/>
      <c r="AD212" s="1363"/>
      <c r="AE212" s="1342"/>
      <c r="AF212" s="1342"/>
      <c r="AG212" s="1342"/>
      <c r="AH212" s="1342"/>
      <c r="AI212" s="1342"/>
      <c r="AJ212" s="1342"/>
      <c r="AK212" s="1342"/>
      <c r="AL212" s="1342"/>
      <c r="AM212" s="261"/>
      <c r="AN212" s="263"/>
      <c r="AO212" s="263"/>
      <c r="AP212" s="1195"/>
      <c r="AQ212" s="263"/>
    </row>
    <row r="213" spans="1:43" s="1192" customFormat="1" ht="6.75" hidden="1" customHeight="1" x14ac:dyDescent="0.2">
      <c r="A213" s="1173"/>
      <c r="B213" s="1173"/>
      <c r="C213" s="1173"/>
      <c r="D213" s="1173"/>
      <c r="E213" s="1173"/>
      <c r="F213" s="1174"/>
      <c r="G213" s="1175"/>
      <c r="H213" s="1176"/>
      <c r="I213" s="1177"/>
      <c r="J213" s="1178"/>
      <c r="K213" s="1177"/>
      <c r="L213" s="1179"/>
      <c r="M213" s="1177"/>
      <c r="N213" s="1180"/>
      <c r="O213" s="1177"/>
      <c r="P213" s="1177"/>
      <c r="Q213" s="1181"/>
      <c r="R213" s="1182"/>
      <c r="S213" s="1283"/>
      <c r="T213" s="1283"/>
      <c r="U213" s="1283"/>
      <c r="V213" s="1283"/>
      <c r="W213" s="1183"/>
      <c r="X213" s="1184"/>
      <c r="Y213" s="1185"/>
      <c r="Z213" s="1185"/>
      <c r="AA213" s="1186"/>
      <c r="AB213" s="1187"/>
      <c r="AC213" s="1179"/>
      <c r="AD213" s="1188"/>
      <c r="AE213" s="1189"/>
      <c r="AF213" s="1189"/>
      <c r="AG213" s="1189"/>
      <c r="AH213" s="1189"/>
      <c r="AI213" s="1189"/>
      <c r="AJ213" s="1189"/>
      <c r="AK213" s="1189"/>
      <c r="AL213" s="1189"/>
      <c r="AM213" s="1190"/>
      <c r="AN213" s="1191"/>
      <c r="AO213" s="1191"/>
      <c r="AP213" s="1195"/>
      <c r="AQ213" s="1191"/>
    </row>
    <row r="214" spans="1:43" hidden="1" x14ac:dyDescent="0.2">
      <c r="AD214" s="302"/>
      <c r="AE214" s="302"/>
      <c r="AF214" s="302"/>
      <c r="AG214" s="302"/>
      <c r="AH214" s="302"/>
    </row>
    <row r="215" spans="1:43" x14ac:dyDescent="0.2">
      <c r="AD215" s="302"/>
      <c r="AE215" s="302"/>
      <c r="AF215" s="302"/>
      <c r="AG215" s="302"/>
      <c r="AH215" s="302"/>
    </row>
    <row r="216" spans="1:43" x14ac:dyDescent="0.2">
      <c r="AD216" s="302"/>
      <c r="AE216" s="302"/>
      <c r="AF216" s="302"/>
      <c r="AG216" s="302"/>
      <c r="AH216" s="302"/>
    </row>
    <row r="217" spans="1:43" x14ac:dyDescent="0.2">
      <c r="AD217" s="302"/>
      <c r="AE217" s="302"/>
      <c r="AF217" s="302"/>
      <c r="AG217" s="302"/>
      <c r="AH217" s="302"/>
    </row>
    <row r="218" spans="1:43" x14ac:dyDescent="0.2">
      <c r="AD218" s="302"/>
      <c r="AE218" s="302"/>
      <c r="AF218" s="302"/>
      <c r="AG218" s="302"/>
      <c r="AH218" s="302"/>
    </row>
    <row r="221" spans="1:43" x14ac:dyDescent="0.2">
      <c r="AG221" s="253">
        <f>31-9</f>
        <v>22</v>
      </c>
    </row>
    <row r="224" spans="1:43" x14ac:dyDescent="0.2">
      <c r="K224" s="302"/>
      <c r="L224" s="302"/>
      <c r="M224" s="302"/>
      <c r="N224" s="302"/>
      <c r="O224" s="302"/>
      <c r="P224" s="302"/>
    </row>
    <row r="225" spans="7:17" x14ac:dyDescent="0.2">
      <c r="K225" s="302"/>
      <c r="L225" s="302"/>
      <c r="M225" s="302"/>
      <c r="N225" s="302"/>
      <c r="O225" s="302"/>
      <c r="P225" s="302"/>
    </row>
    <row r="226" spans="7:17" x14ac:dyDescent="0.2">
      <c r="K226" s="302"/>
      <c r="L226" s="302"/>
      <c r="M226" s="302"/>
      <c r="N226" s="302"/>
      <c r="O226" s="302"/>
      <c r="P226" s="302"/>
    </row>
    <row r="227" spans="7:17" x14ac:dyDescent="0.2">
      <c r="K227" s="302"/>
      <c r="L227" s="302"/>
      <c r="M227" s="302"/>
      <c r="N227" s="302"/>
      <c r="O227" s="302"/>
      <c r="P227" s="302"/>
    </row>
    <row r="228" spans="7:17" x14ac:dyDescent="0.2">
      <c r="K228" s="302"/>
      <c r="L228" s="302"/>
      <c r="M228" s="302"/>
      <c r="N228" s="302"/>
      <c r="O228" s="302"/>
      <c r="P228" s="302"/>
    </row>
    <row r="229" spans="7:17" x14ac:dyDescent="0.2">
      <c r="K229" s="302"/>
      <c r="L229" s="302"/>
      <c r="M229" s="302"/>
      <c r="N229" s="302"/>
      <c r="O229" s="302"/>
      <c r="P229" s="302"/>
    </row>
    <row r="230" spans="7:17" x14ac:dyDescent="0.2">
      <c r="K230" s="302"/>
      <c r="L230" s="302"/>
      <c r="M230" s="302"/>
      <c r="N230" s="302"/>
      <c r="O230" s="302"/>
      <c r="P230" s="302"/>
    </row>
    <row r="231" spans="7:17" x14ac:dyDescent="0.2">
      <c r="K231" s="302"/>
      <c r="L231" s="302"/>
      <c r="M231" s="302"/>
      <c r="N231" s="302"/>
      <c r="O231" s="302"/>
      <c r="P231" s="302"/>
    </row>
    <row r="232" spans="7:17" x14ac:dyDescent="0.2">
      <c r="K232" s="302"/>
      <c r="L232" s="302"/>
      <c r="M232" s="302"/>
      <c r="N232" s="302"/>
      <c r="O232" s="302"/>
      <c r="P232" s="302"/>
    </row>
    <row r="233" spans="7:17" x14ac:dyDescent="0.2">
      <c r="K233" s="302"/>
      <c r="L233" s="302"/>
      <c r="M233" s="302"/>
      <c r="N233" s="302"/>
      <c r="O233" s="302"/>
      <c r="P233" s="302"/>
    </row>
    <row r="234" spans="7:17" x14ac:dyDescent="0.2">
      <c r="J234" s="302"/>
      <c r="K234" s="302"/>
      <c r="L234" s="302"/>
      <c r="M234" s="302"/>
      <c r="N234" s="302"/>
      <c r="O234" s="302"/>
      <c r="P234" s="302"/>
    </row>
    <row r="235" spans="7:17" x14ac:dyDescent="0.2">
      <c r="J235" s="302"/>
      <c r="K235" s="302"/>
      <c r="L235" s="302"/>
      <c r="M235" s="302"/>
      <c r="N235" s="302"/>
      <c r="O235" s="302"/>
      <c r="P235" s="302"/>
    </row>
    <row r="236" spans="7:17" x14ac:dyDescent="0.2">
      <c r="J236" s="302"/>
      <c r="K236" s="302">
        <v>567215614</v>
      </c>
      <c r="L236" s="302"/>
      <c r="M236" s="302"/>
      <c r="N236" s="302"/>
      <c r="O236" s="302"/>
      <c r="P236" s="302"/>
    </row>
    <row r="237" spans="7:17" x14ac:dyDescent="0.2">
      <c r="G237" s="302"/>
      <c r="H237" s="302"/>
      <c r="I237" s="303"/>
      <c r="J237" s="302"/>
      <c r="K237" s="302">
        <v>1134234988</v>
      </c>
      <c r="L237" s="302"/>
      <c r="M237" s="302"/>
      <c r="N237" s="302"/>
      <c r="O237" s="302"/>
      <c r="P237" s="302"/>
      <c r="Q237" s="302"/>
    </row>
    <row r="238" spans="7:17" x14ac:dyDescent="0.2">
      <c r="G238" s="302"/>
      <c r="H238" s="302"/>
      <c r="I238" s="303"/>
      <c r="J238" s="302"/>
      <c r="K238" s="302">
        <f>K236/K237*100</f>
        <v>50.008650764703802</v>
      </c>
      <c r="L238" s="302"/>
      <c r="M238" s="302"/>
      <c r="N238" s="302"/>
      <c r="O238" s="302"/>
      <c r="P238" s="302"/>
      <c r="Q238" s="302"/>
    </row>
    <row r="239" spans="7:17" x14ac:dyDescent="0.2">
      <c r="G239" s="302"/>
      <c r="H239" s="302"/>
      <c r="I239" s="303"/>
      <c r="J239" s="302"/>
      <c r="K239" s="302"/>
      <c r="L239" s="302"/>
      <c r="M239" s="302"/>
      <c r="N239" s="302"/>
      <c r="O239" s="302"/>
      <c r="P239" s="302"/>
      <c r="Q239" s="302"/>
    </row>
    <row r="240" spans="7:17" x14ac:dyDescent="0.2">
      <c r="G240" s="302"/>
      <c r="H240" s="302"/>
      <c r="I240" s="303"/>
      <c r="J240" s="302"/>
      <c r="K240" s="302"/>
      <c r="L240" s="302"/>
      <c r="M240" s="302"/>
      <c r="N240" s="302"/>
      <c r="O240" s="302"/>
      <c r="P240" s="302"/>
      <c r="Q240" s="302"/>
    </row>
    <row r="241" spans="7:17" x14ac:dyDescent="0.2">
      <c r="G241" s="302"/>
      <c r="H241" s="302"/>
      <c r="I241" s="303"/>
      <c r="J241" s="302"/>
      <c r="K241" s="302"/>
      <c r="L241" s="302"/>
      <c r="M241" s="302"/>
      <c r="N241" s="302"/>
      <c r="O241" s="302"/>
      <c r="P241" s="302"/>
      <c r="Q241" s="302"/>
    </row>
    <row r="242" spans="7:17" x14ac:dyDescent="0.2">
      <c r="G242" s="302"/>
      <c r="H242" s="302"/>
      <c r="I242" s="303"/>
      <c r="J242" s="302"/>
      <c r="K242" s="302"/>
      <c r="L242" s="302"/>
      <c r="M242" s="302"/>
      <c r="N242" s="302"/>
      <c r="O242" s="302"/>
      <c r="P242" s="302"/>
      <c r="Q242" s="302"/>
    </row>
    <row r="243" spans="7:17" x14ac:dyDescent="0.2">
      <c r="G243" s="302"/>
      <c r="H243" s="302"/>
      <c r="I243" s="303"/>
      <c r="J243" s="302"/>
      <c r="K243" s="302"/>
      <c r="L243" s="302"/>
      <c r="M243" s="302"/>
      <c r="N243" s="302"/>
      <c r="O243" s="302"/>
      <c r="P243" s="302"/>
      <c r="Q243" s="302"/>
    </row>
    <row r="244" spans="7:17" x14ac:dyDescent="0.2">
      <c r="G244" s="302"/>
      <c r="H244" s="302"/>
      <c r="I244" s="303"/>
      <c r="J244" s="302"/>
      <c r="K244" s="302"/>
      <c r="L244" s="302"/>
      <c r="M244" s="302"/>
      <c r="N244" s="302"/>
      <c r="O244" s="302"/>
      <c r="P244" s="302"/>
      <c r="Q244" s="302"/>
    </row>
    <row r="245" spans="7:17" x14ac:dyDescent="0.2">
      <c r="G245" s="302"/>
      <c r="H245" s="302"/>
      <c r="I245" s="303"/>
      <c r="J245" s="302"/>
      <c r="K245" s="302"/>
      <c r="L245" s="302"/>
      <c r="M245" s="302"/>
      <c r="N245" s="302"/>
      <c r="O245" s="302"/>
      <c r="P245" s="302"/>
      <c r="Q245" s="302"/>
    </row>
    <row r="246" spans="7:17" x14ac:dyDescent="0.2">
      <c r="G246" s="302"/>
      <c r="H246" s="302"/>
      <c r="I246" s="303"/>
      <c r="J246" s="302"/>
      <c r="K246" s="302"/>
      <c r="L246" s="302"/>
      <c r="M246" s="302"/>
      <c r="N246" s="302"/>
      <c r="O246" s="302"/>
      <c r="P246" s="302"/>
      <c r="Q246" s="302"/>
    </row>
    <row r="247" spans="7:17" x14ac:dyDescent="0.2">
      <c r="G247" s="302"/>
      <c r="H247" s="302"/>
      <c r="I247" s="303"/>
      <c r="J247" s="302"/>
      <c r="K247" s="302"/>
      <c r="L247" s="302"/>
      <c r="M247" s="302"/>
      <c r="N247" s="302"/>
      <c r="O247" s="302"/>
      <c r="P247" s="302"/>
      <c r="Q247" s="302"/>
    </row>
    <row r="248" spans="7:17" x14ac:dyDescent="0.2">
      <c r="G248" s="302"/>
      <c r="H248" s="302"/>
      <c r="I248" s="303"/>
      <c r="J248" s="302"/>
      <c r="K248" s="302"/>
      <c r="L248" s="302"/>
      <c r="M248" s="302"/>
      <c r="N248" s="302"/>
      <c r="O248" s="302"/>
      <c r="P248" s="302"/>
      <c r="Q248" s="302"/>
    </row>
    <row r="249" spans="7:17" x14ac:dyDescent="0.2">
      <c r="G249" s="302"/>
      <c r="H249" s="302"/>
      <c r="I249" s="303"/>
      <c r="J249" s="302"/>
      <c r="K249" s="302"/>
      <c r="L249" s="302"/>
      <c r="M249" s="302"/>
      <c r="N249" s="302"/>
      <c r="O249" s="302"/>
      <c r="P249" s="302"/>
      <c r="Q249" s="302"/>
    </row>
    <row r="250" spans="7:17" x14ac:dyDescent="0.2">
      <c r="G250" s="302"/>
      <c r="H250" s="302"/>
      <c r="I250" s="303"/>
      <c r="J250" s="302"/>
      <c r="K250" s="302"/>
      <c r="L250" s="302"/>
      <c r="M250" s="302"/>
      <c r="N250" s="302"/>
      <c r="O250" s="302"/>
      <c r="P250" s="302"/>
      <c r="Q250" s="302"/>
    </row>
    <row r="251" spans="7:17" ht="15" x14ac:dyDescent="0.2">
      <c r="G251" s="302"/>
      <c r="H251" s="302"/>
      <c r="I251" s="303"/>
      <c r="J251" s="1266"/>
      <c r="K251" s="1266"/>
      <c r="L251" s="302"/>
      <c r="M251" s="302"/>
      <c r="N251" s="302"/>
      <c r="O251" s="302"/>
      <c r="P251" s="302"/>
      <c r="Q251" s="302"/>
    </row>
    <row r="252" spans="7:17" ht="15" x14ac:dyDescent="0.2">
      <c r="G252" s="302"/>
      <c r="H252" s="302"/>
      <c r="I252" s="303"/>
      <c r="J252" s="1266"/>
      <c r="K252" s="1266"/>
      <c r="L252" s="302"/>
      <c r="M252" s="302"/>
      <c r="N252" s="302"/>
      <c r="O252" s="302"/>
      <c r="P252" s="302"/>
      <c r="Q252" s="302"/>
    </row>
    <row r="253" spans="7:17" ht="15" x14ac:dyDescent="0.2">
      <c r="G253" s="302"/>
      <c r="H253" s="302"/>
      <c r="I253" s="303"/>
      <c r="J253" s="1266"/>
      <c r="K253" s="1266"/>
      <c r="L253" s="302"/>
      <c r="M253" s="302"/>
      <c r="N253" s="302"/>
      <c r="O253" s="302"/>
      <c r="P253" s="302"/>
      <c r="Q253" s="302"/>
    </row>
    <row r="254" spans="7:17" ht="15" x14ac:dyDescent="0.2">
      <c r="G254" s="302"/>
      <c r="H254" s="302"/>
      <c r="I254" s="303"/>
      <c r="J254" s="1266"/>
      <c r="K254" s="1266"/>
      <c r="L254" s="302"/>
      <c r="M254" s="302"/>
      <c r="N254" s="302"/>
      <c r="O254" s="302"/>
      <c r="P254" s="302"/>
      <c r="Q254" s="302"/>
    </row>
    <row r="255" spans="7:17" ht="15" x14ac:dyDescent="0.2">
      <c r="G255" s="302"/>
      <c r="H255" s="302"/>
      <c r="I255" s="303"/>
      <c r="J255" s="1266"/>
      <c r="K255" s="1266"/>
      <c r="L255" s="302"/>
      <c r="M255" s="302"/>
      <c r="N255" s="302"/>
      <c r="O255" s="302"/>
      <c r="P255" s="302"/>
      <c r="Q255" s="302"/>
    </row>
    <row r="256" spans="7:17" ht="15" x14ac:dyDescent="0.2">
      <c r="G256" s="302"/>
      <c r="H256" s="302"/>
      <c r="I256" s="303"/>
      <c r="J256" s="1266"/>
      <c r="K256" s="1266"/>
      <c r="L256" s="302"/>
      <c r="M256" s="302"/>
      <c r="N256" s="302"/>
      <c r="O256" s="302"/>
      <c r="P256" s="302"/>
      <c r="Q256" s="302"/>
    </row>
    <row r="257" spans="4:25" ht="15" x14ac:dyDescent="0.2">
      <c r="G257" s="302"/>
      <c r="H257" s="302"/>
      <c r="I257" s="303"/>
      <c r="J257" s="1266"/>
      <c r="K257" s="1266"/>
      <c r="L257" s="39"/>
      <c r="M257" s="302"/>
      <c r="N257" s="302"/>
      <c r="O257" s="302"/>
      <c r="P257" s="302"/>
      <c r="Q257" s="302"/>
    </row>
    <row r="258" spans="4:25" ht="15" x14ac:dyDescent="0.2">
      <c r="G258" s="302"/>
      <c r="H258" s="302"/>
      <c r="I258" s="303"/>
      <c r="J258" s="1266"/>
      <c r="K258" s="1266"/>
      <c r="L258" s="302"/>
      <c r="M258" s="302"/>
      <c r="N258" s="302"/>
      <c r="O258" s="302"/>
      <c r="P258" s="302"/>
      <c r="Q258" s="302"/>
    </row>
    <row r="259" spans="4:25" ht="15" x14ac:dyDescent="0.2">
      <c r="G259" s="302"/>
      <c r="H259" s="302"/>
      <c r="I259" s="303"/>
      <c r="J259" s="1266"/>
      <c r="K259" s="1266"/>
      <c r="L259" s="52"/>
      <c r="M259" s="302"/>
      <c r="N259" s="302"/>
      <c r="O259" s="302"/>
      <c r="P259" s="302"/>
      <c r="Q259" s="302"/>
    </row>
    <row r="260" spans="4:25" ht="15" x14ac:dyDescent="0.2">
      <c r="G260" s="302"/>
      <c r="H260" s="302"/>
      <c r="I260" s="303"/>
      <c r="J260" s="1266"/>
      <c r="K260" s="1266"/>
      <c r="L260" s="302"/>
      <c r="M260" s="302"/>
      <c r="N260" s="302"/>
      <c r="O260" s="302"/>
      <c r="P260" s="302"/>
      <c r="Q260" s="302"/>
    </row>
    <row r="261" spans="4:25" ht="15" x14ac:dyDescent="0.2">
      <c r="G261" s="302"/>
      <c r="H261" s="302"/>
      <c r="I261" s="303"/>
      <c r="J261" s="1266"/>
      <c r="K261" s="1266"/>
      <c r="L261" s="302"/>
      <c r="M261" s="302"/>
      <c r="N261" s="302"/>
      <c r="O261" s="302"/>
      <c r="P261" s="302"/>
      <c r="Q261" s="302"/>
    </row>
    <row r="262" spans="4:25" ht="15" x14ac:dyDescent="0.2">
      <c r="G262" s="302"/>
      <c r="H262" s="302"/>
      <c r="I262" s="303"/>
      <c r="J262" s="1266"/>
      <c r="K262" s="1266"/>
      <c r="L262" s="302"/>
      <c r="M262" s="302"/>
      <c r="N262" s="302"/>
      <c r="O262" s="302"/>
      <c r="P262" s="302"/>
      <c r="Q262" s="302"/>
    </row>
    <row r="263" spans="4:25" ht="15" x14ac:dyDescent="0.2">
      <c r="D263" s="302"/>
      <c r="E263" s="302"/>
      <c r="F263" s="302"/>
      <c r="G263" s="302"/>
      <c r="H263" s="302"/>
      <c r="I263" s="303"/>
      <c r="J263" s="1266"/>
      <c r="K263" s="1266"/>
      <c r="L263" s="302"/>
      <c r="M263" s="302"/>
      <c r="N263" s="302"/>
      <c r="O263" s="302"/>
      <c r="P263" s="302"/>
      <c r="Q263" s="302"/>
    </row>
    <row r="264" spans="4:25" x14ac:dyDescent="0.2">
      <c r="D264" s="302"/>
      <c r="E264" s="302"/>
      <c r="F264" s="302"/>
      <c r="G264" s="302"/>
      <c r="H264" s="302"/>
      <c r="I264" s="303"/>
      <c r="J264" s="302"/>
      <c r="K264" s="302"/>
      <c r="L264" s="302"/>
      <c r="M264" s="302"/>
      <c r="N264" s="302"/>
      <c r="O264" s="302"/>
      <c r="P264" s="302"/>
      <c r="Q264" s="302"/>
      <c r="R264" s="302"/>
      <c r="S264" s="1293"/>
      <c r="T264" s="1293"/>
      <c r="U264" s="1293"/>
      <c r="V264" s="1293"/>
      <c r="W264" s="302"/>
      <c r="X264" s="302"/>
      <c r="Y264" s="302"/>
    </row>
    <row r="265" spans="4:25" x14ac:dyDescent="0.2">
      <c r="D265" s="302"/>
      <c r="E265" s="302"/>
      <c r="F265" s="302"/>
      <c r="G265" s="302"/>
      <c r="H265" s="302"/>
      <c r="I265" s="303"/>
      <c r="J265" s="302"/>
      <c r="K265" s="302"/>
      <c r="L265" s="302"/>
      <c r="M265" s="302"/>
      <c r="N265" s="302"/>
      <c r="O265" s="302"/>
      <c r="P265" s="302"/>
      <c r="Q265" s="302"/>
      <c r="R265" s="302"/>
      <c r="S265" s="1293"/>
      <c r="T265" s="1293"/>
      <c r="U265" s="1293"/>
      <c r="V265" s="1293"/>
      <c r="W265" s="302"/>
      <c r="X265" s="302"/>
      <c r="Y265" s="302"/>
    </row>
    <row r="266" spans="4:25" x14ac:dyDescent="0.2">
      <c r="D266" s="302"/>
      <c r="E266" s="302"/>
      <c r="F266" s="302"/>
      <c r="G266" s="302"/>
      <c r="H266" s="302"/>
      <c r="I266" s="303"/>
      <c r="J266" s="302"/>
      <c r="K266" s="302"/>
      <c r="L266" s="302"/>
      <c r="M266" s="302"/>
      <c r="N266" s="302"/>
      <c r="O266" s="302"/>
      <c r="P266" s="302"/>
      <c r="Q266" s="302"/>
      <c r="R266" s="302"/>
      <c r="S266" s="1293"/>
      <c r="T266" s="1293"/>
      <c r="U266" s="1293"/>
      <c r="V266" s="1293"/>
      <c r="W266" s="302"/>
      <c r="X266" s="302"/>
      <c r="Y266" s="302"/>
    </row>
    <row r="267" spans="4:25" x14ac:dyDescent="0.2">
      <c r="D267" s="302"/>
      <c r="E267" s="302"/>
      <c r="F267" s="302"/>
      <c r="G267" s="302"/>
      <c r="H267" s="302"/>
      <c r="I267" s="303"/>
      <c r="J267" s="302"/>
      <c r="K267" s="302"/>
      <c r="L267" s="302"/>
      <c r="M267" s="302"/>
      <c r="N267" s="302"/>
      <c r="O267" s="302"/>
      <c r="P267" s="302"/>
      <c r="Q267" s="302"/>
      <c r="R267" s="302"/>
      <c r="S267" s="1293"/>
      <c r="T267" s="1293"/>
      <c r="U267" s="1293"/>
      <c r="V267" s="1293"/>
      <c r="W267" s="302"/>
      <c r="X267" s="302"/>
      <c r="Y267" s="302"/>
    </row>
    <row r="268" spans="4:25" x14ac:dyDescent="0.2">
      <c r="D268" s="302"/>
      <c r="E268" s="302"/>
      <c r="F268" s="302"/>
      <c r="G268" s="302"/>
      <c r="H268" s="302"/>
      <c r="I268" s="303"/>
      <c r="J268" s="302"/>
      <c r="K268" s="302"/>
      <c r="L268" s="302"/>
      <c r="M268" s="302"/>
      <c r="N268" s="302"/>
      <c r="O268" s="302"/>
      <c r="P268" s="302"/>
      <c r="Q268" s="302"/>
      <c r="R268" s="302"/>
      <c r="S268" s="1293"/>
      <c r="T268" s="1293"/>
      <c r="U268" s="1293"/>
      <c r="V268" s="1293"/>
      <c r="W268" s="302"/>
      <c r="X268" s="302"/>
      <c r="Y268" s="302"/>
    </row>
    <row r="269" spans="4:25" x14ac:dyDescent="0.2">
      <c r="D269" s="302"/>
      <c r="E269" s="302"/>
      <c r="F269" s="302"/>
      <c r="G269" s="302"/>
      <c r="H269" s="302"/>
      <c r="I269" s="303"/>
      <c r="J269" s="302"/>
      <c r="K269" s="302"/>
      <c r="L269" s="302"/>
      <c r="M269" s="302"/>
      <c r="N269" s="302"/>
      <c r="O269" s="302"/>
      <c r="P269" s="302"/>
      <c r="Q269" s="302"/>
      <c r="R269" s="302"/>
      <c r="S269" s="1293"/>
      <c r="T269" s="1293"/>
      <c r="U269" s="1293"/>
      <c r="V269" s="1293"/>
      <c r="W269" s="302"/>
      <c r="X269" s="302"/>
      <c r="Y269" s="302"/>
    </row>
    <row r="270" spans="4:25" x14ac:dyDescent="0.2">
      <c r="D270" s="302"/>
      <c r="E270" s="302"/>
      <c r="F270" s="302"/>
      <c r="G270" s="302"/>
      <c r="H270" s="302"/>
      <c r="I270" s="303"/>
      <c r="J270" s="302"/>
      <c r="K270" s="302"/>
      <c r="L270" s="302"/>
      <c r="M270" s="302"/>
      <c r="N270" s="302"/>
      <c r="O270" s="302"/>
      <c r="P270" s="302"/>
      <c r="Q270" s="302"/>
      <c r="R270" s="302"/>
      <c r="S270" s="1293"/>
      <c r="T270" s="1293"/>
      <c r="U270" s="1293"/>
      <c r="V270" s="1293"/>
      <c r="W270" s="302"/>
      <c r="X270" s="302"/>
      <c r="Y270" s="302"/>
    </row>
    <row r="271" spans="4:25" x14ac:dyDescent="0.2">
      <c r="D271" s="302"/>
      <c r="E271" s="302"/>
      <c r="F271" s="302"/>
      <c r="G271" s="302"/>
      <c r="H271" s="302"/>
      <c r="I271" s="303"/>
      <c r="J271" s="302"/>
      <c r="K271" s="302"/>
      <c r="L271" s="302"/>
      <c r="M271" s="302"/>
      <c r="N271" s="302"/>
      <c r="O271" s="302"/>
      <c r="P271" s="302"/>
      <c r="Q271" s="302"/>
      <c r="R271" s="302"/>
      <c r="S271" s="1293"/>
      <c r="T271" s="1293"/>
      <c r="U271" s="1293"/>
      <c r="V271" s="1293"/>
      <c r="W271" s="302"/>
      <c r="X271" s="302"/>
      <c r="Y271" s="302"/>
    </row>
    <row r="272" spans="4:25" x14ac:dyDescent="0.2">
      <c r="D272" s="302"/>
      <c r="E272" s="302"/>
      <c r="F272" s="302"/>
      <c r="G272" s="302"/>
      <c r="H272" s="302"/>
      <c r="I272" s="303"/>
      <c r="J272" s="302"/>
      <c r="K272" s="302"/>
      <c r="L272" s="302"/>
      <c r="M272" s="302"/>
      <c r="N272" s="302"/>
      <c r="O272" s="302"/>
      <c r="P272" s="302"/>
      <c r="Q272" s="302"/>
      <c r="R272" s="302"/>
      <c r="S272" s="1293"/>
      <c r="T272" s="1293"/>
      <c r="U272" s="1293"/>
      <c r="V272" s="1293"/>
      <c r="W272" s="302"/>
      <c r="X272" s="302"/>
      <c r="Y272" s="302"/>
    </row>
    <row r="273" spans="4:25" x14ac:dyDescent="0.2">
      <c r="D273" s="302"/>
      <c r="E273" s="302"/>
      <c r="F273" s="302"/>
      <c r="G273" s="302"/>
      <c r="H273" s="302"/>
      <c r="I273" s="303"/>
      <c r="J273" s="302"/>
      <c r="K273" s="302"/>
      <c r="L273" s="302"/>
      <c r="M273" s="302"/>
      <c r="N273" s="302"/>
      <c r="O273" s="302"/>
      <c r="P273" s="302"/>
      <c r="Q273" s="302"/>
      <c r="R273" s="302"/>
      <c r="S273" s="1293"/>
      <c r="T273" s="1293"/>
      <c r="U273" s="1293"/>
      <c r="V273" s="1293"/>
      <c r="W273" s="302"/>
      <c r="X273" s="302"/>
      <c r="Y273" s="302"/>
    </row>
    <row r="274" spans="4:25" x14ac:dyDescent="0.2">
      <c r="D274" s="302"/>
      <c r="E274" s="302"/>
      <c r="F274" s="302"/>
      <c r="G274" s="302"/>
      <c r="H274" s="302"/>
      <c r="I274" s="303"/>
      <c r="J274" s="302"/>
      <c r="K274" s="302"/>
      <c r="L274" s="302"/>
      <c r="M274" s="302"/>
      <c r="N274" s="302"/>
      <c r="O274" s="302"/>
      <c r="P274" s="302"/>
      <c r="Q274" s="302"/>
      <c r="R274" s="302"/>
      <c r="S274" s="1293"/>
      <c r="T274" s="1293"/>
      <c r="U274" s="1293"/>
      <c r="V274" s="1293"/>
      <c r="W274" s="302"/>
      <c r="X274" s="302"/>
      <c r="Y274" s="302"/>
    </row>
    <row r="275" spans="4:25" x14ac:dyDescent="0.2">
      <c r="D275" s="302"/>
      <c r="E275" s="302"/>
      <c r="F275" s="302"/>
      <c r="G275" s="302"/>
      <c r="H275" s="302"/>
      <c r="I275" s="303"/>
      <c r="J275" s="302"/>
      <c r="K275" s="302"/>
      <c r="L275" s="302"/>
      <c r="M275" s="302"/>
      <c r="N275" s="302"/>
      <c r="O275" s="302"/>
      <c r="P275" s="302"/>
      <c r="Q275" s="302"/>
      <c r="R275" s="302"/>
      <c r="S275" s="1293"/>
      <c r="T275" s="1293"/>
      <c r="U275" s="1293"/>
      <c r="V275" s="1293"/>
      <c r="W275" s="302"/>
      <c r="X275" s="302"/>
      <c r="Y275" s="302"/>
    </row>
    <row r="276" spans="4:25" x14ac:dyDescent="0.2">
      <c r="D276" s="302"/>
      <c r="E276" s="302"/>
      <c r="F276" s="302"/>
      <c r="G276" s="302"/>
      <c r="H276" s="302"/>
      <c r="I276" s="303"/>
      <c r="J276" s="302"/>
      <c r="K276" s="302"/>
      <c r="L276" s="302"/>
      <c r="M276" s="302"/>
      <c r="N276" s="302"/>
      <c r="O276" s="302"/>
      <c r="P276" s="302"/>
      <c r="Q276" s="302"/>
      <c r="R276" s="302"/>
      <c r="S276" s="1293"/>
      <c r="T276" s="1293"/>
      <c r="U276" s="1293"/>
      <c r="V276" s="1293"/>
      <c r="W276" s="302"/>
      <c r="X276" s="302"/>
      <c r="Y276" s="302"/>
    </row>
    <row r="277" spans="4:25" x14ac:dyDescent="0.2">
      <c r="D277" s="302"/>
      <c r="E277" s="302"/>
      <c r="F277" s="302"/>
      <c r="G277" s="302"/>
      <c r="H277" s="302"/>
      <c r="I277" s="303"/>
      <c r="J277" s="302"/>
      <c r="K277" s="302"/>
      <c r="L277" s="302"/>
      <c r="M277" s="302"/>
      <c r="N277" s="302"/>
      <c r="O277" s="302"/>
      <c r="P277" s="302"/>
      <c r="Q277" s="302"/>
      <c r="R277" s="302"/>
      <c r="S277" s="1293"/>
      <c r="T277" s="1293"/>
      <c r="U277" s="1293"/>
      <c r="V277" s="1293"/>
      <c r="W277" s="302"/>
      <c r="X277" s="302"/>
      <c r="Y277" s="302"/>
    </row>
    <row r="278" spans="4:25" x14ac:dyDescent="0.2">
      <c r="D278" s="302"/>
      <c r="E278" s="302"/>
      <c r="F278" s="302"/>
      <c r="G278" s="302"/>
      <c r="H278" s="302"/>
      <c r="I278" s="303"/>
      <c r="J278" s="302"/>
      <c r="K278" s="302"/>
      <c r="L278" s="302"/>
      <c r="M278" s="302"/>
      <c r="N278" s="302"/>
      <c r="O278" s="302"/>
      <c r="P278" s="302"/>
      <c r="Q278" s="302"/>
      <c r="R278" s="302"/>
      <c r="S278" s="1293"/>
      <c r="T278" s="1293"/>
      <c r="U278" s="1293"/>
      <c r="V278" s="1293"/>
      <c r="W278" s="302"/>
      <c r="X278" s="302"/>
      <c r="Y278" s="302"/>
    </row>
    <row r="279" spans="4:25" x14ac:dyDescent="0.2">
      <c r="D279" s="302"/>
      <c r="E279" s="302"/>
      <c r="F279" s="302"/>
      <c r="G279" s="302"/>
      <c r="H279" s="302"/>
      <c r="I279" s="303"/>
      <c r="J279" s="302"/>
      <c r="K279" s="302"/>
      <c r="L279" s="302"/>
      <c r="M279" s="302"/>
      <c r="N279" s="302"/>
      <c r="O279" s="302"/>
      <c r="P279" s="302"/>
      <c r="Q279" s="302"/>
      <c r="R279" s="302"/>
      <c r="S279" s="1293"/>
      <c r="T279" s="1293"/>
      <c r="U279" s="1293"/>
      <c r="V279" s="1293"/>
      <c r="W279" s="302"/>
      <c r="X279" s="302"/>
      <c r="Y279" s="302"/>
    </row>
    <row r="280" spans="4:25" x14ac:dyDescent="0.2">
      <c r="D280" s="302"/>
      <c r="E280" s="302"/>
      <c r="F280" s="302"/>
      <c r="G280" s="302"/>
      <c r="H280" s="302"/>
      <c r="I280" s="303"/>
      <c r="J280" s="302"/>
      <c r="K280" s="302"/>
      <c r="L280" s="302"/>
      <c r="M280" s="302"/>
      <c r="N280" s="302"/>
      <c r="O280" s="302"/>
      <c r="P280" s="302"/>
      <c r="Q280" s="302"/>
      <c r="R280" s="302"/>
      <c r="S280" s="1293"/>
      <c r="T280" s="1293"/>
      <c r="U280" s="1293"/>
      <c r="V280" s="1293"/>
      <c r="W280" s="302"/>
      <c r="X280" s="302"/>
      <c r="Y280" s="302"/>
    </row>
    <row r="281" spans="4:25" x14ac:dyDescent="0.2">
      <c r="D281" s="302"/>
      <c r="E281" s="302"/>
      <c r="F281" s="302"/>
      <c r="G281" s="302"/>
      <c r="H281" s="302"/>
      <c r="I281" s="303"/>
      <c r="J281" s="302"/>
      <c r="K281" s="302"/>
      <c r="L281" s="302"/>
      <c r="M281" s="302"/>
      <c r="N281" s="302"/>
      <c r="O281" s="302"/>
      <c r="P281" s="302"/>
      <c r="Q281" s="302"/>
      <c r="R281" s="302"/>
      <c r="S281" s="1293"/>
      <c r="T281" s="1293"/>
      <c r="U281" s="1293"/>
      <c r="V281" s="1293"/>
      <c r="W281" s="302"/>
      <c r="X281" s="302"/>
      <c r="Y281" s="302"/>
    </row>
    <row r="282" spans="4:25" x14ac:dyDescent="0.2">
      <c r="D282" s="302"/>
      <c r="E282" s="302"/>
      <c r="F282" s="302"/>
      <c r="G282" s="302"/>
      <c r="H282" s="302"/>
      <c r="I282" s="303"/>
      <c r="J282" s="302"/>
      <c r="K282" s="302"/>
      <c r="L282" s="302"/>
      <c r="M282" s="302"/>
      <c r="N282" s="302"/>
      <c r="O282" s="302"/>
      <c r="P282" s="302"/>
      <c r="Q282" s="302"/>
      <c r="R282" s="302"/>
      <c r="S282" s="1293"/>
      <c r="T282" s="1293"/>
      <c r="U282" s="1293"/>
      <c r="V282" s="1293"/>
      <c r="W282" s="302"/>
      <c r="X282" s="302"/>
      <c r="Y282" s="302"/>
    </row>
    <row r="283" spans="4:25" x14ac:dyDescent="0.2">
      <c r="D283" s="302"/>
      <c r="E283" s="302"/>
      <c r="F283" s="302"/>
      <c r="G283" s="302"/>
      <c r="H283" s="302"/>
      <c r="I283" s="303"/>
      <c r="J283" s="302"/>
      <c r="K283" s="302"/>
      <c r="L283" s="302"/>
      <c r="M283" s="302"/>
      <c r="N283" s="302"/>
      <c r="O283" s="302"/>
      <c r="P283" s="302"/>
      <c r="Q283" s="302"/>
      <c r="R283" s="302"/>
      <c r="S283" s="1293"/>
      <c r="T283" s="1293"/>
      <c r="U283" s="1293"/>
      <c r="V283" s="1293"/>
      <c r="W283" s="302"/>
      <c r="X283" s="302"/>
      <c r="Y283" s="302"/>
    </row>
    <row r="284" spans="4:25" x14ac:dyDescent="0.2">
      <c r="D284" s="302"/>
      <c r="E284" s="302"/>
      <c r="F284" s="302"/>
      <c r="G284" s="302"/>
      <c r="H284" s="302"/>
      <c r="I284" s="303"/>
      <c r="J284" s="302"/>
      <c r="K284" s="302"/>
      <c r="L284" s="302"/>
      <c r="M284" s="302"/>
      <c r="N284" s="302"/>
      <c r="O284" s="302"/>
      <c r="P284" s="302"/>
      <c r="Q284" s="302"/>
      <c r="R284" s="302"/>
      <c r="S284" s="1293"/>
      <c r="T284" s="1293"/>
      <c r="U284" s="1293"/>
      <c r="V284" s="1293"/>
      <c r="W284" s="302"/>
      <c r="X284" s="302"/>
      <c r="Y284" s="302"/>
    </row>
    <row r="285" spans="4:25" x14ac:dyDescent="0.2">
      <c r="D285" s="302"/>
      <c r="E285" s="302"/>
      <c r="F285" s="302"/>
      <c r="G285" s="302"/>
      <c r="H285" s="302"/>
      <c r="I285" s="303"/>
      <c r="J285" s="302"/>
      <c r="K285" s="302"/>
      <c r="L285" s="302"/>
      <c r="M285" s="302"/>
      <c r="N285" s="302"/>
      <c r="O285" s="302"/>
      <c r="P285" s="302"/>
      <c r="Q285" s="302"/>
      <c r="R285" s="302"/>
      <c r="S285" s="1293"/>
      <c r="T285" s="1293"/>
      <c r="U285" s="1293"/>
      <c r="V285" s="1293"/>
      <c r="W285" s="302"/>
      <c r="X285" s="302"/>
      <c r="Y285" s="302"/>
    </row>
    <row r="286" spans="4:25" x14ac:dyDescent="0.2">
      <c r="D286" s="302"/>
      <c r="E286" s="302"/>
      <c r="F286" s="302"/>
      <c r="G286" s="302"/>
      <c r="H286" s="302"/>
      <c r="I286" s="303"/>
      <c r="J286" s="302"/>
      <c r="K286" s="302"/>
      <c r="L286" s="302"/>
      <c r="M286" s="302"/>
      <c r="N286" s="302"/>
      <c r="O286" s="302"/>
      <c r="P286" s="302"/>
      <c r="Q286" s="302"/>
      <c r="R286" s="302"/>
      <c r="S286" s="1293"/>
      <c r="T286" s="1293"/>
      <c r="U286" s="1293"/>
      <c r="V286" s="1293"/>
      <c r="W286" s="302"/>
      <c r="X286" s="302"/>
      <c r="Y286" s="302"/>
    </row>
    <row r="287" spans="4:25" x14ac:dyDescent="0.2">
      <c r="D287" s="302"/>
      <c r="E287" s="302"/>
      <c r="F287" s="302"/>
      <c r="G287" s="302"/>
      <c r="H287" s="302"/>
      <c r="I287" s="303"/>
      <c r="J287" s="302"/>
      <c r="K287" s="302"/>
      <c r="L287" s="302"/>
      <c r="M287" s="302"/>
      <c r="N287" s="302"/>
      <c r="O287" s="302"/>
      <c r="P287" s="302"/>
      <c r="Q287" s="302"/>
      <c r="R287" s="302"/>
      <c r="S287" s="1293"/>
      <c r="T287" s="1293"/>
      <c r="U287" s="1293"/>
      <c r="V287" s="1293"/>
      <c r="W287" s="302"/>
      <c r="X287" s="302"/>
      <c r="Y287" s="302"/>
    </row>
    <row r="288" spans="4:25" x14ac:dyDescent="0.2">
      <c r="D288" s="302"/>
      <c r="E288" s="302"/>
      <c r="F288" s="302"/>
      <c r="G288" s="302"/>
      <c r="H288" s="302"/>
      <c r="I288" s="303"/>
      <c r="J288" s="302"/>
      <c r="K288" s="302"/>
      <c r="L288" s="302"/>
      <c r="M288" s="302"/>
      <c r="N288" s="302"/>
      <c r="O288" s="302"/>
      <c r="P288" s="302"/>
      <c r="Q288" s="302"/>
      <c r="R288" s="302"/>
      <c r="S288" s="1293"/>
      <c r="T288" s="1293"/>
      <c r="U288" s="1293"/>
      <c r="V288" s="1293"/>
      <c r="W288" s="302"/>
      <c r="X288" s="302"/>
      <c r="Y288" s="302"/>
    </row>
    <row r="289" spans="4:25" x14ac:dyDescent="0.2">
      <c r="D289" s="302"/>
      <c r="E289" s="302"/>
      <c r="F289" s="302"/>
      <c r="G289" s="302"/>
      <c r="H289" s="302"/>
      <c r="I289" s="303"/>
      <c r="J289" s="302"/>
      <c r="K289" s="302"/>
      <c r="L289" s="302"/>
      <c r="M289" s="302"/>
      <c r="N289" s="302"/>
      <c r="O289" s="302"/>
      <c r="P289" s="302"/>
      <c r="Q289" s="302"/>
      <c r="R289" s="302"/>
      <c r="S289" s="1293"/>
      <c r="T289" s="1293"/>
      <c r="U289" s="1293"/>
      <c r="V289" s="1293"/>
      <c r="W289" s="302"/>
      <c r="X289" s="302"/>
      <c r="Y289" s="302"/>
    </row>
    <row r="290" spans="4:25" x14ac:dyDescent="0.2">
      <c r="D290" s="302"/>
      <c r="E290" s="302"/>
      <c r="F290" s="302"/>
      <c r="G290" s="302"/>
      <c r="H290" s="302"/>
      <c r="I290" s="303"/>
      <c r="J290" s="302"/>
      <c r="K290" s="302"/>
      <c r="L290" s="302"/>
      <c r="M290" s="302"/>
      <c r="N290" s="302"/>
      <c r="O290" s="302"/>
      <c r="P290" s="302"/>
      <c r="Q290" s="302"/>
      <c r="R290" s="302"/>
      <c r="S290" s="1293"/>
      <c r="T290" s="1293"/>
      <c r="U290" s="1293"/>
      <c r="V290" s="1293"/>
      <c r="W290" s="302"/>
      <c r="X290" s="302"/>
      <c r="Y290" s="302"/>
    </row>
    <row r="291" spans="4:25" x14ac:dyDescent="0.2">
      <c r="D291" s="302"/>
      <c r="E291" s="302"/>
      <c r="F291" s="302"/>
      <c r="G291" s="302"/>
      <c r="H291" s="302"/>
      <c r="I291" s="303"/>
      <c r="J291" s="302"/>
      <c r="K291" s="302"/>
      <c r="L291" s="302"/>
      <c r="M291" s="302"/>
      <c r="N291" s="302"/>
      <c r="O291" s="302"/>
      <c r="P291" s="302"/>
      <c r="Q291" s="302"/>
      <c r="R291" s="302"/>
      <c r="S291" s="1293"/>
      <c r="T291" s="1293"/>
      <c r="U291" s="1293"/>
      <c r="V291" s="1293"/>
      <c r="W291" s="302"/>
      <c r="X291" s="302"/>
      <c r="Y291" s="302"/>
    </row>
    <row r="292" spans="4:25" x14ac:dyDescent="0.2">
      <c r="D292" s="302"/>
      <c r="E292" s="302"/>
      <c r="F292" s="302"/>
      <c r="G292" s="302"/>
      <c r="H292" s="302"/>
      <c r="I292" s="303"/>
      <c r="J292" s="302"/>
      <c r="K292" s="302"/>
      <c r="L292" s="302"/>
      <c r="M292" s="302"/>
      <c r="N292" s="302"/>
      <c r="O292" s="302"/>
      <c r="P292" s="302"/>
      <c r="Q292" s="302"/>
      <c r="R292" s="302"/>
      <c r="S292" s="1293"/>
      <c r="T292" s="1293"/>
      <c r="U292" s="1293"/>
      <c r="V292" s="1293"/>
      <c r="W292" s="302"/>
      <c r="X292" s="302"/>
      <c r="Y292" s="302"/>
    </row>
    <row r="293" spans="4:25" x14ac:dyDescent="0.2">
      <c r="D293" s="302"/>
      <c r="E293" s="302"/>
      <c r="F293" s="302"/>
      <c r="G293" s="302"/>
      <c r="H293" s="302"/>
      <c r="I293" s="303"/>
      <c r="J293" s="302"/>
      <c r="K293" s="302"/>
      <c r="L293" s="302"/>
      <c r="M293" s="302"/>
      <c r="N293" s="302"/>
      <c r="O293" s="302"/>
      <c r="P293" s="302"/>
      <c r="Q293" s="302"/>
      <c r="R293" s="302"/>
      <c r="S293" s="1293"/>
      <c r="T293" s="1293"/>
      <c r="U293" s="1293"/>
      <c r="V293" s="1293"/>
      <c r="W293" s="302"/>
      <c r="X293" s="302"/>
      <c r="Y293" s="302"/>
    </row>
    <row r="294" spans="4:25" x14ac:dyDescent="0.2">
      <c r="D294" s="302"/>
      <c r="E294" s="302"/>
      <c r="F294" s="302"/>
      <c r="G294" s="302"/>
      <c r="H294" s="302"/>
      <c r="I294" s="303"/>
      <c r="J294" s="302"/>
      <c r="K294" s="302"/>
      <c r="L294" s="302"/>
      <c r="M294" s="302"/>
      <c r="N294" s="302"/>
      <c r="O294" s="302"/>
      <c r="P294" s="302"/>
      <c r="Q294" s="302"/>
      <c r="R294" s="302"/>
      <c r="S294" s="1293"/>
      <c r="T294" s="1293"/>
      <c r="U294" s="1293"/>
      <c r="V294" s="1293"/>
      <c r="W294" s="302"/>
      <c r="X294" s="302"/>
      <c r="Y294" s="302"/>
    </row>
    <row r="295" spans="4:25" x14ac:dyDescent="0.2">
      <c r="D295" s="302"/>
      <c r="E295" s="302"/>
      <c r="F295" s="302"/>
      <c r="G295" s="302"/>
      <c r="H295" s="302"/>
      <c r="I295" s="303"/>
      <c r="J295" s="302"/>
      <c r="K295" s="302"/>
      <c r="L295" s="302"/>
      <c r="M295" s="302"/>
      <c r="N295" s="302"/>
      <c r="O295" s="302"/>
      <c r="P295" s="302"/>
      <c r="Q295" s="302"/>
      <c r="R295" s="302"/>
      <c r="S295" s="1293"/>
      <c r="T295" s="1293"/>
      <c r="U295" s="1293"/>
      <c r="V295" s="1293"/>
      <c r="W295" s="302"/>
      <c r="X295" s="302"/>
      <c r="Y295" s="302"/>
    </row>
    <row r="296" spans="4:25" x14ac:dyDescent="0.2">
      <c r="D296" s="302"/>
      <c r="E296" s="302"/>
      <c r="F296" s="302"/>
      <c r="G296" s="302"/>
      <c r="H296" s="302"/>
      <c r="I296" s="303"/>
      <c r="J296" s="302"/>
      <c r="K296" s="302"/>
      <c r="L296" s="302"/>
      <c r="M296" s="302"/>
      <c r="N296" s="302"/>
      <c r="O296" s="302"/>
      <c r="P296" s="302"/>
      <c r="Q296" s="302"/>
      <c r="R296" s="302"/>
      <c r="S296" s="1293"/>
      <c r="T296" s="1293"/>
      <c r="U296" s="1293"/>
      <c r="V296" s="1293"/>
      <c r="W296" s="302"/>
      <c r="X296" s="302"/>
      <c r="Y296" s="302"/>
    </row>
    <row r="297" spans="4:25" x14ac:dyDescent="0.2">
      <c r="D297" s="302"/>
      <c r="E297" s="302"/>
      <c r="F297" s="302"/>
      <c r="G297" s="302"/>
      <c r="H297" s="302"/>
      <c r="I297" s="303"/>
      <c r="J297" s="302"/>
      <c r="K297" s="302"/>
      <c r="L297" s="302"/>
      <c r="M297" s="302"/>
      <c r="N297" s="302"/>
      <c r="O297" s="302"/>
      <c r="P297" s="302"/>
      <c r="Q297" s="302"/>
      <c r="R297" s="302"/>
      <c r="S297" s="1293"/>
      <c r="T297" s="1293"/>
      <c r="U297" s="1293"/>
      <c r="V297" s="1293"/>
      <c r="W297" s="302"/>
      <c r="X297" s="302"/>
      <c r="Y297" s="302"/>
    </row>
    <row r="298" spans="4:25" x14ac:dyDescent="0.2">
      <c r="D298" s="302"/>
      <c r="E298" s="302"/>
      <c r="F298" s="302"/>
      <c r="G298" s="302"/>
      <c r="H298" s="302"/>
      <c r="I298" s="303"/>
      <c r="J298" s="302"/>
      <c r="K298" s="302"/>
      <c r="L298" s="302"/>
      <c r="M298" s="302"/>
      <c r="N298" s="302"/>
      <c r="O298" s="302"/>
      <c r="P298" s="302"/>
      <c r="Q298" s="302"/>
      <c r="R298" s="302"/>
      <c r="S298" s="1293"/>
      <c r="T298" s="1293"/>
      <c r="U298" s="1293"/>
      <c r="V298" s="1293"/>
      <c r="W298" s="302"/>
      <c r="X298" s="302"/>
      <c r="Y298" s="302"/>
    </row>
    <row r="299" spans="4:25" x14ac:dyDescent="0.2">
      <c r="D299" s="302"/>
      <c r="E299" s="302"/>
      <c r="F299" s="302"/>
      <c r="G299" s="302"/>
      <c r="H299" s="302"/>
      <c r="I299" s="303"/>
      <c r="J299" s="302"/>
      <c r="K299" s="302"/>
      <c r="L299" s="302"/>
      <c r="M299" s="302"/>
      <c r="N299" s="302"/>
      <c r="O299" s="302"/>
      <c r="P299" s="302"/>
      <c r="Q299" s="302"/>
      <c r="R299" s="302"/>
      <c r="S299" s="1293"/>
      <c r="T299" s="1293"/>
      <c r="U299" s="1293"/>
      <c r="V299" s="1293"/>
      <c r="W299" s="302"/>
      <c r="X299" s="302"/>
      <c r="Y299" s="302"/>
    </row>
    <row r="300" spans="4:25" x14ac:dyDescent="0.2">
      <c r="D300" s="302"/>
      <c r="E300" s="302"/>
      <c r="F300" s="302"/>
      <c r="G300" s="302"/>
      <c r="H300" s="302"/>
      <c r="I300" s="303"/>
      <c r="J300" s="302"/>
      <c r="K300" s="302"/>
      <c r="L300" s="302"/>
      <c r="M300" s="302"/>
      <c r="N300" s="302"/>
      <c r="O300" s="302"/>
      <c r="P300" s="302"/>
      <c r="Q300" s="302"/>
      <c r="R300" s="302"/>
      <c r="S300" s="1293"/>
      <c r="T300" s="1293"/>
      <c r="U300" s="1293"/>
      <c r="V300" s="1293"/>
      <c r="W300" s="302"/>
      <c r="X300" s="302"/>
      <c r="Y300" s="302"/>
    </row>
    <row r="301" spans="4:25" x14ac:dyDescent="0.2">
      <c r="D301" s="302"/>
      <c r="E301" s="302"/>
      <c r="F301" s="302"/>
      <c r="G301" s="302"/>
      <c r="H301" s="302"/>
      <c r="I301" s="303"/>
      <c r="J301" s="302"/>
      <c r="K301" s="302"/>
      <c r="L301" s="302"/>
      <c r="M301" s="302"/>
      <c r="N301" s="302"/>
      <c r="O301" s="302"/>
      <c r="P301" s="302"/>
      <c r="Q301" s="302"/>
      <c r="R301" s="302"/>
      <c r="S301" s="1293"/>
      <c r="T301" s="1293"/>
      <c r="U301" s="1293"/>
      <c r="V301" s="1293"/>
      <c r="W301" s="302"/>
      <c r="X301" s="302"/>
      <c r="Y301" s="302"/>
    </row>
    <row r="302" spans="4:25" x14ac:dyDescent="0.2">
      <c r="D302" s="302"/>
      <c r="E302" s="302"/>
      <c r="F302" s="302"/>
      <c r="G302" s="302"/>
      <c r="H302" s="302"/>
      <c r="I302" s="303"/>
      <c r="J302" s="302"/>
      <c r="K302" s="302"/>
      <c r="L302" s="302"/>
      <c r="M302" s="302"/>
      <c r="N302" s="302"/>
      <c r="O302" s="302"/>
      <c r="P302" s="302"/>
      <c r="Q302" s="302"/>
      <c r="R302" s="302"/>
      <c r="S302" s="1293"/>
      <c r="T302" s="1293"/>
      <c r="U302" s="1293"/>
      <c r="V302" s="1293"/>
      <c r="W302" s="302"/>
      <c r="X302" s="302"/>
      <c r="Y302" s="302"/>
    </row>
    <row r="303" spans="4:25" x14ac:dyDescent="0.2">
      <c r="D303" s="302"/>
      <c r="E303" s="302"/>
      <c r="F303" s="302"/>
      <c r="G303" s="302"/>
      <c r="H303" s="302"/>
      <c r="I303" s="303"/>
      <c r="J303" s="302"/>
      <c r="K303" s="302"/>
      <c r="L303" s="302"/>
      <c r="M303" s="302"/>
      <c r="N303" s="302"/>
      <c r="O303" s="302"/>
      <c r="P303" s="302"/>
      <c r="Q303" s="302"/>
      <c r="R303" s="302"/>
      <c r="S303" s="1293"/>
      <c r="T303" s="1293"/>
      <c r="U303" s="1293"/>
      <c r="V303" s="1293"/>
      <c r="W303" s="302"/>
      <c r="X303" s="302"/>
      <c r="Y303" s="302"/>
    </row>
    <row r="304" spans="4:25" x14ac:dyDescent="0.2">
      <c r="D304" s="302"/>
      <c r="E304" s="302"/>
      <c r="F304" s="302"/>
      <c r="G304" s="302"/>
      <c r="H304" s="302"/>
      <c r="I304" s="303"/>
      <c r="J304" s="302"/>
      <c r="K304" s="302"/>
      <c r="L304" s="302"/>
      <c r="M304" s="302"/>
      <c r="N304" s="302"/>
      <c r="O304" s="302"/>
      <c r="P304" s="302"/>
      <c r="Q304" s="302"/>
      <c r="R304" s="302"/>
      <c r="S304" s="1293"/>
      <c r="T304" s="1293"/>
      <c r="U304" s="1293"/>
      <c r="V304" s="1293"/>
      <c r="W304" s="302"/>
      <c r="X304" s="302"/>
      <c r="Y304" s="302"/>
    </row>
    <row r="305" spans="4:25" x14ac:dyDescent="0.2">
      <c r="D305" s="302"/>
      <c r="E305" s="302"/>
      <c r="F305" s="302"/>
      <c r="G305" s="302"/>
      <c r="H305" s="302"/>
      <c r="I305" s="303"/>
      <c r="J305" s="302"/>
      <c r="K305" s="302"/>
      <c r="L305" s="302"/>
      <c r="M305" s="302"/>
      <c r="N305" s="302"/>
      <c r="O305" s="302"/>
      <c r="P305" s="302"/>
      <c r="Q305" s="302"/>
      <c r="R305" s="302"/>
      <c r="S305" s="1293"/>
      <c r="T305" s="1293"/>
      <c r="U305" s="1293"/>
      <c r="V305" s="1293"/>
      <c r="W305" s="302"/>
      <c r="X305" s="302"/>
      <c r="Y305" s="302"/>
    </row>
    <row r="306" spans="4:25" x14ac:dyDescent="0.2">
      <c r="D306" s="302"/>
      <c r="E306" s="302"/>
      <c r="F306" s="302"/>
      <c r="G306" s="302"/>
      <c r="H306" s="302"/>
      <c r="I306" s="303"/>
      <c r="J306" s="302"/>
      <c r="K306" s="302"/>
      <c r="L306" s="302"/>
      <c r="M306" s="302"/>
      <c r="N306" s="302"/>
      <c r="O306" s="302"/>
      <c r="P306" s="302"/>
      <c r="Q306" s="302"/>
      <c r="R306" s="302"/>
      <c r="S306" s="1293"/>
      <c r="T306" s="1293"/>
      <c r="U306" s="1293"/>
      <c r="V306" s="1293"/>
      <c r="W306" s="302"/>
      <c r="X306" s="302"/>
      <c r="Y306" s="302"/>
    </row>
    <row r="307" spans="4:25" x14ac:dyDescent="0.2">
      <c r="D307" s="302"/>
      <c r="E307" s="302"/>
      <c r="F307" s="302"/>
      <c r="G307" s="302"/>
      <c r="H307" s="302"/>
      <c r="I307" s="303"/>
      <c r="J307" s="302"/>
      <c r="K307" s="302"/>
      <c r="L307" s="302"/>
      <c r="M307" s="302"/>
      <c r="N307" s="302"/>
      <c r="O307" s="302"/>
      <c r="P307" s="302"/>
      <c r="Q307" s="302"/>
      <c r="R307" s="302"/>
      <c r="S307" s="1293"/>
      <c r="T307" s="1293"/>
      <c r="U307" s="1293"/>
      <c r="V307" s="1293"/>
      <c r="W307" s="302"/>
      <c r="X307" s="302"/>
      <c r="Y307" s="302"/>
    </row>
    <row r="308" spans="4:25" x14ac:dyDescent="0.2">
      <c r="D308" s="302"/>
      <c r="E308" s="302"/>
      <c r="F308" s="302"/>
      <c r="G308" s="302"/>
      <c r="H308" s="302"/>
      <c r="I308" s="303"/>
      <c r="J308" s="302"/>
      <c r="K308" s="302"/>
      <c r="L308" s="302"/>
      <c r="M308" s="302"/>
      <c r="N308" s="302"/>
      <c r="O308" s="302"/>
      <c r="P308" s="302"/>
      <c r="Q308" s="302"/>
      <c r="R308" s="302"/>
      <c r="S308" s="1293"/>
      <c r="T308" s="1293"/>
      <c r="U308" s="1293"/>
      <c r="V308" s="1293"/>
      <c r="W308" s="302"/>
      <c r="X308" s="302"/>
      <c r="Y308" s="302"/>
    </row>
    <row r="309" spans="4:25" x14ac:dyDescent="0.2">
      <c r="D309" s="302"/>
      <c r="E309" s="302"/>
      <c r="F309" s="302"/>
      <c r="G309" s="302"/>
      <c r="H309" s="302"/>
      <c r="I309" s="303"/>
      <c r="J309" s="302"/>
      <c r="K309" s="302"/>
      <c r="L309" s="302"/>
      <c r="M309" s="302"/>
      <c r="N309" s="302"/>
      <c r="O309" s="302"/>
      <c r="P309" s="302"/>
      <c r="Q309" s="302"/>
      <c r="R309" s="302"/>
      <c r="S309" s="1293"/>
      <c r="T309" s="1293"/>
      <c r="U309" s="1293"/>
      <c r="V309" s="1293"/>
      <c r="W309" s="302"/>
      <c r="X309" s="302"/>
      <c r="Y309" s="302"/>
    </row>
    <row r="310" spans="4:25" x14ac:dyDescent="0.2">
      <c r="D310" s="302"/>
      <c r="E310" s="302"/>
      <c r="F310" s="302"/>
      <c r="G310" s="302"/>
      <c r="H310" s="302"/>
      <c r="I310" s="303"/>
      <c r="J310" s="302"/>
      <c r="K310" s="302"/>
      <c r="L310" s="302"/>
      <c r="M310" s="302"/>
      <c r="N310" s="302"/>
      <c r="O310" s="302"/>
      <c r="P310" s="302"/>
      <c r="Q310" s="302"/>
      <c r="R310" s="302"/>
      <c r="S310" s="1293"/>
      <c r="T310" s="1293"/>
      <c r="U310" s="1293"/>
      <c r="V310" s="1293"/>
      <c r="W310" s="302"/>
      <c r="X310" s="302"/>
      <c r="Y310" s="302"/>
    </row>
    <row r="311" spans="4:25" x14ac:dyDescent="0.2">
      <c r="D311" s="302"/>
      <c r="E311" s="302"/>
      <c r="F311" s="302"/>
      <c r="G311" s="302"/>
      <c r="H311" s="302"/>
      <c r="I311" s="303"/>
      <c r="J311" s="302"/>
      <c r="K311" s="302"/>
      <c r="L311" s="302"/>
      <c r="M311" s="302"/>
      <c r="N311" s="302"/>
      <c r="O311" s="302"/>
      <c r="P311" s="302"/>
      <c r="Q311" s="302"/>
      <c r="R311" s="302"/>
      <c r="S311" s="1293"/>
      <c r="T311" s="1293"/>
      <c r="U311" s="1293"/>
      <c r="V311" s="1293"/>
      <c r="W311" s="302"/>
      <c r="X311" s="302"/>
      <c r="Y311" s="302"/>
    </row>
    <row r="312" spans="4:25" x14ac:dyDescent="0.2">
      <c r="D312" s="302"/>
      <c r="E312" s="302"/>
      <c r="F312" s="302"/>
      <c r="G312" s="302"/>
      <c r="H312" s="302"/>
      <c r="I312" s="303"/>
      <c r="J312" s="302"/>
      <c r="K312" s="302"/>
      <c r="L312" s="302"/>
      <c r="M312" s="302"/>
      <c r="N312" s="302"/>
      <c r="O312" s="302"/>
      <c r="P312" s="302"/>
      <c r="Q312" s="302"/>
      <c r="R312" s="302"/>
      <c r="S312" s="1293"/>
      <c r="T312" s="1293"/>
      <c r="U312" s="1293"/>
      <c r="V312" s="1293"/>
      <c r="W312" s="302"/>
      <c r="X312" s="302"/>
      <c r="Y312" s="302"/>
    </row>
    <row r="313" spans="4:25" x14ac:dyDescent="0.2">
      <c r="D313" s="302"/>
      <c r="E313" s="302"/>
      <c r="F313" s="302"/>
      <c r="G313" s="302"/>
      <c r="H313" s="302"/>
      <c r="I313" s="303"/>
      <c r="J313" s="302"/>
      <c r="K313" s="302"/>
      <c r="L313" s="302"/>
      <c r="M313" s="302"/>
      <c r="N313" s="302"/>
      <c r="O313" s="302"/>
      <c r="P313" s="302"/>
      <c r="Q313" s="302"/>
      <c r="R313" s="302"/>
      <c r="S313" s="1293"/>
      <c r="T313" s="1293"/>
      <c r="U313" s="1293"/>
      <c r="V313" s="1293"/>
      <c r="W313" s="302"/>
      <c r="X313" s="302"/>
      <c r="Y313" s="302"/>
    </row>
    <row r="314" spans="4:25" x14ac:dyDescent="0.2">
      <c r="D314" s="302"/>
      <c r="E314" s="302"/>
      <c r="F314" s="302"/>
      <c r="G314" s="302"/>
      <c r="H314" s="302"/>
      <c r="I314" s="303"/>
      <c r="J314" s="302"/>
      <c r="K314" s="302"/>
      <c r="L314" s="302"/>
      <c r="M314" s="302"/>
      <c r="N314" s="302"/>
      <c r="O314" s="302"/>
      <c r="P314" s="302"/>
      <c r="Q314" s="302"/>
      <c r="R314" s="302"/>
      <c r="S314" s="1293"/>
      <c r="T314" s="1293"/>
      <c r="U314" s="1293"/>
      <c r="V314" s="1293"/>
      <c r="W314" s="302"/>
      <c r="X314" s="302"/>
      <c r="Y314" s="302"/>
    </row>
    <row r="315" spans="4:25" x14ac:dyDescent="0.2">
      <c r="D315" s="302"/>
      <c r="E315" s="302"/>
      <c r="F315" s="302"/>
      <c r="G315" s="302"/>
      <c r="H315" s="302"/>
      <c r="I315" s="303"/>
      <c r="J315" s="302"/>
      <c r="K315" s="302"/>
      <c r="L315" s="302"/>
      <c r="M315" s="302"/>
      <c r="N315" s="302"/>
      <c r="O315" s="302"/>
      <c r="P315" s="302"/>
      <c r="Q315" s="302"/>
      <c r="R315" s="302"/>
      <c r="S315" s="1293"/>
      <c r="T315" s="1293"/>
      <c r="U315" s="1293"/>
      <c r="V315" s="1293"/>
      <c r="W315" s="302"/>
      <c r="X315" s="302"/>
      <c r="Y315" s="302"/>
    </row>
    <row r="316" spans="4:25" x14ac:dyDescent="0.2">
      <c r="D316" s="302"/>
      <c r="E316" s="302"/>
      <c r="F316" s="302"/>
      <c r="G316" s="302"/>
      <c r="H316" s="302"/>
      <c r="I316" s="303"/>
      <c r="J316" s="302"/>
      <c r="K316" s="302"/>
      <c r="L316" s="302"/>
      <c r="M316" s="302"/>
      <c r="N316" s="302"/>
      <c r="O316" s="302"/>
      <c r="P316" s="302"/>
      <c r="Q316" s="302"/>
      <c r="R316" s="302"/>
      <c r="S316" s="1293"/>
      <c r="T316" s="1293"/>
      <c r="U316" s="1293"/>
      <c r="V316" s="1293"/>
      <c r="W316" s="302"/>
      <c r="X316" s="302"/>
      <c r="Y316" s="302"/>
    </row>
    <row r="317" spans="4:25" x14ac:dyDescent="0.2">
      <c r="D317" s="302"/>
      <c r="E317" s="302"/>
      <c r="F317" s="302"/>
      <c r="G317" s="302"/>
      <c r="H317" s="302"/>
      <c r="I317" s="303"/>
      <c r="J317" s="302"/>
      <c r="K317" s="302"/>
      <c r="L317" s="302"/>
      <c r="M317" s="302"/>
      <c r="N317" s="302"/>
      <c r="O317" s="302"/>
      <c r="P317" s="302"/>
      <c r="Q317" s="302"/>
      <c r="R317" s="302"/>
      <c r="S317" s="1293"/>
      <c r="T317" s="1293"/>
      <c r="U317" s="1293"/>
      <c r="V317" s="1293"/>
      <c r="W317" s="302"/>
      <c r="X317" s="302"/>
      <c r="Y317" s="302"/>
    </row>
    <row r="318" spans="4:25" x14ac:dyDescent="0.2">
      <c r="D318" s="302"/>
      <c r="E318" s="302"/>
      <c r="F318" s="302"/>
      <c r="G318" s="302"/>
      <c r="H318" s="302"/>
      <c r="I318" s="303"/>
      <c r="J318" s="302"/>
      <c r="K318" s="302"/>
      <c r="L318" s="302"/>
      <c r="M318" s="302"/>
      <c r="N318" s="302"/>
      <c r="O318" s="302"/>
      <c r="P318" s="302"/>
      <c r="Q318" s="302"/>
      <c r="R318" s="302"/>
      <c r="S318" s="1293"/>
      <c r="T318" s="1293"/>
      <c r="U318" s="1293"/>
      <c r="V318" s="1293"/>
      <c r="W318" s="302"/>
      <c r="X318" s="302"/>
      <c r="Y318" s="302"/>
    </row>
    <row r="319" spans="4:25" x14ac:dyDescent="0.2">
      <c r="D319" s="302"/>
      <c r="E319" s="302"/>
      <c r="F319" s="302"/>
      <c r="G319" s="302"/>
      <c r="H319" s="302"/>
      <c r="I319" s="303"/>
      <c r="J319" s="302"/>
      <c r="K319" s="302"/>
      <c r="L319" s="302"/>
      <c r="M319" s="302"/>
      <c r="N319" s="302"/>
      <c r="O319" s="302"/>
      <c r="P319" s="302"/>
      <c r="Q319" s="302"/>
      <c r="R319" s="302"/>
      <c r="S319" s="1293"/>
      <c r="T319" s="1293"/>
      <c r="U319" s="1293"/>
      <c r="V319" s="1293"/>
      <c r="W319" s="302"/>
      <c r="X319" s="302"/>
      <c r="Y319" s="302"/>
    </row>
    <row r="320" spans="4:25" x14ac:dyDescent="0.2">
      <c r="D320" s="302"/>
      <c r="E320" s="302"/>
      <c r="F320" s="302"/>
      <c r="G320" s="302"/>
      <c r="H320" s="302"/>
      <c r="I320" s="303"/>
      <c r="J320" s="302"/>
      <c r="K320" s="302"/>
      <c r="L320" s="302"/>
      <c r="M320" s="302"/>
      <c r="N320" s="302"/>
      <c r="O320" s="302"/>
      <c r="P320" s="302"/>
      <c r="Q320" s="302"/>
      <c r="R320" s="302"/>
      <c r="S320" s="1293"/>
      <c r="T320" s="1293"/>
      <c r="U320" s="1293"/>
      <c r="V320" s="1293"/>
      <c r="W320" s="302"/>
      <c r="X320" s="302"/>
      <c r="Y320" s="302"/>
    </row>
    <row r="321" spans="4:25" x14ac:dyDescent="0.2">
      <c r="D321" s="302"/>
      <c r="E321" s="302"/>
      <c r="F321" s="302"/>
      <c r="G321" s="302"/>
      <c r="H321" s="302"/>
      <c r="I321" s="303"/>
      <c r="J321" s="302"/>
      <c r="K321" s="302"/>
      <c r="L321" s="302"/>
      <c r="M321" s="302"/>
      <c r="N321" s="302"/>
      <c r="O321" s="302"/>
      <c r="P321" s="302"/>
      <c r="Q321" s="302"/>
      <c r="R321" s="302"/>
      <c r="S321" s="1293"/>
      <c r="T321" s="1293"/>
      <c r="U321" s="1293"/>
      <c r="V321" s="1293"/>
      <c r="W321" s="302"/>
      <c r="X321" s="302"/>
      <c r="Y321" s="302"/>
    </row>
    <row r="322" spans="4:25" x14ac:dyDescent="0.2">
      <c r="D322" s="302"/>
      <c r="E322" s="302"/>
      <c r="F322" s="302"/>
      <c r="G322" s="302"/>
      <c r="H322" s="302"/>
      <c r="I322" s="303"/>
      <c r="J322" s="302"/>
      <c r="K322" s="302"/>
      <c r="L322" s="302"/>
      <c r="M322" s="302"/>
      <c r="N322" s="302"/>
      <c r="O322" s="302"/>
      <c r="P322" s="302"/>
      <c r="Q322" s="302"/>
      <c r="R322" s="302"/>
      <c r="S322" s="1293"/>
      <c r="T322" s="1293"/>
      <c r="U322" s="1293"/>
      <c r="V322" s="1293"/>
      <c r="W322" s="302"/>
      <c r="X322" s="302"/>
      <c r="Y322" s="302"/>
    </row>
    <row r="323" spans="4:25" x14ac:dyDescent="0.2">
      <c r="D323" s="302"/>
      <c r="E323" s="302"/>
      <c r="F323" s="302"/>
      <c r="G323" s="302"/>
      <c r="H323" s="302"/>
      <c r="I323" s="303"/>
      <c r="J323" s="302"/>
      <c r="K323" s="302"/>
      <c r="L323" s="302"/>
      <c r="M323" s="302"/>
      <c r="N323" s="302"/>
      <c r="O323" s="302"/>
      <c r="P323" s="302"/>
      <c r="Q323" s="302"/>
    </row>
    <row r="324" spans="4:25" x14ac:dyDescent="0.2">
      <c r="D324" s="302"/>
      <c r="E324" s="302"/>
      <c r="F324" s="302"/>
      <c r="G324" s="302"/>
      <c r="H324" s="302"/>
      <c r="I324" s="303"/>
      <c r="J324" s="302"/>
      <c r="K324" s="302"/>
      <c r="L324" s="302"/>
      <c r="M324" s="302"/>
      <c r="N324" s="302"/>
      <c r="O324" s="302"/>
      <c r="P324" s="302"/>
      <c r="Q324" s="302"/>
    </row>
    <row r="325" spans="4:25" x14ac:dyDescent="0.2">
      <c r="D325" s="302"/>
      <c r="E325" s="302"/>
      <c r="F325" s="302"/>
      <c r="G325" s="302"/>
      <c r="H325" s="302"/>
      <c r="I325" s="303"/>
      <c r="J325" s="302"/>
      <c r="K325" s="302"/>
      <c r="L325" s="302"/>
      <c r="M325" s="302"/>
      <c r="N325" s="302"/>
      <c r="O325" s="302"/>
      <c r="P325" s="302"/>
      <c r="Q325" s="302"/>
    </row>
    <row r="326" spans="4:25" x14ac:dyDescent="0.2">
      <c r="D326" s="302"/>
      <c r="E326" s="302"/>
      <c r="F326" s="302"/>
      <c r="G326" s="302"/>
      <c r="H326" s="302"/>
      <c r="I326" s="303"/>
      <c r="J326" s="302"/>
      <c r="K326" s="302"/>
      <c r="L326" s="302"/>
      <c r="M326" s="302"/>
      <c r="N326" s="302"/>
      <c r="O326" s="302"/>
      <c r="P326" s="302"/>
      <c r="Q326" s="302"/>
    </row>
    <row r="327" spans="4:25" x14ac:dyDescent="0.2">
      <c r="D327" s="302"/>
      <c r="E327" s="302"/>
      <c r="F327" s="302"/>
      <c r="G327" s="302"/>
      <c r="H327" s="302"/>
      <c r="I327" s="303"/>
      <c r="J327" s="302"/>
      <c r="K327" s="302"/>
      <c r="L327" s="302"/>
      <c r="M327" s="302"/>
      <c r="N327" s="302"/>
      <c r="O327" s="302"/>
      <c r="P327" s="302"/>
      <c r="Q327" s="302"/>
    </row>
    <row r="328" spans="4:25" x14ac:dyDescent="0.2">
      <c r="D328" s="302"/>
      <c r="E328" s="302"/>
      <c r="F328" s="302"/>
      <c r="G328" s="302"/>
      <c r="H328" s="302"/>
      <c r="I328" s="303"/>
      <c r="J328" s="302"/>
      <c r="K328" s="302"/>
      <c r="L328" s="302"/>
      <c r="M328" s="302"/>
      <c r="N328" s="302"/>
      <c r="O328" s="302"/>
      <c r="P328" s="302"/>
      <c r="Q328" s="302"/>
    </row>
    <row r="329" spans="4:25" x14ac:dyDescent="0.2">
      <c r="D329" s="302"/>
      <c r="E329" s="302"/>
      <c r="F329" s="302"/>
      <c r="G329" s="302"/>
      <c r="H329" s="302"/>
      <c r="I329" s="303"/>
      <c r="J329" s="302"/>
      <c r="K329" s="302"/>
      <c r="L329" s="302"/>
      <c r="M329" s="302"/>
      <c r="N329" s="302"/>
      <c r="O329" s="302"/>
      <c r="P329" s="302"/>
      <c r="Q329" s="302"/>
    </row>
    <row r="330" spans="4:25" x14ac:dyDescent="0.2">
      <c r="D330" s="302"/>
      <c r="E330" s="302"/>
      <c r="F330" s="302"/>
      <c r="G330" s="302"/>
      <c r="H330" s="302"/>
      <c r="I330" s="303"/>
      <c r="J330" s="302"/>
      <c r="K330" s="302"/>
      <c r="L330" s="302"/>
      <c r="M330" s="302"/>
      <c r="N330" s="302"/>
      <c r="O330" s="302"/>
      <c r="P330" s="302"/>
      <c r="Q330" s="302"/>
    </row>
    <row r="331" spans="4:25" x14ac:dyDescent="0.2">
      <c r="D331" s="302"/>
      <c r="E331" s="302"/>
      <c r="F331" s="302"/>
      <c r="G331" s="302"/>
      <c r="H331" s="302"/>
      <c r="I331" s="303"/>
      <c r="J331" s="302"/>
      <c r="K331" s="302"/>
      <c r="L331" s="302"/>
      <c r="M331" s="302"/>
      <c r="N331" s="302"/>
      <c r="O331" s="302"/>
      <c r="P331" s="302"/>
      <c r="Q331" s="302"/>
    </row>
    <row r="332" spans="4:25" x14ac:dyDescent="0.2">
      <c r="D332" s="302"/>
      <c r="E332" s="302"/>
      <c r="F332" s="302"/>
      <c r="G332" s="302"/>
      <c r="H332" s="302"/>
      <c r="I332" s="303"/>
      <c r="J332" s="302"/>
      <c r="K332" s="302"/>
      <c r="L332" s="302"/>
      <c r="M332" s="302"/>
      <c r="N332" s="302"/>
      <c r="O332" s="302"/>
      <c r="P332" s="302"/>
      <c r="Q332" s="302"/>
    </row>
    <row r="335" spans="4:25" x14ac:dyDescent="0.2">
      <c r="G335" s="302"/>
      <c r="H335" s="302"/>
      <c r="I335" s="303"/>
      <c r="J335" s="302"/>
      <c r="K335" s="302"/>
      <c r="L335" s="302"/>
      <c r="M335" s="302"/>
      <c r="N335" s="302"/>
      <c r="O335" s="302"/>
    </row>
    <row r="336" spans="4:25" x14ac:dyDescent="0.2">
      <c r="G336" s="302"/>
      <c r="H336" s="302"/>
      <c r="I336" s="303"/>
      <c r="J336" s="302"/>
      <c r="K336" s="302"/>
      <c r="L336" s="302"/>
      <c r="M336" s="302"/>
      <c r="N336" s="302"/>
      <c r="O336" s="302"/>
    </row>
    <row r="337" spans="7:15" x14ac:dyDescent="0.2">
      <c r="G337" s="302"/>
      <c r="H337" s="302"/>
      <c r="I337" s="303"/>
      <c r="J337" s="302"/>
      <c r="K337" s="302"/>
      <c r="L337" s="302"/>
      <c r="M337" s="302"/>
      <c r="N337" s="302"/>
      <c r="O337" s="302"/>
    </row>
    <row r="338" spans="7:15" x14ac:dyDescent="0.2">
      <c r="G338" s="302"/>
      <c r="H338" s="302"/>
      <c r="I338" s="303"/>
      <c r="J338" s="302"/>
      <c r="K338" s="302"/>
      <c r="L338" s="302"/>
      <c r="M338" s="302"/>
      <c r="N338" s="302"/>
      <c r="O338" s="302"/>
    </row>
    <row r="339" spans="7:15" x14ac:dyDescent="0.2">
      <c r="G339" s="302"/>
      <c r="H339" s="302"/>
      <c r="I339" s="303"/>
      <c r="J339" s="302"/>
      <c r="K339" s="302"/>
      <c r="L339" s="302"/>
      <c r="M339" s="302"/>
      <c r="N339" s="302"/>
      <c r="O339" s="302"/>
    </row>
    <row r="340" spans="7:15" x14ac:dyDescent="0.2">
      <c r="G340" s="302"/>
      <c r="H340" s="302"/>
      <c r="I340" s="303"/>
      <c r="J340" s="302"/>
      <c r="K340" s="302"/>
      <c r="L340" s="302"/>
      <c r="M340" s="302"/>
      <c r="N340" s="302"/>
      <c r="O340" s="302"/>
    </row>
    <row r="341" spans="7:15" x14ac:dyDescent="0.2">
      <c r="G341" s="302"/>
      <c r="H341" s="302"/>
      <c r="I341" s="303"/>
      <c r="J341" s="302"/>
      <c r="K341" s="302"/>
      <c r="L341" s="302"/>
      <c r="M341" s="302"/>
      <c r="N341" s="302"/>
      <c r="O341" s="302"/>
    </row>
    <row r="342" spans="7:15" x14ac:dyDescent="0.2">
      <c r="G342" s="302"/>
      <c r="H342" s="302"/>
      <c r="I342" s="303"/>
      <c r="J342" s="302"/>
      <c r="K342" s="302"/>
      <c r="L342" s="302"/>
      <c r="M342" s="302"/>
      <c r="N342" s="302"/>
      <c r="O342" s="302"/>
    </row>
    <row r="343" spans="7:15" x14ac:dyDescent="0.2">
      <c r="G343" s="302"/>
      <c r="H343" s="302"/>
      <c r="I343" s="303"/>
      <c r="J343" s="302"/>
      <c r="K343" s="302"/>
      <c r="L343" s="302"/>
      <c r="M343" s="302"/>
      <c r="N343" s="302"/>
      <c r="O343" s="302"/>
    </row>
    <row r="344" spans="7:15" x14ac:dyDescent="0.2">
      <c r="G344" s="302"/>
      <c r="H344" s="302"/>
      <c r="I344" s="303"/>
      <c r="J344" s="302"/>
      <c r="K344" s="302"/>
      <c r="L344" s="302"/>
      <c r="M344" s="302"/>
      <c r="N344" s="302"/>
      <c r="O344" s="302"/>
    </row>
    <row r="345" spans="7:15" x14ac:dyDescent="0.2">
      <c r="G345" s="302"/>
      <c r="H345" s="302"/>
      <c r="I345" s="303"/>
      <c r="J345" s="302"/>
      <c r="K345" s="302"/>
      <c r="L345" s="302"/>
      <c r="M345" s="302"/>
      <c r="N345" s="302"/>
      <c r="O345" s="302"/>
    </row>
    <row r="346" spans="7:15" x14ac:dyDescent="0.2">
      <c r="G346" s="302"/>
      <c r="H346" s="302"/>
      <c r="I346" s="303"/>
      <c r="J346" s="302"/>
      <c r="K346" s="302"/>
      <c r="L346" s="302"/>
      <c r="M346" s="302"/>
      <c r="N346" s="302"/>
      <c r="O346" s="302"/>
    </row>
    <row r="347" spans="7:15" x14ac:dyDescent="0.2">
      <c r="G347" s="302"/>
      <c r="H347" s="302"/>
      <c r="I347" s="303"/>
      <c r="J347" s="302"/>
      <c r="K347" s="302"/>
      <c r="L347" s="302"/>
      <c r="M347" s="302"/>
      <c r="N347" s="302"/>
      <c r="O347" s="302"/>
    </row>
    <row r="348" spans="7:15" x14ac:dyDescent="0.2">
      <c r="G348" s="302"/>
      <c r="H348" s="302"/>
      <c r="I348" s="303"/>
      <c r="J348" s="302"/>
      <c r="K348" s="302"/>
      <c r="L348" s="302"/>
      <c r="M348" s="302"/>
      <c r="N348" s="302"/>
      <c r="O348" s="302"/>
    </row>
    <row r="349" spans="7:15" x14ac:dyDescent="0.2">
      <c r="G349" s="302"/>
      <c r="H349" s="302"/>
      <c r="I349" s="303"/>
      <c r="J349" s="302"/>
      <c r="K349" s="302"/>
      <c r="L349" s="302"/>
      <c r="M349" s="302"/>
      <c r="N349" s="302"/>
      <c r="O349" s="302"/>
    </row>
    <row r="350" spans="7:15" x14ac:dyDescent="0.2">
      <c r="G350" s="302"/>
      <c r="H350" s="302"/>
      <c r="I350" s="303"/>
      <c r="J350" s="302"/>
      <c r="K350" s="302"/>
      <c r="L350" s="302"/>
      <c r="M350" s="302"/>
      <c r="N350" s="302"/>
      <c r="O350" s="302"/>
    </row>
    <row r="351" spans="7:15" x14ac:dyDescent="0.2">
      <c r="G351" s="302"/>
      <c r="H351" s="302"/>
      <c r="I351" s="303"/>
      <c r="J351" s="302"/>
      <c r="K351" s="302"/>
      <c r="L351" s="302"/>
      <c r="M351" s="302"/>
      <c r="N351" s="302"/>
      <c r="O351" s="302"/>
    </row>
    <row r="352" spans="7:15" x14ac:dyDescent="0.2">
      <c r="G352" s="302"/>
      <c r="H352" s="302"/>
      <c r="I352" s="303"/>
      <c r="J352" s="302"/>
      <c r="K352" s="302"/>
      <c r="L352" s="302"/>
      <c r="M352" s="302"/>
      <c r="N352" s="302"/>
      <c r="O352" s="302"/>
    </row>
    <row r="353" spans="7:15" x14ac:dyDescent="0.2">
      <c r="G353" s="302"/>
      <c r="H353" s="302"/>
      <c r="I353" s="303"/>
      <c r="J353" s="302"/>
      <c r="K353" s="302"/>
      <c r="L353" s="302"/>
      <c r="M353" s="302"/>
      <c r="N353" s="302"/>
      <c r="O353" s="302"/>
    </row>
    <row r="354" spans="7:15" x14ac:dyDescent="0.2">
      <c r="G354" s="302"/>
      <c r="H354" s="302"/>
      <c r="I354" s="303"/>
      <c r="J354" s="302"/>
      <c r="K354" s="302"/>
      <c r="L354" s="302"/>
      <c r="M354" s="302"/>
      <c r="N354" s="302"/>
      <c r="O354" s="302"/>
    </row>
    <row r="355" spans="7:15" x14ac:dyDescent="0.2">
      <c r="G355" s="302"/>
      <c r="H355" s="302"/>
      <c r="I355" s="303"/>
      <c r="J355" s="302"/>
      <c r="K355" s="302"/>
      <c r="L355" s="302"/>
      <c r="M355" s="302"/>
      <c r="N355" s="302"/>
      <c r="O355" s="302"/>
    </row>
    <row r="356" spans="7:15" x14ac:dyDescent="0.2">
      <c r="G356" s="302"/>
      <c r="H356" s="302"/>
      <c r="I356" s="303"/>
      <c r="J356" s="302"/>
      <c r="K356" s="302"/>
      <c r="L356" s="302"/>
      <c r="M356" s="302"/>
      <c r="N356" s="302"/>
      <c r="O356" s="302"/>
    </row>
    <row r="357" spans="7:15" x14ac:dyDescent="0.2">
      <c r="G357" s="302"/>
      <c r="H357" s="302"/>
      <c r="I357" s="303"/>
      <c r="J357" s="302"/>
      <c r="K357" s="302"/>
      <c r="L357" s="302"/>
      <c r="M357" s="302"/>
      <c r="N357" s="302"/>
      <c r="O357" s="302"/>
    </row>
  </sheetData>
  <mergeCells count="500">
    <mergeCell ref="A1:O1"/>
    <mergeCell ref="P1:AQ1"/>
    <mergeCell ref="A2:O2"/>
    <mergeCell ref="P2:AQ2"/>
    <mergeCell ref="A3:A4"/>
    <mergeCell ref="B3:B4"/>
    <mergeCell ref="C3:C4"/>
    <mergeCell ref="D3:D4"/>
    <mergeCell ref="E3:F3"/>
    <mergeCell ref="G3:J3"/>
    <mergeCell ref="AA3:AO3"/>
    <mergeCell ref="AP3:AQ3"/>
    <mergeCell ref="AN5:AN6"/>
    <mergeCell ref="S3:S4"/>
    <mergeCell ref="T3:T4"/>
    <mergeCell ref="U3:U4"/>
    <mergeCell ref="V3:V4"/>
    <mergeCell ref="W3:W4"/>
    <mergeCell ref="X3:X4"/>
    <mergeCell ref="K3:K4"/>
    <mergeCell ref="L3:N3"/>
    <mergeCell ref="O3:O4"/>
    <mergeCell ref="P3:P4"/>
    <mergeCell ref="Q3:Q4"/>
    <mergeCell ref="R3:R4"/>
    <mergeCell ref="AO5:AO6"/>
    <mergeCell ref="AP5:AP6"/>
    <mergeCell ref="A8:A9"/>
    <mergeCell ref="D8:D9"/>
    <mergeCell ref="E8:E9"/>
    <mergeCell ref="F8:F9"/>
    <mergeCell ref="H8:H9"/>
    <mergeCell ref="I8:I9"/>
    <mergeCell ref="K8:K9"/>
    <mergeCell ref="L8:L9"/>
    <mergeCell ref="AO8:AO9"/>
    <mergeCell ref="AP8:AP9"/>
    <mergeCell ref="Y8:Y9"/>
    <mergeCell ref="Z8:Z9"/>
    <mergeCell ref="AB8:AB9"/>
    <mergeCell ref="AC8:AC9"/>
    <mergeCell ref="AN8:AN9"/>
    <mergeCell ref="C5:C6"/>
    <mergeCell ref="D5:D6"/>
    <mergeCell ref="E5:E6"/>
    <mergeCell ref="F5:F6"/>
    <mergeCell ref="P5:P6"/>
    <mergeCell ref="W5:W6"/>
    <mergeCell ref="X5:X6"/>
    <mergeCell ref="A19:A20"/>
    <mergeCell ref="B19:B20"/>
    <mergeCell ref="C19:C20"/>
    <mergeCell ref="D19:D20"/>
    <mergeCell ref="E19:E20"/>
    <mergeCell ref="F19:F20"/>
    <mergeCell ref="H19:H20"/>
    <mergeCell ref="I19:I20"/>
    <mergeCell ref="X8:X9"/>
    <mergeCell ref="M8:M9"/>
    <mergeCell ref="O8:O9"/>
    <mergeCell ref="P8:P9"/>
    <mergeCell ref="Q8:Q9"/>
    <mergeCell ref="R8:R9"/>
    <mergeCell ref="W8:W9"/>
    <mergeCell ref="AN19:AN20"/>
    <mergeCell ref="AO19:AO20"/>
    <mergeCell ref="B30:B31"/>
    <mergeCell ref="C30:C31"/>
    <mergeCell ref="D30:D31"/>
    <mergeCell ref="E30:E31"/>
    <mergeCell ref="F30:F31"/>
    <mergeCell ref="P30:P31"/>
    <mergeCell ref="Q30:Q31"/>
    <mergeCell ref="W30:W31"/>
    <mergeCell ref="R19:R20"/>
    <mergeCell ref="W19:W20"/>
    <mergeCell ref="X19:X20"/>
    <mergeCell ref="Z19:Z20"/>
    <mergeCell ref="AB19:AB20"/>
    <mergeCell ref="AC19:AC20"/>
    <mergeCell ref="K19:K20"/>
    <mergeCell ref="L19:L20"/>
    <mergeCell ref="M19:M20"/>
    <mergeCell ref="O19:O20"/>
    <mergeCell ref="P19:P20"/>
    <mergeCell ref="Q19:Q20"/>
    <mergeCell ref="X30:X31"/>
    <mergeCell ref="AN30:AN31"/>
    <mergeCell ref="AO30:AO31"/>
    <mergeCell ref="A39:A40"/>
    <mergeCell ref="B39:B41"/>
    <mergeCell ref="D39:D40"/>
    <mergeCell ref="E39:E41"/>
    <mergeCell ref="F39:F41"/>
    <mergeCell ref="I39:I40"/>
    <mergeCell ref="K39:K40"/>
    <mergeCell ref="P53:P54"/>
    <mergeCell ref="Q53:Q54"/>
    <mergeCell ref="R53:R54"/>
    <mergeCell ref="X39:X41"/>
    <mergeCell ref="Z39:Z41"/>
    <mergeCell ref="AN39:AN41"/>
    <mergeCell ref="A53:A54"/>
    <mergeCell ref="D53:D54"/>
    <mergeCell ref="E53:E54"/>
    <mergeCell ref="F53:F54"/>
    <mergeCell ref="H53:H54"/>
    <mergeCell ref="I53:I54"/>
    <mergeCell ref="K53:K54"/>
    <mergeCell ref="M39:M40"/>
    <mergeCell ref="O39:O40"/>
    <mergeCell ref="P39:P41"/>
    <mergeCell ref="Q39:Q40"/>
    <mergeCell ref="R39:R40"/>
    <mergeCell ref="W39:W41"/>
    <mergeCell ref="K58:K59"/>
    <mergeCell ref="L58:L59"/>
    <mergeCell ref="M58:M59"/>
    <mergeCell ref="O58:O59"/>
    <mergeCell ref="P58:P61"/>
    <mergeCell ref="AN53:AN54"/>
    <mergeCell ref="AO53:AO54"/>
    <mergeCell ref="AR53:AR54"/>
    <mergeCell ref="A58:A59"/>
    <mergeCell ref="B58:B61"/>
    <mergeCell ref="C58:C61"/>
    <mergeCell ref="D58:D61"/>
    <mergeCell ref="E58:E61"/>
    <mergeCell ref="F58:F61"/>
    <mergeCell ref="H58:H59"/>
    <mergeCell ref="W53:W54"/>
    <mergeCell ref="X53:X54"/>
    <mergeCell ref="Y53:Y54"/>
    <mergeCell ref="Z53:Z54"/>
    <mergeCell ref="AE53:AE54"/>
    <mergeCell ref="AF53:AF54"/>
    <mergeCell ref="L53:L54"/>
    <mergeCell ref="M53:M54"/>
    <mergeCell ref="O53:O54"/>
    <mergeCell ref="A63:A64"/>
    <mergeCell ref="B63:B64"/>
    <mergeCell ref="C63:C64"/>
    <mergeCell ref="D63:D64"/>
    <mergeCell ref="E63:E64"/>
    <mergeCell ref="F63:F64"/>
    <mergeCell ref="AC58:AC59"/>
    <mergeCell ref="AN58:AN61"/>
    <mergeCell ref="AP58:AP61"/>
    <mergeCell ref="A60:A61"/>
    <mergeCell ref="H60:H61"/>
    <mergeCell ref="I60:I61"/>
    <mergeCell ref="K60:K61"/>
    <mergeCell ref="L60:L61"/>
    <mergeCell ref="M60:M61"/>
    <mergeCell ref="O60:O61"/>
    <mergeCell ref="Q58:Q59"/>
    <mergeCell ref="W58:W61"/>
    <mergeCell ref="X58:X61"/>
    <mergeCell ref="Z58:Z61"/>
    <mergeCell ref="AA58:AA59"/>
    <mergeCell ref="AB58:AB59"/>
    <mergeCell ref="Q60:Q61"/>
    <mergeCell ref="I58:I59"/>
    <mergeCell ref="P63:P64"/>
    <mergeCell ref="Q63:Q64"/>
    <mergeCell ref="W63:W64"/>
    <mergeCell ref="X63:X64"/>
    <mergeCell ref="Z63:Z64"/>
    <mergeCell ref="AN63:AN64"/>
    <mergeCell ref="H63:H64"/>
    <mergeCell ref="I63:I64"/>
    <mergeCell ref="K63:K64"/>
    <mergeCell ref="L63:L64"/>
    <mergeCell ref="M63:M64"/>
    <mergeCell ref="O63:O64"/>
    <mergeCell ref="A82:A96"/>
    <mergeCell ref="D82:D96"/>
    <mergeCell ref="E82:E96"/>
    <mergeCell ref="F82:F96"/>
    <mergeCell ref="K82:K96"/>
    <mergeCell ref="O82:O96"/>
    <mergeCell ref="B88:B89"/>
    <mergeCell ref="H88:H89"/>
    <mergeCell ref="L88:L89"/>
    <mergeCell ref="M88:M89"/>
    <mergeCell ref="B93:B94"/>
    <mergeCell ref="C93:C94"/>
    <mergeCell ref="H93:H94"/>
    <mergeCell ref="I93:I94"/>
    <mergeCell ref="L93:L94"/>
    <mergeCell ref="M93:M94"/>
    <mergeCell ref="AN82:AN90"/>
    <mergeCell ref="AO82:AO90"/>
    <mergeCell ref="AF83:AF90"/>
    <mergeCell ref="AC91:AC92"/>
    <mergeCell ref="AN91:AN92"/>
    <mergeCell ref="AO91:AO92"/>
    <mergeCell ref="AO95:AO96"/>
    <mergeCell ref="P82:P96"/>
    <mergeCell ref="Q82:Q96"/>
    <mergeCell ref="S82:V90"/>
    <mergeCell ref="W82:W96"/>
    <mergeCell ref="X82:X96"/>
    <mergeCell ref="Z82:Z96"/>
    <mergeCell ref="S91:S92"/>
    <mergeCell ref="T91:T92"/>
    <mergeCell ref="U91:U92"/>
    <mergeCell ref="AB82:AB96"/>
    <mergeCell ref="AC82:AC90"/>
    <mergeCell ref="AE82:AE96"/>
    <mergeCell ref="AA93:AA94"/>
    <mergeCell ref="AC93:AC94"/>
    <mergeCell ref="AF93:AF94"/>
    <mergeCell ref="AC95:AC96"/>
    <mergeCell ref="AF95:AF96"/>
    <mergeCell ref="AN95:AN96"/>
    <mergeCell ref="N93:N94"/>
    <mergeCell ref="R93:R94"/>
    <mergeCell ref="S93:S94"/>
    <mergeCell ref="U93:U94"/>
    <mergeCell ref="V93:V94"/>
    <mergeCell ref="Y93:Y94"/>
    <mergeCell ref="AB104:AB105"/>
    <mergeCell ref="AE104:AE105"/>
    <mergeCell ref="AF104:AF105"/>
    <mergeCell ref="Q104:Q105"/>
    <mergeCell ref="W104:W105"/>
    <mergeCell ref="X104:X105"/>
    <mergeCell ref="Z104:Z105"/>
    <mergeCell ref="E115:E122"/>
    <mergeCell ref="F115:F122"/>
    <mergeCell ref="H115:H122"/>
    <mergeCell ref="I115:I122"/>
    <mergeCell ref="K115:K122"/>
    <mergeCell ref="O104:O105"/>
    <mergeCell ref="P104:P105"/>
    <mergeCell ref="A104:A105"/>
    <mergeCell ref="D104:D105"/>
    <mergeCell ref="E104:E105"/>
    <mergeCell ref="F104:F105"/>
    <mergeCell ref="K104:K105"/>
    <mergeCell ref="M104:M105"/>
    <mergeCell ref="AF115:AF122"/>
    <mergeCell ref="AH115:AH122"/>
    <mergeCell ref="AI115:AI122"/>
    <mergeCell ref="A126:A128"/>
    <mergeCell ref="D126:D128"/>
    <mergeCell ref="E126:E128"/>
    <mergeCell ref="F126:F128"/>
    <mergeCell ref="H126:H128"/>
    <mergeCell ref="I126:I128"/>
    <mergeCell ref="K126:K128"/>
    <mergeCell ref="S115:S122"/>
    <mergeCell ref="U115:U122"/>
    <mergeCell ref="W115:W122"/>
    <mergeCell ref="X115:X122"/>
    <mergeCell ref="Z115:Z122"/>
    <mergeCell ref="AE115:AE122"/>
    <mergeCell ref="L115:L122"/>
    <mergeCell ref="M115:M122"/>
    <mergeCell ref="O115:O122"/>
    <mergeCell ref="P115:P122"/>
    <mergeCell ref="Q115:Q122"/>
    <mergeCell ref="R115:R122"/>
    <mergeCell ref="A115:A122"/>
    <mergeCell ref="D115:D122"/>
    <mergeCell ref="AP126:AP128"/>
    <mergeCell ref="AN127:AN128"/>
    <mergeCell ref="AO127:AO128"/>
    <mergeCell ref="A130:A132"/>
    <mergeCell ref="B130:B132"/>
    <mergeCell ref="C130:C132"/>
    <mergeCell ref="D130:D132"/>
    <mergeCell ref="E130:E132"/>
    <mergeCell ref="F130:F132"/>
    <mergeCell ref="H130:H132"/>
    <mergeCell ref="U126:U128"/>
    <mergeCell ref="W126:W128"/>
    <mergeCell ref="X126:X128"/>
    <mergeCell ref="Z126:Z128"/>
    <mergeCell ref="AE126:AE128"/>
    <mergeCell ref="AF126:AF128"/>
    <mergeCell ref="L126:L128"/>
    <mergeCell ref="M126:M128"/>
    <mergeCell ref="O126:O128"/>
    <mergeCell ref="P126:P128"/>
    <mergeCell ref="Q126:Q128"/>
    <mergeCell ref="S126:S128"/>
    <mergeCell ref="Z130:Z132"/>
    <mergeCell ref="AN130:AN132"/>
    <mergeCell ref="AO131:AO132"/>
    <mergeCell ref="I130:I132"/>
    <mergeCell ref="K130:K132"/>
    <mergeCell ref="L130:L132"/>
    <mergeCell ref="M130:M132"/>
    <mergeCell ref="O130:O132"/>
    <mergeCell ref="P130:P132"/>
    <mergeCell ref="E134:E147"/>
    <mergeCell ref="F134:F147"/>
    <mergeCell ref="K134:K147"/>
    <mergeCell ref="M134:M147"/>
    <mergeCell ref="I145:I147"/>
    <mergeCell ref="L145:L147"/>
    <mergeCell ref="Q130:Q132"/>
    <mergeCell ref="W130:W132"/>
    <mergeCell ref="X130:X132"/>
    <mergeCell ref="A159:A161"/>
    <mergeCell ref="B159:B161"/>
    <mergeCell ref="C159:C161"/>
    <mergeCell ref="D159:D161"/>
    <mergeCell ref="E159:E161"/>
    <mergeCell ref="F159:F161"/>
    <mergeCell ref="AC134:AC147"/>
    <mergeCell ref="AD134:AD147"/>
    <mergeCell ref="B135:B136"/>
    <mergeCell ref="C135:C136"/>
    <mergeCell ref="H135:H136"/>
    <mergeCell ref="I135:I136"/>
    <mergeCell ref="L135:L136"/>
    <mergeCell ref="H137:H144"/>
    <mergeCell ref="I137:I144"/>
    <mergeCell ref="H145:H147"/>
    <mergeCell ref="O134:O147"/>
    <mergeCell ref="P134:P147"/>
    <mergeCell ref="Q134:Q147"/>
    <mergeCell ref="R134:R147"/>
    <mergeCell ref="Z134:Z147"/>
    <mergeCell ref="AB134:AB147"/>
    <mergeCell ref="A134:A147"/>
    <mergeCell ref="D134:D147"/>
    <mergeCell ref="AF159:AF160"/>
    <mergeCell ref="P159:P161"/>
    <mergeCell ref="Q159:Q161"/>
    <mergeCell ref="S159:S161"/>
    <mergeCell ref="T159:T160"/>
    <mergeCell ref="U159:U161"/>
    <mergeCell ref="V159:V160"/>
    <mergeCell ref="H159:H161"/>
    <mergeCell ref="I159:I161"/>
    <mergeCell ref="K159:K161"/>
    <mergeCell ref="L159:L161"/>
    <mergeCell ref="M159:M161"/>
    <mergeCell ref="O159:O161"/>
    <mergeCell ref="W159:W161"/>
    <mergeCell ref="X159:X161"/>
    <mergeCell ref="Z159:Z161"/>
    <mergeCell ref="AD159:AD160"/>
    <mergeCell ref="AE159:AE160"/>
    <mergeCell ref="X165:X166"/>
    <mergeCell ref="Z165:Z166"/>
    <mergeCell ref="Q165:Q166"/>
    <mergeCell ref="R165:R166"/>
    <mergeCell ref="S165:S166"/>
    <mergeCell ref="U165:U166"/>
    <mergeCell ref="W165:W166"/>
    <mergeCell ref="I168:I169"/>
    <mergeCell ref="P165:P166"/>
    <mergeCell ref="S168:S169"/>
    <mergeCell ref="U168:U169"/>
    <mergeCell ref="W168:W169"/>
    <mergeCell ref="X168:X169"/>
    <mergeCell ref="Z168:Z169"/>
    <mergeCell ref="P168:P170"/>
    <mergeCell ref="Q168:Q169"/>
    <mergeCell ref="H165:H166"/>
    <mergeCell ref="I165:I166"/>
    <mergeCell ref="K165:K166"/>
    <mergeCell ref="L165:L166"/>
    <mergeCell ref="M165:M166"/>
    <mergeCell ref="O165:O166"/>
    <mergeCell ref="A165:A166"/>
    <mergeCell ref="B165:B166"/>
    <mergeCell ref="C165:C166"/>
    <mergeCell ref="D165:D166"/>
    <mergeCell ref="E165:E166"/>
    <mergeCell ref="F165:F166"/>
    <mergeCell ref="Z176:Z181"/>
    <mergeCell ref="A168:A169"/>
    <mergeCell ref="B168:B170"/>
    <mergeCell ref="C168:C170"/>
    <mergeCell ref="D168:D169"/>
    <mergeCell ref="E168:E170"/>
    <mergeCell ref="F168:F170"/>
    <mergeCell ref="H168:H169"/>
    <mergeCell ref="AB176:AB181"/>
    <mergeCell ref="A176:A181"/>
    <mergeCell ref="B176:B181"/>
    <mergeCell ref="C176:C181"/>
    <mergeCell ref="D176:D181"/>
    <mergeCell ref="E176:E181"/>
    <mergeCell ref="K168:K169"/>
    <mergeCell ref="L168:L169"/>
    <mergeCell ref="M168:M169"/>
    <mergeCell ref="O168:O169"/>
    <mergeCell ref="AC176:AC181"/>
    <mergeCell ref="A183:A186"/>
    <mergeCell ref="B183:B186"/>
    <mergeCell ref="C183:C185"/>
    <mergeCell ref="D183:D186"/>
    <mergeCell ref="E183:E186"/>
    <mergeCell ref="F183:F186"/>
    <mergeCell ref="H183:H185"/>
    <mergeCell ref="O176:O181"/>
    <mergeCell ref="P176:P181"/>
    <mergeCell ref="Q176:Q181"/>
    <mergeCell ref="R176:R181"/>
    <mergeCell ref="W176:W181"/>
    <mergeCell ref="X176:X181"/>
    <mergeCell ref="F176:F181"/>
    <mergeCell ref="H176:H181"/>
    <mergeCell ref="I176:I181"/>
    <mergeCell ref="K176:K181"/>
    <mergeCell ref="L176:L181"/>
    <mergeCell ref="M176:M181"/>
    <mergeCell ref="W183:W186"/>
    <mergeCell ref="X183:X186"/>
    <mergeCell ref="Z183:Z186"/>
    <mergeCell ref="AB183:AB186"/>
    <mergeCell ref="AC184:AC185"/>
    <mergeCell ref="A188:A189"/>
    <mergeCell ref="B188:B189"/>
    <mergeCell ref="C188:C189"/>
    <mergeCell ref="D188:D189"/>
    <mergeCell ref="E188:E189"/>
    <mergeCell ref="Q183:Q186"/>
    <mergeCell ref="R183:R186"/>
    <mergeCell ref="S183:S186"/>
    <mergeCell ref="T183:T184"/>
    <mergeCell ref="U183:U186"/>
    <mergeCell ref="V183:V184"/>
    <mergeCell ref="I183:I185"/>
    <mergeCell ref="K183:K186"/>
    <mergeCell ref="L183:L185"/>
    <mergeCell ref="M183:M186"/>
    <mergeCell ref="O183:O186"/>
    <mergeCell ref="P183:P186"/>
    <mergeCell ref="Z188:Z189"/>
    <mergeCell ref="AQ188:AQ189"/>
    <mergeCell ref="A191:A203"/>
    <mergeCell ref="D191:D203"/>
    <mergeCell ref="E191:E203"/>
    <mergeCell ref="F191:F203"/>
    <mergeCell ref="G191:G198"/>
    <mergeCell ref="H191:H203"/>
    <mergeCell ref="I191:I203"/>
    <mergeCell ref="J191:J198"/>
    <mergeCell ref="O188:O189"/>
    <mergeCell ref="P188:P189"/>
    <mergeCell ref="Q188:Q189"/>
    <mergeCell ref="R188:R189"/>
    <mergeCell ref="W188:W189"/>
    <mergeCell ref="X188:X189"/>
    <mergeCell ref="F188:F189"/>
    <mergeCell ref="H188:H189"/>
    <mergeCell ref="I188:I189"/>
    <mergeCell ref="K188:K189"/>
    <mergeCell ref="L188:L189"/>
    <mergeCell ref="M188:M189"/>
    <mergeCell ref="V191:V197"/>
    <mergeCell ref="W191:W203"/>
    <mergeCell ref="K191:K203"/>
    <mergeCell ref="A211:A212"/>
    <mergeCell ref="B211:B212"/>
    <mergeCell ref="C211:C212"/>
    <mergeCell ref="D211:D212"/>
    <mergeCell ref="E211:E212"/>
    <mergeCell ref="F211:F212"/>
    <mergeCell ref="P211:P212"/>
    <mergeCell ref="Q211:Q212"/>
    <mergeCell ref="Z211:Z212"/>
    <mergeCell ref="G199:G203"/>
    <mergeCell ref="J199:J203"/>
    <mergeCell ref="Y199:Y203"/>
    <mergeCell ref="X191:X203"/>
    <mergeCell ref="Y191:Y198"/>
    <mergeCell ref="AD191:AD197"/>
    <mergeCell ref="AE191:AE203"/>
    <mergeCell ref="AF191:AF203"/>
    <mergeCell ref="AG191:AG197"/>
    <mergeCell ref="R191:R203"/>
    <mergeCell ref="S191:S203"/>
    <mergeCell ref="T191:T197"/>
    <mergeCell ref="U191:U203"/>
    <mergeCell ref="L191:L203"/>
    <mergeCell ref="M191:M203"/>
    <mergeCell ref="O191:O203"/>
    <mergeCell ref="P191:P203"/>
    <mergeCell ref="Q191:Q203"/>
    <mergeCell ref="AB211:AB212"/>
    <mergeCell ref="H211:H212"/>
    <mergeCell ref="I211:I212"/>
    <mergeCell ref="K211:K212"/>
    <mergeCell ref="L211:L212"/>
    <mergeCell ref="M211:M212"/>
    <mergeCell ref="O211:O212"/>
    <mergeCell ref="AH191:AH197"/>
    <mergeCell ref="AI191:AI197"/>
    <mergeCell ref="T198:T203"/>
    <mergeCell ref="V198:V203"/>
    <mergeCell ref="AD198:AD203"/>
  </mergeCells>
  <pageMargins left="0.70866141732283472" right="0.70866141732283472" top="0.74803149606299213" bottom="0.74803149606299213" header="0.31496062992125984" footer="0.31496062992125984"/>
  <pageSetup scale="80" orientation="landscape"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2:N12"/>
  <sheetViews>
    <sheetView zoomScale="80" zoomScaleNormal="80" workbookViewId="0">
      <selection activeCell="J6" sqref="J6"/>
    </sheetView>
  </sheetViews>
  <sheetFormatPr baseColWidth="10" defaultRowHeight="15" x14ac:dyDescent="0.25"/>
  <cols>
    <col min="1" max="1" width="5.85546875" customWidth="1"/>
    <col min="2" max="2" width="0" hidden="1" customWidth="1"/>
    <col min="3" max="3" width="24.42578125" customWidth="1"/>
    <col min="4" max="7" width="0" hidden="1" customWidth="1"/>
    <col min="10" max="10" width="15.7109375" bestFit="1" customWidth="1"/>
    <col min="11" max="11" width="0" hidden="1" customWidth="1"/>
    <col min="14" max="14" width="15.7109375" bestFit="1" customWidth="1"/>
  </cols>
  <sheetData>
    <row r="2" spans="1:14" x14ac:dyDescent="0.25">
      <c r="A2" s="36"/>
      <c r="B2" s="36"/>
      <c r="C2" s="36" t="s">
        <v>1141</v>
      </c>
      <c r="D2" s="36"/>
      <c r="E2" s="36"/>
      <c r="F2" s="36"/>
      <c r="G2" s="36"/>
      <c r="H2" s="36" t="s">
        <v>1993</v>
      </c>
      <c r="I2" s="36" t="s">
        <v>47</v>
      </c>
      <c r="J2" s="36" t="s">
        <v>1994</v>
      </c>
      <c r="K2" s="36" t="s">
        <v>1995</v>
      </c>
      <c r="L2" s="1399" t="s">
        <v>1996</v>
      </c>
      <c r="M2" s="1399" t="s">
        <v>47</v>
      </c>
      <c r="N2" s="1399" t="s">
        <v>1997</v>
      </c>
    </row>
    <row r="3" spans="1:14" ht="72" x14ac:dyDescent="0.25">
      <c r="A3" s="1499" t="s">
        <v>1677</v>
      </c>
      <c r="B3" s="1377"/>
      <c r="C3" s="1382" t="s">
        <v>1752</v>
      </c>
      <c r="D3" s="1502" t="s">
        <v>1675</v>
      </c>
      <c r="E3" s="1499" t="s">
        <v>30</v>
      </c>
      <c r="F3" s="1502" t="s">
        <v>1676</v>
      </c>
      <c r="G3" s="1378"/>
      <c r="H3" s="1381" t="s">
        <v>1753</v>
      </c>
      <c r="I3" s="1379">
        <v>41333</v>
      </c>
      <c r="J3" s="1380">
        <v>47918184</v>
      </c>
      <c r="K3" s="1505">
        <v>41339</v>
      </c>
      <c r="L3" s="1381" t="s">
        <v>1754</v>
      </c>
      <c r="M3" s="1379">
        <v>41339</v>
      </c>
      <c r="N3" s="1398">
        <v>47918184</v>
      </c>
    </row>
    <row r="4" spans="1:14" ht="60.75" x14ac:dyDescent="0.25">
      <c r="A4" s="1499"/>
      <c r="B4" s="1377"/>
      <c r="C4" s="9" t="s">
        <v>1756</v>
      </c>
      <c r="D4" s="1502"/>
      <c r="E4" s="1499"/>
      <c r="F4" s="1502"/>
      <c r="G4" s="1378"/>
      <c r="H4" s="1225" t="s">
        <v>1757</v>
      </c>
      <c r="I4" s="16">
        <v>41333</v>
      </c>
      <c r="J4" s="25">
        <v>34748174</v>
      </c>
      <c r="K4" s="1505"/>
      <c r="L4" s="1225" t="s">
        <v>1758</v>
      </c>
      <c r="M4" s="16">
        <v>41339</v>
      </c>
      <c r="N4" s="25">
        <v>34748174</v>
      </c>
    </row>
    <row r="5" spans="1:14" ht="72.75" x14ac:dyDescent="0.25">
      <c r="A5" s="1499"/>
      <c r="B5" s="1377"/>
      <c r="C5" s="9" t="s">
        <v>1759</v>
      </c>
      <c r="D5" s="1502"/>
      <c r="E5" s="1499"/>
      <c r="F5" s="1502"/>
      <c r="G5" s="1378"/>
      <c r="H5" s="1225" t="s">
        <v>1760</v>
      </c>
      <c r="I5" s="16">
        <v>41333</v>
      </c>
      <c r="J5" s="25">
        <v>21660759</v>
      </c>
      <c r="K5" s="1505"/>
      <c r="L5" s="1225" t="s">
        <v>1761</v>
      </c>
      <c r="M5" s="16">
        <v>41339</v>
      </c>
      <c r="N5" s="25">
        <v>21660759</v>
      </c>
    </row>
    <row r="6" spans="1:14" ht="72.75" x14ac:dyDescent="0.25">
      <c r="A6" s="1499"/>
      <c r="B6" s="1377"/>
      <c r="C6" s="9" t="s">
        <v>1762</v>
      </c>
      <c r="D6" s="1502"/>
      <c r="E6" s="1499"/>
      <c r="F6" s="1502"/>
      <c r="G6" s="1378"/>
      <c r="H6" s="1225" t="s">
        <v>1763</v>
      </c>
      <c r="I6" s="16">
        <v>41333</v>
      </c>
      <c r="J6" s="25">
        <v>773882836</v>
      </c>
      <c r="K6" s="1505"/>
      <c r="L6" s="1225" t="s">
        <v>1764</v>
      </c>
      <c r="M6" s="16">
        <v>41339</v>
      </c>
      <c r="N6" s="25">
        <v>773882836</v>
      </c>
    </row>
    <row r="7" spans="1:14" ht="60.75" x14ac:dyDescent="0.25">
      <c r="A7" s="1499"/>
      <c r="B7" s="1377"/>
      <c r="C7" s="9" t="s">
        <v>1765</v>
      </c>
      <c r="D7" s="1502"/>
      <c r="E7" s="1499"/>
      <c r="F7" s="1502"/>
      <c r="G7" s="1378"/>
      <c r="H7" s="1225" t="s">
        <v>1766</v>
      </c>
      <c r="I7" s="16">
        <v>41333</v>
      </c>
      <c r="J7" s="25">
        <v>127626633</v>
      </c>
      <c r="K7" s="1505"/>
      <c r="L7" s="1225" t="s">
        <v>1767</v>
      </c>
      <c r="M7" s="16">
        <v>41339</v>
      </c>
      <c r="N7" s="25">
        <v>127626633</v>
      </c>
    </row>
    <row r="8" spans="1:14" ht="72.75" x14ac:dyDescent="0.25">
      <c r="A8" s="1499"/>
      <c r="B8" s="1377"/>
      <c r="C8" s="9" t="s">
        <v>1768</v>
      </c>
      <c r="D8" s="1502"/>
      <c r="E8" s="1499"/>
      <c r="F8" s="1502"/>
      <c r="G8" s="1378"/>
      <c r="H8" s="1225" t="s">
        <v>1769</v>
      </c>
      <c r="I8" s="16">
        <v>41333</v>
      </c>
      <c r="J8" s="25">
        <v>32706895</v>
      </c>
      <c r="K8" s="1505"/>
      <c r="L8" s="1225" t="s">
        <v>1770</v>
      </c>
      <c r="M8" s="16">
        <v>41339</v>
      </c>
      <c r="N8" s="25">
        <v>32706895</v>
      </c>
    </row>
    <row r="9" spans="1:14" ht="72.75" x14ac:dyDescent="0.25">
      <c r="A9" s="1499"/>
      <c r="B9" s="1377"/>
      <c r="C9" s="9" t="s">
        <v>1771</v>
      </c>
      <c r="D9" s="1502"/>
      <c r="E9" s="1499"/>
      <c r="F9" s="1502"/>
      <c r="G9" s="1378"/>
      <c r="H9" s="1225" t="s">
        <v>1772</v>
      </c>
      <c r="I9" s="16">
        <v>41333</v>
      </c>
      <c r="J9" s="25">
        <v>209968418</v>
      </c>
      <c r="K9" s="1505"/>
      <c r="L9" s="1225" t="s">
        <v>1678</v>
      </c>
      <c r="M9" s="16">
        <v>41339</v>
      </c>
      <c r="N9" s="25">
        <v>209968418</v>
      </c>
    </row>
    <row r="10" spans="1:14" ht="72.75" x14ac:dyDescent="0.25">
      <c r="A10" s="1499"/>
      <c r="B10" s="1377"/>
      <c r="C10" s="9" t="s">
        <v>1773</v>
      </c>
      <c r="D10" s="1502"/>
      <c r="E10" s="1499"/>
      <c r="F10" s="1502"/>
      <c r="G10" s="1378"/>
      <c r="H10" s="1225" t="s">
        <v>1774</v>
      </c>
      <c r="I10" s="16">
        <v>41333</v>
      </c>
      <c r="J10" s="25">
        <v>293407604</v>
      </c>
      <c r="K10" s="1505"/>
      <c r="L10" s="1225" t="s">
        <v>1775</v>
      </c>
      <c r="M10" s="16">
        <v>41339</v>
      </c>
      <c r="N10" s="25">
        <v>293407604</v>
      </c>
    </row>
    <row r="11" spans="1:14" ht="48.75" x14ac:dyDescent="0.25">
      <c r="A11" s="1499"/>
      <c r="B11" s="1377"/>
      <c r="C11" s="9" t="s">
        <v>1776</v>
      </c>
      <c r="D11" s="1502"/>
      <c r="E11" s="1499"/>
      <c r="F11" s="1502"/>
      <c r="G11" s="1378"/>
      <c r="H11" s="2" t="s">
        <v>1777</v>
      </c>
      <c r="I11" s="16">
        <v>41333</v>
      </c>
      <c r="J11" s="25">
        <v>93186321</v>
      </c>
      <c r="K11" s="1505"/>
      <c r="L11" s="1225" t="s">
        <v>857</v>
      </c>
      <c r="M11" s="16">
        <v>41339</v>
      </c>
      <c r="N11" s="25">
        <v>93186321</v>
      </c>
    </row>
    <row r="12" spans="1:14" ht="60.75" x14ac:dyDescent="0.25">
      <c r="A12" s="1500"/>
      <c r="B12" s="1376"/>
      <c r="C12" s="9" t="s">
        <v>1679</v>
      </c>
      <c r="D12" s="1503"/>
      <c r="E12" s="1500"/>
      <c r="F12" s="1503"/>
      <c r="G12" s="1375"/>
      <c r="H12" s="2" t="s">
        <v>1778</v>
      </c>
      <c r="I12" s="16">
        <v>41333</v>
      </c>
      <c r="J12" s="25">
        <v>11945630</v>
      </c>
      <c r="K12" s="1506"/>
      <c r="L12" s="1225" t="s">
        <v>1779</v>
      </c>
      <c r="M12" s="16">
        <v>41339</v>
      </c>
      <c r="N12" s="25">
        <v>11945630</v>
      </c>
    </row>
  </sheetData>
  <mergeCells count="5">
    <mergeCell ref="A3:A12"/>
    <mergeCell ref="D3:D12"/>
    <mergeCell ref="E3:E12"/>
    <mergeCell ref="F3:F12"/>
    <mergeCell ref="K3:K12"/>
  </mergeCells>
  <pageMargins left="0.70866141732283472" right="0.70866141732283472" top="0.74803149606299213" bottom="0.74803149606299213" header="0.31496062992125984" footer="0.31496062992125984"/>
  <pageSetup scale="80"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A12"/>
  <sheetViews>
    <sheetView workbookViewId="0">
      <selection activeCell="A13" sqref="A13"/>
    </sheetView>
  </sheetViews>
  <sheetFormatPr baseColWidth="10" defaultRowHeight="15" x14ac:dyDescent="0.25"/>
  <cols>
    <col min="1" max="1" width="15.140625" style="29" bestFit="1" customWidth="1"/>
    <col min="2" max="16384" width="11.42578125" style="29"/>
  </cols>
  <sheetData>
    <row r="3" spans="1:1" x14ac:dyDescent="0.25">
      <c r="A3" s="29">
        <v>23473572.170000002</v>
      </c>
    </row>
    <row r="4" spans="1:1" x14ac:dyDescent="0.25">
      <c r="A4" s="29">
        <v>67067110</v>
      </c>
    </row>
    <row r="5" spans="1:1" x14ac:dyDescent="0.25">
      <c r="A5" s="29">
        <v>4320061.41</v>
      </c>
    </row>
    <row r="6" spans="1:1" x14ac:dyDescent="0.25">
      <c r="A6" s="29">
        <v>3486556.28</v>
      </c>
    </row>
    <row r="7" spans="1:1" x14ac:dyDescent="0.25">
      <c r="A7" s="29">
        <v>18585197.640000001</v>
      </c>
    </row>
    <row r="8" spans="1:1" x14ac:dyDescent="0.25">
      <c r="A8" s="29">
        <v>45993349.609999999</v>
      </c>
    </row>
    <row r="9" spans="1:1" x14ac:dyDescent="0.25">
      <c r="A9" s="29">
        <v>73705564.25</v>
      </c>
    </row>
    <row r="10" spans="1:1" x14ac:dyDescent="0.25">
      <c r="A10" s="29">
        <v>33368588.640000001</v>
      </c>
    </row>
    <row r="12" spans="1:1" x14ac:dyDescent="0.25">
      <c r="A12" s="29">
        <f>SUM(A3:A11)</f>
        <v>270000000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4:B28"/>
  <sheetViews>
    <sheetView workbookViewId="0">
      <selection activeCell="B27" sqref="B27"/>
    </sheetView>
  </sheetViews>
  <sheetFormatPr baseColWidth="10" defaultRowHeight="15" x14ac:dyDescent="0.25"/>
  <cols>
    <col min="2" max="2" width="94.42578125" customWidth="1"/>
  </cols>
  <sheetData>
    <row r="4" spans="1:2" x14ac:dyDescent="0.25">
      <c r="B4" s="34" t="s">
        <v>175</v>
      </c>
    </row>
    <row r="7" spans="1:2" x14ac:dyDescent="0.25">
      <c r="A7" s="35">
        <v>1</v>
      </c>
      <c r="B7" s="36" t="s">
        <v>154</v>
      </c>
    </row>
    <row r="8" spans="1:2" x14ac:dyDescent="0.25">
      <c r="A8" s="35">
        <v>2</v>
      </c>
      <c r="B8" s="36" t="s">
        <v>155</v>
      </c>
    </row>
    <row r="9" spans="1:2" x14ac:dyDescent="0.25">
      <c r="A9" s="35">
        <v>3</v>
      </c>
      <c r="B9" s="36" t="s">
        <v>156</v>
      </c>
    </row>
    <row r="10" spans="1:2" x14ac:dyDescent="0.25">
      <c r="A10" s="35">
        <v>4</v>
      </c>
      <c r="B10" s="36" t="s">
        <v>157</v>
      </c>
    </row>
    <row r="11" spans="1:2" x14ac:dyDescent="0.25">
      <c r="A11" s="35">
        <v>5</v>
      </c>
      <c r="B11" s="36" t="s">
        <v>158</v>
      </c>
    </row>
    <row r="12" spans="1:2" x14ac:dyDescent="0.25">
      <c r="A12" s="35">
        <v>6</v>
      </c>
      <c r="B12" s="36" t="s">
        <v>159</v>
      </c>
    </row>
    <row r="13" spans="1:2" x14ac:dyDescent="0.25">
      <c r="A13" s="35">
        <v>7</v>
      </c>
      <c r="B13" s="36" t="s">
        <v>160</v>
      </c>
    </row>
    <row r="14" spans="1:2" x14ac:dyDescent="0.25">
      <c r="A14" s="35">
        <v>8</v>
      </c>
      <c r="B14" s="36" t="s">
        <v>161</v>
      </c>
    </row>
    <row r="15" spans="1:2" x14ac:dyDescent="0.25">
      <c r="A15" s="35">
        <v>9</v>
      </c>
      <c r="B15" s="36" t="s">
        <v>162</v>
      </c>
    </row>
    <row r="16" spans="1:2" x14ac:dyDescent="0.25">
      <c r="A16" s="35">
        <v>10</v>
      </c>
      <c r="B16" s="36" t="s">
        <v>163</v>
      </c>
    </row>
    <row r="17" spans="1:2" x14ac:dyDescent="0.25">
      <c r="A17" s="35">
        <v>11</v>
      </c>
      <c r="B17" s="36" t="s">
        <v>164</v>
      </c>
    </row>
    <row r="18" spans="1:2" x14ac:dyDescent="0.25">
      <c r="A18" s="35">
        <v>12</v>
      </c>
      <c r="B18" s="36" t="s">
        <v>165</v>
      </c>
    </row>
    <row r="19" spans="1:2" x14ac:dyDescent="0.25">
      <c r="A19" s="35">
        <v>13</v>
      </c>
      <c r="B19" s="36" t="s">
        <v>166</v>
      </c>
    </row>
    <row r="20" spans="1:2" x14ac:dyDescent="0.25">
      <c r="A20" s="35">
        <v>14</v>
      </c>
      <c r="B20" s="36" t="s">
        <v>167</v>
      </c>
    </row>
    <row r="21" spans="1:2" x14ac:dyDescent="0.25">
      <c r="A21" s="35">
        <v>15</v>
      </c>
      <c r="B21" s="36" t="s">
        <v>168</v>
      </c>
    </row>
    <row r="22" spans="1:2" x14ac:dyDescent="0.25">
      <c r="A22" s="35">
        <v>16</v>
      </c>
      <c r="B22" s="36" t="s">
        <v>169</v>
      </c>
    </row>
    <row r="23" spans="1:2" x14ac:dyDescent="0.25">
      <c r="A23" s="35">
        <v>17</v>
      </c>
      <c r="B23" s="36" t="s">
        <v>170</v>
      </c>
    </row>
    <row r="24" spans="1:2" x14ac:dyDescent="0.25">
      <c r="A24" s="35">
        <v>18</v>
      </c>
      <c r="B24" s="36" t="s">
        <v>171</v>
      </c>
    </row>
    <row r="25" spans="1:2" x14ac:dyDescent="0.25">
      <c r="A25" s="35">
        <v>19</v>
      </c>
      <c r="B25" s="36" t="s">
        <v>172</v>
      </c>
    </row>
    <row r="26" spans="1:2" x14ac:dyDescent="0.25">
      <c r="A26" s="35">
        <v>20</v>
      </c>
      <c r="B26" s="36" t="s">
        <v>173</v>
      </c>
    </row>
    <row r="27" spans="1:2" x14ac:dyDescent="0.25">
      <c r="A27" s="35">
        <v>21</v>
      </c>
      <c r="B27" s="36" t="s">
        <v>174</v>
      </c>
    </row>
    <row r="28" spans="1:2" x14ac:dyDescent="0.25">
      <c r="A28" s="35">
        <v>22</v>
      </c>
      <c r="B28" s="36" t="s">
        <v>176</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CC00CC"/>
  </sheetPr>
  <dimension ref="A1:AQ61"/>
  <sheetViews>
    <sheetView workbookViewId="0">
      <pane xSplit="1" ySplit="4" topLeftCell="B5" activePane="bottomRight" state="frozen"/>
      <selection pane="topRight" activeCell="B1" sqref="B1"/>
      <selection pane="bottomLeft" activeCell="A5" sqref="A5"/>
      <selection pane="bottomRight" activeCell="B13" sqref="B13"/>
    </sheetView>
  </sheetViews>
  <sheetFormatPr baseColWidth="10" defaultRowHeight="9" x14ac:dyDescent="0.15"/>
  <cols>
    <col min="1" max="1" width="10.140625" style="59" customWidth="1"/>
    <col min="2" max="2" width="35.42578125" style="59" customWidth="1"/>
    <col min="3" max="3" width="0" style="59" hidden="1" customWidth="1"/>
    <col min="4" max="4" width="19.42578125" style="59" bestFit="1" customWidth="1"/>
    <col min="5" max="5" width="12.28515625" style="59" customWidth="1"/>
    <col min="6" max="6" width="7.140625" style="59" hidden="1" customWidth="1"/>
    <col min="7" max="7" width="10.28515625" style="59" hidden="1" customWidth="1"/>
    <col min="8" max="8" width="14.42578125" style="59" hidden="1" customWidth="1"/>
    <col min="9" max="9" width="15.42578125" style="59" hidden="1" customWidth="1"/>
    <col min="10" max="10" width="7.7109375" style="59" hidden="1" customWidth="1"/>
    <col min="11" max="11" width="10.28515625" style="59" hidden="1" customWidth="1"/>
    <col min="12" max="12" width="14.42578125" style="59" hidden="1" customWidth="1"/>
    <col min="13" max="13" width="0" style="59" hidden="1" customWidth="1"/>
    <col min="14" max="14" width="15.7109375" style="59" hidden="1" customWidth="1"/>
    <col min="15" max="15" width="8.140625" style="59" hidden="1" customWidth="1"/>
    <col min="16" max="16" width="14.140625" style="59" hidden="1" customWidth="1"/>
    <col min="17" max="17" width="18" style="59" hidden="1" customWidth="1"/>
    <col min="18" max="18" width="13.140625" style="59" hidden="1" customWidth="1"/>
    <col min="19" max="19" width="11.42578125" style="59"/>
    <col min="20" max="20" width="0" style="59" hidden="1" customWidth="1"/>
    <col min="21" max="21" width="11.42578125" style="59"/>
    <col min="22" max="22" width="14.5703125" style="59" hidden="1" customWidth="1"/>
    <col min="23" max="24" width="0" style="59" hidden="1" customWidth="1"/>
    <col min="25" max="25" width="14.5703125" style="59" hidden="1" customWidth="1"/>
    <col min="26" max="27" width="0" style="59" hidden="1" customWidth="1"/>
    <col min="28" max="28" width="14.28515625" style="59" hidden="1" customWidth="1"/>
    <col min="29" max="30" width="0" style="59" hidden="1" customWidth="1"/>
    <col min="31" max="31" width="13.140625" style="59" hidden="1" customWidth="1"/>
    <col min="32" max="32" width="14.5703125" style="59" hidden="1" customWidth="1"/>
    <col min="33" max="33" width="12.140625" style="59" hidden="1" customWidth="1"/>
    <col min="34" max="39" width="0" style="59" hidden="1" customWidth="1"/>
    <col min="40" max="40" width="0" style="153" hidden="1" customWidth="1"/>
    <col min="41" max="42" width="0" style="59" hidden="1" customWidth="1"/>
    <col min="43" max="43" width="11.42578125" style="154"/>
    <col min="44" max="16384" width="11.42578125" style="59"/>
  </cols>
  <sheetData>
    <row r="1" spans="1:43" x14ac:dyDescent="0.15">
      <c r="A1" s="1740" t="s">
        <v>0</v>
      </c>
      <c r="B1" s="1741"/>
      <c r="C1" s="1741"/>
      <c r="D1" s="1741"/>
      <c r="E1" s="1741"/>
      <c r="F1" s="1741"/>
      <c r="G1" s="1741"/>
      <c r="H1" s="1741"/>
      <c r="I1" s="1741"/>
      <c r="J1" s="1741"/>
      <c r="K1" s="1741"/>
      <c r="L1" s="1741"/>
      <c r="M1" s="1741"/>
      <c r="N1" s="1741"/>
      <c r="O1" s="1741"/>
      <c r="P1" s="1741"/>
      <c r="Q1" s="1741"/>
      <c r="R1" s="1741"/>
      <c r="S1" s="1741"/>
      <c r="T1" s="1741"/>
      <c r="U1" s="1741"/>
      <c r="V1" s="1741"/>
      <c r="W1" s="1741"/>
      <c r="X1" s="1741"/>
      <c r="Y1" s="1741"/>
      <c r="Z1" s="1741"/>
      <c r="AA1" s="1741"/>
      <c r="AB1" s="1741"/>
      <c r="AC1" s="1741"/>
      <c r="AD1" s="1741"/>
      <c r="AE1" s="1741"/>
      <c r="AF1" s="1741"/>
      <c r="AG1" s="1741"/>
      <c r="AH1" s="1741"/>
      <c r="AI1" s="1741"/>
      <c r="AJ1" s="1741"/>
      <c r="AK1" s="1741"/>
      <c r="AL1" s="1741"/>
      <c r="AM1" s="1741"/>
      <c r="AN1" s="1741"/>
      <c r="AO1" s="1741"/>
      <c r="AP1" s="1741"/>
      <c r="AQ1" s="1741"/>
    </row>
    <row r="2" spans="1:43" x14ac:dyDescent="0.15">
      <c r="A2" s="1675" t="s">
        <v>31</v>
      </c>
      <c r="B2" s="1676"/>
      <c r="C2" s="1676"/>
      <c r="D2" s="1676"/>
      <c r="E2" s="1676"/>
      <c r="F2" s="1676"/>
      <c r="G2" s="1676"/>
      <c r="H2" s="1676"/>
      <c r="I2" s="1676"/>
      <c r="J2" s="1676"/>
      <c r="K2" s="1676"/>
      <c r="L2" s="1676"/>
      <c r="M2" s="1677"/>
      <c r="N2" s="1675"/>
      <c r="O2" s="1676"/>
      <c r="P2" s="1676"/>
      <c r="Q2" s="1676"/>
      <c r="R2" s="1676"/>
      <c r="S2" s="1676"/>
      <c r="T2" s="1676"/>
      <c r="U2" s="1676"/>
      <c r="V2" s="1676"/>
      <c r="W2" s="1676"/>
      <c r="X2" s="1676"/>
      <c r="Y2" s="1676"/>
      <c r="Z2" s="1676"/>
      <c r="AA2" s="1676"/>
      <c r="AB2" s="1676"/>
      <c r="AC2" s="1676"/>
      <c r="AD2" s="1676"/>
      <c r="AE2" s="1676"/>
      <c r="AF2" s="1676"/>
      <c r="AG2" s="1676"/>
      <c r="AH2" s="1676"/>
      <c r="AI2" s="1676"/>
      <c r="AJ2" s="1676"/>
      <c r="AK2" s="1676"/>
      <c r="AL2" s="1676"/>
      <c r="AM2" s="1676"/>
    </row>
    <row r="3" spans="1:43" ht="10.5" customHeight="1" x14ac:dyDescent="0.15">
      <c r="A3" s="1695" t="s">
        <v>2</v>
      </c>
      <c r="B3" s="1695" t="s">
        <v>3</v>
      </c>
      <c r="C3" s="155" t="s">
        <v>4</v>
      </c>
      <c r="D3" s="1678" t="s">
        <v>5</v>
      </c>
      <c r="E3" s="1678"/>
      <c r="F3" s="1679" t="s">
        <v>55</v>
      </c>
      <c r="G3" s="1680"/>
      <c r="H3" s="1681"/>
      <c r="I3" s="1682" t="s">
        <v>7</v>
      </c>
      <c r="J3" s="1683" t="s">
        <v>8</v>
      </c>
      <c r="K3" s="1684"/>
      <c r="L3" s="1685"/>
      <c r="M3" s="1682" t="s">
        <v>9</v>
      </c>
      <c r="N3" s="1682" t="s">
        <v>10</v>
      </c>
      <c r="O3" s="1682" t="s">
        <v>11</v>
      </c>
      <c r="P3" s="1646" t="s">
        <v>12</v>
      </c>
      <c r="Q3" s="1682" t="s">
        <v>30</v>
      </c>
      <c r="R3" s="1646" t="s">
        <v>13</v>
      </c>
      <c r="S3" s="1646" t="s">
        <v>14</v>
      </c>
      <c r="T3" s="66" t="s">
        <v>15</v>
      </c>
      <c r="U3" s="1742" t="s">
        <v>88</v>
      </c>
      <c r="V3" s="1697" t="s">
        <v>16</v>
      </c>
      <c r="W3" s="1697"/>
      <c r="X3" s="1697"/>
      <c r="Y3" s="1697"/>
      <c r="Z3" s="1697"/>
      <c r="AA3" s="1697"/>
      <c r="AB3" s="1697"/>
      <c r="AC3" s="1697"/>
      <c r="AD3" s="1697"/>
      <c r="AE3" s="1697"/>
      <c r="AF3" s="1697"/>
      <c r="AG3" s="1689"/>
      <c r="AH3" s="1688" t="s">
        <v>17</v>
      </c>
      <c r="AI3" s="1689"/>
      <c r="AJ3" s="78"/>
      <c r="AK3" s="78"/>
      <c r="AL3" s="78"/>
      <c r="AM3" s="78"/>
      <c r="AO3" s="1678" t="s">
        <v>39</v>
      </c>
      <c r="AP3" s="1678"/>
      <c r="AQ3" s="1646" t="s">
        <v>252</v>
      </c>
    </row>
    <row r="4" spans="1:43" ht="11.25" customHeight="1" x14ac:dyDescent="0.15">
      <c r="A4" s="1696"/>
      <c r="B4" s="1696"/>
      <c r="C4" s="78"/>
      <c r="D4" s="78" t="s">
        <v>18</v>
      </c>
      <c r="E4" s="78" t="s">
        <v>19</v>
      </c>
      <c r="F4" s="78" t="s">
        <v>20</v>
      </c>
      <c r="G4" s="78" t="s">
        <v>21</v>
      </c>
      <c r="H4" s="78" t="s">
        <v>22</v>
      </c>
      <c r="I4" s="1682"/>
      <c r="J4" s="78" t="s">
        <v>23</v>
      </c>
      <c r="K4" s="78" t="s">
        <v>21</v>
      </c>
      <c r="L4" s="66" t="s">
        <v>24</v>
      </c>
      <c r="M4" s="1682"/>
      <c r="N4" s="1682"/>
      <c r="O4" s="1682"/>
      <c r="P4" s="1647"/>
      <c r="Q4" s="1682"/>
      <c r="R4" s="1647"/>
      <c r="S4" s="1647"/>
      <c r="T4" s="78"/>
      <c r="U4" s="1743"/>
      <c r="V4" s="78" t="s">
        <v>27</v>
      </c>
      <c r="W4" s="78" t="s">
        <v>21</v>
      </c>
      <c r="X4" s="155" t="s">
        <v>32</v>
      </c>
      <c r="Y4" s="78" t="s">
        <v>28</v>
      </c>
      <c r="Z4" s="78" t="s">
        <v>21</v>
      </c>
      <c r="AA4" s="155" t="s">
        <v>32</v>
      </c>
      <c r="AB4" s="78" t="s">
        <v>28</v>
      </c>
      <c r="AC4" s="78" t="s">
        <v>21</v>
      </c>
      <c r="AD4" s="155" t="s">
        <v>32</v>
      </c>
      <c r="AE4" s="78" t="s">
        <v>29</v>
      </c>
      <c r="AF4" s="78" t="s">
        <v>21</v>
      </c>
      <c r="AG4" s="155" t="s">
        <v>32</v>
      </c>
      <c r="AH4" s="78" t="s">
        <v>215</v>
      </c>
      <c r="AI4" s="78"/>
      <c r="AJ4" s="78"/>
      <c r="AK4" s="78"/>
      <c r="AL4" s="78"/>
      <c r="AM4" s="78"/>
      <c r="AO4" s="131" t="s">
        <v>46</v>
      </c>
      <c r="AP4" s="129" t="s">
        <v>47</v>
      </c>
      <c r="AQ4" s="1647"/>
    </row>
    <row r="5" spans="1:43" ht="45" x14ac:dyDescent="0.15">
      <c r="A5" s="64" t="s">
        <v>600</v>
      </c>
      <c r="B5" s="68" t="s">
        <v>33</v>
      </c>
      <c r="C5" s="64" t="s">
        <v>34</v>
      </c>
      <c r="D5" s="64" t="s">
        <v>35</v>
      </c>
      <c r="E5" s="66" t="s">
        <v>54</v>
      </c>
      <c r="F5" s="69" t="s">
        <v>36</v>
      </c>
      <c r="G5" s="70">
        <v>41001</v>
      </c>
      <c r="H5" s="156">
        <v>10000000</v>
      </c>
      <c r="I5" s="72">
        <v>41064</v>
      </c>
      <c r="J5" s="157" t="s">
        <v>56</v>
      </c>
      <c r="K5" s="70">
        <v>41064</v>
      </c>
      <c r="L5" s="156">
        <v>9948021</v>
      </c>
      <c r="M5" s="72">
        <v>41072</v>
      </c>
      <c r="N5" s="158"/>
      <c r="O5" s="64">
        <v>4</v>
      </c>
      <c r="P5" s="159">
        <v>9948021</v>
      </c>
      <c r="Q5" s="159"/>
      <c r="R5" s="159"/>
      <c r="S5" s="64"/>
      <c r="T5" s="64" t="s">
        <v>37</v>
      </c>
      <c r="U5" s="64" t="s">
        <v>38</v>
      </c>
      <c r="V5" s="159"/>
      <c r="W5" s="72"/>
      <c r="X5" s="73"/>
      <c r="Y5" s="64"/>
      <c r="Z5" s="74"/>
      <c r="AA5" s="74"/>
      <c r="AB5" s="74"/>
      <c r="AC5" s="74"/>
      <c r="AD5" s="74"/>
      <c r="AE5" s="74"/>
      <c r="AF5" s="67"/>
      <c r="AG5" s="67"/>
      <c r="AH5" s="67"/>
      <c r="AI5" s="67"/>
      <c r="AJ5" s="67"/>
      <c r="AK5" s="67"/>
      <c r="AL5" s="67"/>
      <c r="AM5" s="78"/>
      <c r="AO5" s="131" t="s">
        <v>40</v>
      </c>
      <c r="AP5" s="129">
        <v>41058</v>
      </c>
      <c r="AQ5" s="165">
        <v>0.6</v>
      </c>
    </row>
    <row r="6" spans="1:43" ht="36" x14ac:dyDescent="0.15">
      <c r="A6" s="64" t="s">
        <v>601</v>
      </c>
      <c r="B6" s="84" t="s">
        <v>41</v>
      </c>
      <c r="C6" s="74" t="s">
        <v>34</v>
      </c>
      <c r="D6" s="74" t="s">
        <v>42</v>
      </c>
      <c r="E6" s="66" t="s">
        <v>43</v>
      </c>
      <c r="F6" s="137" t="s">
        <v>44</v>
      </c>
      <c r="G6" s="134">
        <v>41001</v>
      </c>
      <c r="H6" s="138">
        <v>8441539</v>
      </c>
      <c r="I6" s="134">
        <v>41064</v>
      </c>
      <c r="J6" s="157" t="s">
        <v>53</v>
      </c>
      <c r="K6" s="134">
        <v>41064</v>
      </c>
      <c r="L6" s="77">
        <v>8361039.8099999996</v>
      </c>
      <c r="M6" s="72">
        <v>41066</v>
      </c>
      <c r="N6" s="134">
        <v>41075</v>
      </c>
      <c r="O6" s="74">
        <v>30</v>
      </c>
      <c r="P6" s="138">
        <v>8361039.8099999996</v>
      </c>
      <c r="Q6" s="138"/>
      <c r="R6" s="161">
        <v>41096</v>
      </c>
      <c r="S6" s="125">
        <v>41123</v>
      </c>
      <c r="T6" s="76" t="s">
        <v>45</v>
      </c>
      <c r="U6" s="84" t="s">
        <v>38</v>
      </c>
      <c r="V6" s="162">
        <v>4180519.91</v>
      </c>
      <c r="W6" s="134">
        <v>41082</v>
      </c>
      <c r="X6" s="137" t="s">
        <v>81</v>
      </c>
      <c r="Y6" s="103">
        <v>0</v>
      </c>
      <c r="Z6" s="74">
        <v>0</v>
      </c>
      <c r="AA6" s="74"/>
      <c r="AB6" s="74"/>
      <c r="AC6" s="74"/>
      <c r="AD6" s="74"/>
      <c r="AE6" s="163">
        <v>4180519.9</v>
      </c>
      <c r="AF6" s="164"/>
      <c r="AG6" s="164"/>
      <c r="AH6" s="67"/>
      <c r="AI6" s="67"/>
      <c r="AJ6" s="67"/>
      <c r="AK6" s="67"/>
      <c r="AL6" s="67"/>
      <c r="AM6" s="67"/>
      <c r="AO6" s="131" t="s">
        <v>40</v>
      </c>
      <c r="AP6" s="129">
        <v>41058</v>
      </c>
      <c r="AQ6" s="165">
        <v>1</v>
      </c>
    </row>
    <row r="7" spans="1:43" ht="36" x14ac:dyDescent="0.15">
      <c r="A7" s="64" t="s">
        <v>602</v>
      </c>
      <c r="B7" s="84" t="s">
        <v>48</v>
      </c>
      <c r="C7" s="74" t="s">
        <v>34</v>
      </c>
      <c r="D7" s="74" t="s">
        <v>49</v>
      </c>
      <c r="E7" s="103" t="s">
        <v>50</v>
      </c>
      <c r="F7" s="137" t="s">
        <v>51</v>
      </c>
      <c r="G7" s="134">
        <v>41001</v>
      </c>
      <c r="H7" s="138">
        <v>15800000</v>
      </c>
      <c r="I7" s="134">
        <v>41068</v>
      </c>
      <c r="J7" s="157" t="s">
        <v>57</v>
      </c>
      <c r="K7" s="134">
        <v>41065</v>
      </c>
      <c r="L7" s="77">
        <v>13500000</v>
      </c>
      <c r="M7" s="134">
        <v>41066</v>
      </c>
      <c r="N7" s="134">
        <v>41079</v>
      </c>
      <c r="O7" s="103">
        <v>60</v>
      </c>
      <c r="P7" s="138">
        <v>13500000</v>
      </c>
      <c r="Q7" s="138"/>
      <c r="R7" s="138"/>
      <c r="S7" s="125">
        <v>41201</v>
      </c>
      <c r="T7" s="76" t="s">
        <v>45</v>
      </c>
      <c r="U7" s="84" t="s">
        <v>38</v>
      </c>
      <c r="V7" s="166"/>
      <c r="W7" s="103"/>
      <c r="X7" s="103"/>
      <c r="Y7" s="103"/>
      <c r="Z7" s="74"/>
      <c r="AA7" s="74"/>
      <c r="AB7" s="74"/>
      <c r="AC7" s="74"/>
      <c r="AD7" s="74"/>
      <c r="AE7" s="74"/>
      <c r="AF7" s="67"/>
      <c r="AG7" s="67"/>
      <c r="AH7" s="67"/>
      <c r="AI7" s="67"/>
      <c r="AJ7" s="67"/>
      <c r="AK7" s="67"/>
      <c r="AL7" s="67"/>
      <c r="AM7" s="67"/>
      <c r="AO7" s="131" t="s">
        <v>52</v>
      </c>
      <c r="AP7" s="129">
        <v>41059</v>
      </c>
      <c r="AQ7" s="165">
        <v>1</v>
      </c>
    </row>
    <row r="8" spans="1:43" ht="36" x14ac:dyDescent="0.15">
      <c r="A8" s="74" t="s">
        <v>603</v>
      </c>
      <c r="B8" s="92" t="s">
        <v>72</v>
      </c>
      <c r="C8" s="74" t="s">
        <v>34</v>
      </c>
      <c r="D8" s="74" t="s">
        <v>73</v>
      </c>
      <c r="E8" s="103" t="s">
        <v>74</v>
      </c>
      <c r="F8" s="137" t="s">
        <v>75</v>
      </c>
      <c r="G8" s="134">
        <v>41029</v>
      </c>
      <c r="H8" s="138">
        <v>14450000</v>
      </c>
      <c r="I8" s="134">
        <v>41080</v>
      </c>
      <c r="J8" s="137" t="s">
        <v>76</v>
      </c>
      <c r="K8" s="134">
        <v>41080</v>
      </c>
      <c r="L8" s="77">
        <v>14276600</v>
      </c>
      <c r="M8" s="134">
        <v>41082</v>
      </c>
      <c r="N8" s="134">
        <v>41094</v>
      </c>
      <c r="O8" s="103">
        <v>30</v>
      </c>
      <c r="P8" s="138">
        <v>14276600</v>
      </c>
      <c r="Q8" s="138"/>
      <c r="R8" s="161">
        <v>41124</v>
      </c>
      <c r="S8" s="125">
        <v>41155</v>
      </c>
      <c r="T8" s="76" t="s">
        <v>58</v>
      </c>
      <c r="U8" s="84" t="s">
        <v>38</v>
      </c>
      <c r="V8" s="162">
        <f>P8/2</f>
        <v>7138300</v>
      </c>
      <c r="W8" s="134">
        <v>41101</v>
      </c>
      <c r="X8" s="137" t="s">
        <v>98</v>
      </c>
      <c r="Y8" s="103">
        <v>0</v>
      </c>
      <c r="Z8" s="74">
        <v>0</v>
      </c>
      <c r="AA8" s="74"/>
      <c r="AB8" s="74"/>
      <c r="AC8" s="74"/>
      <c r="AD8" s="74"/>
      <c r="AE8" s="163">
        <v>7137076.1799999997</v>
      </c>
      <c r="AF8" s="164"/>
      <c r="AG8" s="167"/>
      <c r="AH8" s="168">
        <v>1223.82</v>
      </c>
      <c r="AI8" s="169"/>
      <c r="AJ8" s="67"/>
      <c r="AK8" s="67"/>
      <c r="AL8" s="67"/>
      <c r="AM8" s="67"/>
      <c r="AO8" s="67" t="s">
        <v>77</v>
      </c>
      <c r="AP8" s="129">
        <v>41073</v>
      </c>
      <c r="AQ8" s="165">
        <v>1</v>
      </c>
    </row>
    <row r="9" spans="1:43" ht="36" x14ac:dyDescent="0.15">
      <c r="A9" s="84" t="s">
        <v>604</v>
      </c>
      <c r="B9" s="84" t="s">
        <v>68</v>
      </c>
      <c r="C9" s="74" t="s">
        <v>34</v>
      </c>
      <c r="D9" s="74" t="s">
        <v>35</v>
      </c>
      <c r="E9" s="66" t="s">
        <v>54</v>
      </c>
      <c r="F9" s="137" t="s">
        <v>69</v>
      </c>
      <c r="G9" s="134">
        <v>41061</v>
      </c>
      <c r="H9" s="138">
        <v>2417789</v>
      </c>
      <c r="I9" s="134">
        <v>41080</v>
      </c>
      <c r="J9" s="137" t="s">
        <v>70</v>
      </c>
      <c r="K9" s="134">
        <v>41080</v>
      </c>
      <c r="L9" s="77">
        <v>2412614</v>
      </c>
      <c r="M9" s="134">
        <v>41086</v>
      </c>
      <c r="N9" s="134">
        <v>41095</v>
      </c>
      <c r="O9" s="103">
        <v>4</v>
      </c>
      <c r="P9" s="138">
        <v>2412614</v>
      </c>
      <c r="Q9" s="138"/>
      <c r="R9" s="138"/>
      <c r="S9" s="67"/>
      <c r="T9" s="76" t="s">
        <v>71</v>
      </c>
      <c r="U9" s="84" t="s">
        <v>38</v>
      </c>
      <c r="V9" s="162">
        <f>P9/2</f>
        <v>1206307</v>
      </c>
      <c r="W9" s="134">
        <v>41121</v>
      </c>
      <c r="X9" s="137" t="s">
        <v>99</v>
      </c>
      <c r="Y9" s="103"/>
      <c r="Z9" s="74"/>
      <c r="AA9" s="74"/>
      <c r="AB9" s="74"/>
      <c r="AC9" s="74"/>
      <c r="AD9" s="74"/>
      <c r="AE9" s="74"/>
      <c r="AF9" s="67"/>
      <c r="AG9" s="67"/>
      <c r="AH9" s="67"/>
      <c r="AI9" s="67"/>
      <c r="AJ9" s="67"/>
      <c r="AK9" s="67"/>
      <c r="AL9" s="67"/>
      <c r="AM9" s="67"/>
      <c r="AO9" s="67"/>
      <c r="AP9" s="67"/>
      <c r="AQ9" s="165">
        <v>0</v>
      </c>
    </row>
    <row r="10" spans="1:43" ht="36" x14ac:dyDescent="0.15">
      <c r="A10" s="84" t="s">
        <v>605</v>
      </c>
      <c r="B10" s="84" t="s">
        <v>78</v>
      </c>
      <c r="C10" s="74" t="s">
        <v>34</v>
      </c>
      <c r="D10" s="74" t="s">
        <v>35</v>
      </c>
      <c r="E10" s="66" t="s">
        <v>54</v>
      </c>
      <c r="F10" s="137" t="s">
        <v>79</v>
      </c>
      <c r="G10" s="134">
        <v>41059</v>
      </c>
      <c r="H10" s="138">
        <v>7882211</v>
      </c>
      <c r="I10" s="134">
        <v>41093</v>
      </c>
      <c r="J10" s="137" t="s">
        <v>82</v>
      </c>
      <c r="K10" s="134">
        <v>41093</v>
      </c>
      <c r="L10" s="77">
        <v>7878349</v>
      </c>
      <c r="M10" s="134">
        <v>41101</v>
      </c>
      <c r="N10" s="134">
        <v>41116</v>
      </c>
      <c r="O10" s="103">
        <v>4</v>
      </c>
      <c r="P10" s="138">
        <v>7878349</v>
      </c>
      <c r="Q10" s="138"/>
      <c r="R10" s="138"/>
      <c r="S10" s="67"/>
      <c r="T10" s="76" t="s">
        <v>71</v>
      </c>
      <c r="U10" s="84" t="s">
        <v>38</v>
      </c>
      <c r="V10" s="162">
        <f>P10/2</f>
        <v>3939174.5</v>
      </c>
      <c r="W10" s="134">
        <v>41121</v>
      </c>
      <c r="X10" s="137" t="s">
        <v>97</v>
      </c>
      <c r="Y10" s="103"/>
      <c r="Z10" s="74"/>
      <c r="AA10" s="74"/>
      <c r="AB10" s="74"/>
      <c r="AC10" s="74"/>
      <c r="AD10" s="74"/>
      <c r="AE10" s="74"/>
      <c r="AF10" s="67"/>
      <c r="AG10" s="67"/>
      <c r="AH10" s="67"/>
      <c r="AI10" s="67"/>
      <c r="AJ10" s="67"/>
      <c r="AK10" s="67"/>
      <c r="AL10" s="67"/>
      <c r="AM10" s="67"/>
      <c r="AO10" s="67" t="s">
        <v>80</v>
      </c>
      <c r="AP10" s="129">
        <v>41086</v>
      </c>
      <c r="AQ10" s="165">
        <v>0.82</v>
      </c>
    </row>
    <row r="11" spans="1:43" ht="36" x14ac:dyDescent="0.15">
      <c r="A11" s="170" t="s">
        <v>606</v>
      </c>
      <c r="B11" s="170" t="s">
        <v>103</v>
      </c>
      <c r="C11" s="170" t="s">
        <v>34</v>
      </c>
      <c r="D11" s="170" t="s">
        <v>104</v>
      </c>
      <c r="E11" s="66" t="s">
        <v>43</v>
      </c>
      <c r="F11" s="137" t="s">
        <v>105</v>
      </c>
      <c r="G11" s="134">
        <v>41107</v>
      </c>
      <c r="H11" s="138">
        <v>15000000</v>
      </c>
      <c r="I11" s="141">
        <v>41124</v>
      </c>
      <c r="J11" s="137" t="s">
        <v>195</v>
      </c>
      <c r="K11" s="134">
        <v>41124</v>
      </c>
      <c r="L11" s="77">
        <v>14624719.75</v>
      </c>
      <c r="M11" s="134">
        <v>41127</v>
      </c>
      <c r="N11" s="134">
        <v>41158</v>
      </c>
      <c r="O11" s="133">
        <v>30</v>
      </c>
      <c r="P11" s="171">
        <v>14624719.75</v>
      </c>
      <c r="Q11" s="138"/>
      <c r="R11" s="161">
        <v>41187</v>
      </c>
      <c r="S11" s="125">
        <v>41190</v>
      </c>
      <c r="T11" s="76" t="s">
        <v>106</v>
      </c>
      <c r="U11" s="84" t="s">
        <v>38</v>
      </c>
      <c r="V11" s="162">
        <f>P11/2</f>
        <v>7312359.875</v>
      </c>
      <c r="W11" s="134">
        <v>41135</v>
      </c>
      <c r="X11" s="137" t="s">
        <v>196</v>
      </c>
      <c r="Y11" s="103">
        <v>0</v>
      </c>
      <c r="Z11" s="74">
        <v>0</v>
      </c>
      <c r="AA11" s="74"/>
      <c r="AB11" s="74"/>
      <c r="AC11" s="74"/>
      <c r="AD11" s="74"/>
      <c r="AE11" s="163">
        <v>7298039.3099999996</v>
      </c>
      <c r="AF11" s="67"/>
      <c r="AG11" s="67"/>
      <c r="AH11" s="76">
        <v>14320.57</v>
      </c>
      <c r="AI11" s="67"/>
      <c r="AJ11" s="67"/>
      <c r="AK11" s="67"/>
      <c r="AL11" s="67"/>
      <c r="AM11" s="67"/>
      <c r="AO11" s="67"/>
      <c r="AP11" s="129"/>
      <c r="AQ11" s="165">
        <v>1</v>
      </c>
    </row>
    <row r="12" spans="1:43" ht="36" x14ac:dyDescent="0.15">
      <c r="A12" s="170" t="s">
        <v>607</v>
      </c>
      <c r="B12" s="170" t="s">
        <v>110</v>
      </c>
      <c r="C12" s="170" t="s">
        <v>34</v>
      </c>
      <c r="D12" s="170" t="s">
        <v>111</v>
      </c>
      <c r="E12" s="172" t="s">
        <v>112</v>
      </c>
      <c r="F12" s="173" t="s">
        <v>113</v>
      </c>
      <c r="G12" s="134">
        <v>41107</v>
      </c>
      <c r="H12" s="138">
        <v>10000000</v>
      </c>
      <c r="I12" s="141">
        <v>41127</v>
      </c>
      <c r="J12" s="137" t="s">
        <v>114</v>
      </c>
      <c r="K12" s="134">
        <v>41127</v>
      </c>
      <c r="L12" s="77">
        <v>9878122</v>
      </c>
      <c r="M12" s="134">
        <v>41135</v>
      </c>
      <c r="N12" s="134">
        <v>41148</v>
      </c>
      <c r="O12" s="66">
        <v>30</v>
      </c>
      <c r="P12" s="101">
        <v>9878122</v>
      </c>
      <c r="Q12" s="138"/>
      <c r="R12" s="161">
        <v>41166</v>
      </c>
      <c r="S12" s="125">
        <v>41190</v>
      </c>
      <c r="T12" s="76" t="s">
        <v>115</v>
      </c>
      <c r="U12" s="84" t="s">
        <v>38</v>
      </c>
      <c r="V12" s="162"/>
      <c r="W12" s="134"/>
      <c r="X12" s="137"/>
      <c r="Y12" s="103"/>
      <c r="Z12" s="74"/>
      <c r="AA12" s="74"/>
      <c r="AB12" s="74"/>
      <c r="AC12" s="74"/>
      <c r="AD12" s="74"/>
      <c r="AE12" s="163">
        <v>9875555.7699999996</v>
      </c>
      <c r="AF12" s="164"/>
      <c r="AG12" s="164"/>
      <c r="AH12" s="67">
        <v>2566.23</v>
      </c>
      <c r="AI12" s="67"/>
      <c r="AJ12" s="67"/>
      <c r="AK12" s="67"/>
      <c r="AL12" s="67"/>
      <c r="AM12" s="67"/>
      <c r="AO12" s="67"/>
      <c r="AP12" s="129"/>
      <c r="AQ12" s="165">
        <v>1</v>
      </c>
    </row>
    <row r="13" spans="1:43" ht="54" x14ac:dyDescent="0.15">
      <c r="A13" s="1646" t="s">
        <v>608</v>
      </c>
      <c r="B13" s="170" t="s">
        <v>609</v>
      </c>
      <c r="C13" s="1646" t="s">
        <v>34</v>
      </c>
      <c r="D13" s="1646" t="s">
        <v>146</v>
      </c>
      <c r="E13" s="1690" t="s">
        <v>147</v>
      </c>
      <c r="F13" s="173" t="s">
        <v>149</v>
      </c>
      <c r="G13" s="134">
        <v>41127</v>
      </c>
      <c r="H13" s="138">
        <v>8840846</v>
      </c>
      <c r="I13" s="1692">
        <v>41171</v>
      </c>
      <c r="J13" s="137" t="s">
        <v>193</v>
      </c>
      <c r="K13" s="134">
        <v>41171</v>
      </c>
      <c r="L13" s="77">
        <v>8840846</v>
      </c>
      <c r="M13" s="1694">
        <v>41172</v>
      </c>
      <c r="N13" s="1694">
        <v>41172</v>
      </c>
      <c r="O13" s="1695">
        <v>60</v>
      </c>
      <c r="P13" s="1698">
        <v>13819000</v>
      </c>
      <c r="Q13" s="1698"/>
      <c r="R13" s="1698"/>
      <c r="S13" s="1700"/>
      <c r="T13" s="84" t="s">
        <v>133</v>
      </c>
      <c r="U13" s="1646" t="s">
        <v>38</v>
      </c>
      <c r="V13" s="162">
        <f>L13*50%</f>
        <v>4420423</v>
      </c>
      <c r="W13" s="134"/>
      <c r="X13" s="137"/>
      <c r="Y13" s="103"/>
      <c r="Z13" s="74"/>
      <c r="AA13" s="117"/>
      <c r="AB13" s="117"/>
      <c r="AC13" s="117"/>
      <c r="AD13" s="117"/>
      <c r="AE13" s="117"/>
      <c r="AF13" s="67"/>
      <c r="AG13" s="174"/>
      <c r="AH13" s="174"/>
      <c r="AI13" s="175"/>
      <c r="AJ13" s="67"/>
      <c r="AK13" s="67"/>
      <c r="AL13" s="67"/>
      <c r="AM13" s="67"/>
      <c r="AO13" s="67"/>
      <c r="AP13" s="129"/>
      <c r="AQ13" s="1686">
        <v>0.45</v>
      </c>
    </row>
    <row r="14" spans="1:43" ht="45" x14ac:dyDescent="0.15">
      <c r="A14" s="1647"/>
      <c r="B14" s="170" t="s">
        <v>628</v>
      </c>
      <c r="C14" s="1647"/>
      <c r="D14" s="1647"/>
      <c r="E14" s="1691"/>
      <c r="F14" s="173" t="s">
        <v>148</v>
      </c>
      <c r="G14" s="134">
        <v>41102</v>
      </c>
      <c r="H14" s="138">
        <v>4978485</v>
      </c>
      <c r="I14" s="1693"/>
      <c r="J14" s="137" t="s">
        <v>194</v>
      </c>
      <c r="K14" s="134">
        <v>41171</v>
      </c>
      <c r="L14" s="77">
        <v>4978154</v>
      </c>
      <c r="M14" s="1693"/>
      <c r="N14" s="1693"/>
      <c r="O14" s="1696"/>
      <c r="P14" s="1699"/>
      <c r="Q14" s="1699"/>
      <c r="R14" s="1699"/>
      <c r="S14" s="1701"/>
      <c r="T14" s="84" t="s">
        <v>133</v>
      </c>
      <c r="U14" s="1647"/>
      <c r="V14" s="162">
        <f>L14*50%</f>
        <v>2489077</v>
      </c>
      <c r="W14" s="134"/>
      <c r="X14" s="137"/>
      <c r="Y14" s="103"/>
      <c r="Z14" s="74"/>
      <c r="AA14" s="117"/>
      <c r="AB14" s="117"/>
      <c r="AC14" s="117"/>
      <c r="AD14" s="117"/>
      <c r="AE14" s="117"/>
      <c r="AF14" s="67"/>
      <c r="AG14" s="174"/>
      <c r="AH14" s="174"/>
      <c r="AI14" s="175"/>
      <c r="AJ14" s="67"/>
      <c r="AK14" s="67"/>
      <c r="AL14" s="67"/>
      <c r="AM14" s="67"/>
      <c r="AO14" s="67"/>
      <c r="AP14" s="129"/>
      <c r="AQ14" s="1687"/>
    </row>
    <row r="15" spans="1:43" ht="34.5" customHeight="1" x14ac:dyDescent="0.15">
      <c r="A15" s="1646" t="s">
        <v>610</v>
      </c>
      <c r="B15" s="1702" t="s">
        <v>60</v>
      </c>
      <c r="C15" s="1646" t="s">
        <v>61</v>
      </c>
      <c r="D15" s="1646" t="s">
        <v>62</v>
      </c>
      <c r="E15" s="1695" t="s">
        <v>63</v>
      </c>
      <c r="F15" s="137" t="s">
        <v>64</v>
      </c>
      <c r="G15" s="134">
        <v>41001</v>
      </c>
      <c r="H15" s="138">
        <v>43500000</v>
      </c>
      <c r="I15" s="1694">
        <v>41081</v>
      </c>
      <c r="J15" s="137" t="s">
        <v>66</v>
      </c>
      <c r="K15" s="134">
        <v>41081</v>
      </c>
      <c r="L15" s="77">
        <v>43500000</v>
      </c>
      <c r="M15" s="134">
        <v>41086</v>
      </c>
      <c r="N15" s="134">
        <v>41093</v>
      </c>
      <c r="O15" s="1695">
        <v>30</v>
      </c>
      <c r="P15" s="1698">
        <v>52188982</v>
      </c>
      <c r="Q15" s="138"/>
      <c r="R15" s="1712">
        <v>41142</v>
      </c>
      <c r="S15" s="1712">
        <v>41157</v>
      </c>
      <c r="T15" s="76" t="s">
        <v>45</v>
      </c>
      <c r="U15" s="1646" t="s">
        <v>38</v>
      </c>
      <c r="V15" s="162">
        <f>L15/2</f>
        <v>21750000</v>
      </c>
      <c r="W15" s="134">
        <v>41100</v>
      </c>
      <c r="X15" s="137" t="s">
        <v>101</v>
      </c>
      <c r="Y15" s="103"/>
      <c r="Z15" s="74"/>
      <c r="AA15" s="117"/>
      <c r="AB15" s="117"/>
      <c r="AC15" s="117"/>
      <c r="AD15" s="117"/>
      <c r="AE15" s="1715">
        <v>48320714</v>
      </c>
      <c r="AF15" s="67"/>
      <c r="AG15" s="174"/>
      <c r="AH15" s="1709">
        <v>17.311</v>
      </c>
      <c r="AI15" s="84"/>
      <c r="AJ15" s="67"/>
      <c r="AK15" s="67"/>
      <c r="AL15" s="67"/>
      <c r="AM15" s="67"/>
      <c r="AO15" s="67"/>
      <c r="AP15" s="67"/>
      <c r="AQ15" s="1686">
        <v>1</v>
      </c>
    </row>
    <row r="16" spans="1:43" ht="21" customHeight="1" x14ac:dyDescent="0.15">
      <c r="A16" s="1647"/>
      <c r="B16" s="1703"/>
      <c r="C16" s="1647"/>
      <c r="D16" s="1647"/>
      <c r="E16" s="1696"/>
      <c r="F16" s="137" t="s">
        <v>65</v>
      </c>
      <c r="G16" s="134">
        <v>41001</v>
      </c>
      <c r="H16" s="138">
        <v>8691619</v>
      </c>
      <c r="I16" s="1693"/>
      <c r="J16" s="137" t="s">
        <v>67</v>
      </c>
      <c r="K16" s="134">
        <v>41081</v>
      </c>
      <c r="L16" s="77">
        <v>8688982</v>
      </c>
      <c r="M16" s="134">
        <v>41086</v>
      </c>
      <c r="N16" s="134">
        <v>41093</v>
      </c>
      <c r="O16" s="1696"/>
      <c r="P16" s="1699"/>
      <c r="Q16" s="138"/>
      <c r="R16" s="1713"/>
      <c r="S16" s="1713"/>
      <c r="T16" s="76" t="s">
        <v>58</v>
      </c>
      <c r="U16" s="1704"/>
      <c r="V16" s="162">
        <f>L16/2</f>
        <v>4344491</v>
      </c>
      <c r="W16" s="134">
        <v>41100</v>
      </c>
      <c r="X16" s="137" t="s">
        <v>102</v>
      </c>
      <c r="Y16" s="103"/>
      <c r="Z16" s="74"/>
      <c r="AA16" s="117"/>
      <c r="AB16" s="117"/>
      <c r="AC16" s="117"/>
      <c r="AD16" s="117"/>
      <c r="AE16" s="1716"/>
      <c r="AF16" s="67"/>
      <c r="AG16" s="176"/>
      <c r="AH16" s="1710"/>
      <c r="AI16" s="84"/>
      <c r="AJ16" s="67"/>
      <c r="AK16" s="67"/>
      <c r="AL16" s="67"/>
      <c r="AM16" s="67"/>
      <c r="AO16" s="67"/>
      <c r="AP16" s="67"/>
      <c r="AQ16" s="1744"/>
    </row>
    <row r="17" spans="1:43" ht="45" x14ac:dyDescent="0.15">
      <c r="A17" s="74" t="s">
        <v>611</v>
      </c>
      <c r="B17" s="92" t="s">
        <v>60</v>
      </c>
      <c r="C17" s="74" t="s">
        <v>61</v>
      </c>
      <c r="D17" s="74" t="s">
        <v>62</v>
      </c>
      <c r="E17" s="103" t="s">
        <v>107</v>
      </c>
      <c r="F17" s="173" t="s">
        <v>108</v>
      </c>
      <c r="G17" s="134">
        <v>41113</v>
      </c>
      <c r="H17" s="138">
        <v>22243532</v>
      </c>
      <c r="I17" s="134">
        <v>41124</v>
      </c>
      <c r="J17" s="137" t="s">
        <v>109</v>
      </c>
      <c r="K17" s="134">
        <v>41124</v>
      </c>
      <c r="L17" s="77">
        <v>22243532</v>
      </c>
      <c r="M17" s="134">
        <v>41086</v>
      </c>
      <c r="N17" s="70">
        <v>41093</v>
      </c>
      <c r="O17" s="103">
        <v>30</v>
      </c>
      <c r="P17" s="138">
        <v>22243532</v>
      </c>
      <c r="Q17" s="138"/>
      <c r="R17" s="1714"/>
      <c r="S17" s="1714"/>
      <c r="T17" s="76" t="s">
        <v>45</v>
      </c>
      <c r="U17" s="1647"/>
      <c r="V17" s="162">
        <v>0</v>
      </c>
      <c r="W17" s="173" t="s">
        <v>116</v>
      </c>
      <c r="X17" s="137" t="s">
        <v>116</v>
      </c>
      <c r="Y17" s="137" t="s">
        <v>116</v>
      </c>
      <c r="Z17" s="177" t="s">
        <v>116</v>
      </c>
      <c r="AA17" s="177"/>
      <c r="AB17" s="177"/>
      <c r="AC17" s="177"/>
      <c r="AD17" s="177"/>
      <c r="AE17" s="1717"/>
      <c r="AF17" s="67"/>
      <c r="AG17" s="178"/>
      <c r="AH17" s="1711"/>
      <c r="AI17" s="84"/>
      <c r="AJ17" s="67"/>
      <c r="AK17" s="67"/>
      <c r="AL17" s="67"/>
      <c r="AM17" s="67"/>
      <c r="AO17" s="67"/>
      <c r="AP17" s="67"/>
      <c r="AQ17" s="1738"/>
    </row>
    <row r="18" spans="1:43" ht="27" x14ac:dyDescent="0.15">
      <c r="A18" s="84" t="s">
        <v>612</v>
      </c>
      <c r="B18" s="84" t="s">
        <v>84</v>
      </c>
      <c r="C18" s="74" t="s">
        <v>61</v>
      </c>
      <c r="D18" s="1646" t="s">
        <v>85</v>
      </c>
      <c r="E18" s="1695" t="s">
        <v>86</v>
      </c>
      <c r="F18" s="137" t="s">
        <v>87</v>
      </c>
      <c r="G18" s="134">
        <v>41059</v>
      </c>
      <c r="H18" s="138">
        <v>157644216</v>
      </c>
      <c r="I18" s="134">
        <v>41102</v>
      </c>
      <c r="J18" s="137" t="s">
        <v>96</v>
      </c>
      <c r="K18" s="134">
        <v>41102</v>
      </c>
      <c r="L18" s="77">
        <v>157582883</v>
      </c>
      <c r="M18" s="134">
        <v>41115</v>
      </c>
      <c r="N18" s="134">
        <v>41116</v>
      </c>
      <c r="O18" s="103">
        <v>60</v>
      </c>
      <c r="P18" s="138">
        <v>157582883</v>
      </c>
      <c r="Q18" s="138"/>
      <c r="R18" s="138"/>
      <c r="S18" s="1700"/>
      <c r="T18" s="76" t="s">
        <v>37</v>
      </c>
      <c r="U18" s="1646" t="s">
        <v>89</v>
      </c>
      <c r="V18" s="162">
        <f>P18/2</f>
        <v>78791441.5</v>
      </c>
      <c r="W18" s="134">
        <v>41121</v>
      </c>
      <c r="X18" s="137" t="s">
        <v>100</v>
      </c>
      <c r="Y18" s="103"/>
      <c r="Z18" s="74"/>
      <c r="AA18" s="74"/>
      <c r="AB18" s="74"/>
      <c r="AC18" s="74"/>
      <c r="AD18" s="74"/>
      <c r="AE18" s="74"/>
      <c r="AF18" s="67"/>
      <c r="AG18" s="67"/>
      <c r="AH18" s="67"/>
      <c r="AI18" s="67"/>
      <c r="AJ18" s="67"/>
      <c r="AK18" s="67"/>
      <c r="AL18" s="67"/>
      <c r="AM18" s="67"/>
      <c r="AO18" s="67"/>
      <c r="AP18" s="129"/>
      <c r="AQ18" s="1686">
        <v>0.82</v>
      </c>
    </row>
    <row r="19" spans="1:43" ht="36" x14ac:dyDescent="0.15">
      <c r="A19" s="84" t="s">
        <v>613</v>
      </c>
      <c r="B19" s="84" t="s">
        <v>229</v>
      </c>
      <c r="C19" s="74"/>
      <c r="D19" s="1647"/>
      <c r="E19" s="1696"/>
      <c r="F19" s="137" t="s">
        <v>230</v>
      </c>
      <c r="G19" s="134">
        <v>41162</v>
      </c>
      <c r="H19" s="138">
        <v>68000000</v>
      </c>
      <c r="I19" s="134">
        <v>41190</v>
      </c>
      <c r="J19" s="137" t="s">
        <v>236</v>
      </c>
      <c r="K19" s="134">
        <v>41190</v>
      </c>
      <c r="L19" s="77">
        <v>68000000</v>
      </c>
      <c r="M19" s="179">
        <v>41204</v>
      </c>
      <c r="N19" s="134"/>
      <c r="O19" s="103">
        <v>45</v>
      </c>
      <c r="P19" s="138">
        <v>68000000</v>
      </c>
      <c r="Q19" s="138"/>
      <c r="R19" s="138"/>
      <c r="S19" s="1701"/>
      <c r="T19" s="84" t="s">
        <v>128</v>
      </c>
      <c r="U19" s="1647"/>
      <c r="V19" s="162"/>
      <c r="W19" s="134"/>
      <c r="X19" s="137"/>
      <c r="Y19" s="103"/>
      <c r="Z19" s="74"/>
      <c r="AA19" s="74"/>
      <c r="AB19" s="74"/>
      <c r="AC19" s="74"/>
      <c r="AD19" s="74"/>
      <c r="AE19" s="74"/>
      <c r="AF19" s="67"/>
      <c r="AG19" s="67"/>
      <c r="AH19" s="67"/>
      <c r="AI19" s="67"/>
      <c r="AJ19" s="67"/>
      <c r="AK19" s="67"/>
      <c r="AL19" s="67"/>
      <c r="AM19" s="67"/>
      <c r="AO19" s="67"/>
      <c r="AP19" s="129"/>
      <c r="AQ19" s="1687"/>
    </row>
    <row r="20" spans="1:43" ht="153" x14ac:dyDescent="0.15">
      <c r="A20" s="84" t="s">
        <v>614</v>
      </c>
      <c r="B20" s="84" t="s">
        <v>90</v>
      </c>
      <c r="C20" s="74" t="s">
        <v>91</v>
      </c>
      <c r="D20" s="74" t="s">
        <v>92</v>
      </c>
      <c r="E20" s="103" t="s">
        <v>93</v>
      </c>
      <c r="F20" s="137" t="s">
        <v>83</v>
      </c>
      <c r="G20" s="134">
        <v>41036</v>
      </c>
      <c r="H20" s="138">
        <v>160039902</v>
      </c>
      <c r="I20" s="134">
        <v>41106</v>
      </c>
      <c r="J20" s="137" t="s">
        <v>94</v>
      </c>
      <c r="K20" s="134">
        <v>41106</v>
      </c>
      <c r="L20" s="77">
        <v>160039893</v>
      </c>
      <c r="M20" s="134">
        <v>41115</v>
      </c>
      <c r="N20" s="134">
        <v>41115</v>
      </c>
      <c r="O20" s="103">
        <v>10</v>
      </c>
      <c r="P20" s="138">
        <v>160039893</v>
      </c>
      <c r="Q20" s="138"/>
      <c r="R20" s="138"/>
      <c r="S20" s="67"/>
      <c r="T20" s="76" t="s">
        <v>95</v>
      </c>
      <c r="U20" s="84" t="s">
        <v>38</v>
      </c>
      <c r="V20" s="67"/>
      <c r="W20" s="103"/>
      <c r="X20" s="103"/>
      <c r="Y20" s="103"/>
      <c r="Z20" s="74"/>
      <c r="AA20" s="74"/>
      <c r="AB20" s="74"/>
      <c r="AC20" s="74"/>
      <c r="AD20" s="74"/>
      <c r="AE20" s="74"/>
      <c r="AF20" s="67"/>
      <c r="AG20" s="67"/>
      <c r="AH20" s="67"/>
      <c r="AI20" s="67"/>
      <c r="AJ20" s="67"/>
      <c r="AK20" s="67"/>
      <c r="AL20" s="67"/>
      <c r="AM20" s="67"/>
      <c r="AO20" s="67"/>
      <c r="AP20" s="67"/>
      <c r="AQ20" s="165">
        <v>0.3</v>
      </c>
    </row>
    <row r="21" spans="1:43" ht="45" x14ac:dyDescent="0.15">
      <c r="A21" s="84" t="s">
        <v>615</v>
      </c>
      <c r="B21" s="131" t="s">
        <v>117</v>
      </c>
      <c r="C21" s="74" t="s">
        <v>119</v>
      </c>
      <c r="D21" s="74" t="s">
        <v>118</v>
      </c>
      <c r="E21" s="103" t="s">
        <v>120</v>
      </c>
      <c r="F21" s="137" t="s">
        <v>121</v>
      </c>
      <c r="G21" s="134">
        <v>41073</v>
      </c>
      <c r="H21" s="138">
        <v>700000000</v>
      </c>
      <c r="I21" s="134">
        <v>41159</v>
      </c>
      <c r="J21" s="137" t="s">
        <v>192</v>
      </c>
      <c r="K21" s="134">
        <v>41159</v>
      </c>
      <c r="L21" s="77">
        <v>695305279.15999997</v>
      </c>
      <c r="M21" s="134">
        <v>41162</v>
      </c>
      <c r="N21" s="134">
        <v>41179</v>
      </c>
      <c r="O21" s="103">
        <v>120</v>
      </c>
      <c r="P21" s="138">
        <v>695305279.15999997</v>
      </c>
      <c r="Q21" s="138"/>
      <c r="R21" s="138"/>
      <c r="S21" s="67"/>
      <c r="T21" s="84" t="s">
        <v>122</v>
      </c>
      <c r="U21" s="84" t="s">
        <v>253</v>
      </c>
      <c r="V21" s="180"/>
      <c r="W21" s="179"/>
      <c r="X21" s="181"/>
      <c r="Y21" s="182">
        <v>208591583</v>
      </c>
      <c r="Z21" s="93">
        <v>41185</v>
      </c>
      <c r="AA21" s="99" t="s">
        <v>121</v>
      </c>
      <c r="AB21" s="183">
        <v>424276837</v>
      </c>
      <c r="AC21" s="99"/>
      <c r="AD21" s="99"/>
      <c r="AE21" s="74"/>
      <c r="AF21" s="67"/>
      <c r="AG21" s="67"/>
      <c r="AH21" s="67"/>
      <c r="AI21" s="67"/>
      <c r="AJ21" s="67"/>
      <c r="AK21" s="67"/>
      <c r="AL21" s="67"/>
      <c r="AM21" s="67"/>
      <c r="AO21" s="67"/>
      <c r="AP21" s="67"/>
      <c r="AQ21" s="165">
        <v>0.9</v>
      </c>
    </row>
    <row r="22" spans="1:43" ht="51" customHeight="1" x14ac:dyDescent="0.15">
      <c r="A22" s="84" t="s">
        <v>616</v>
      </c>
      <c r="B22" s="84" t="s">
        <v>137</v>
      </c>
      <c r="C22" s="74" t="s">
        <v>119</v>
      </c>
      <c r="D22" s="74" t="s">
        <v>138</v>
      </c>
      <c r="E22" s="103" t="s">
        <v>139</v>
      </c>
      <c r="F22" s="137" t="s">
        <v>140</v>
      </c>
      <c r="G22" s="134">
        <v>41089</v>
      </c>
      <c r="H22" s="138">
        <v>545832450</v>
      </c>
      <c r="I22" s="1694">
        <v>41162</v>
      </c>
      <c r="J22" s="137" t="s">
        <v>216</v>
      </c>
      <c r="K22" s="134">
        <v>41162</v>
      </c>
      <c r="L22" s="77">
        <v>545832450</v>
      </c>
      <c r="M22" s="1694">
        <v>41166</v>
      </c>
      <c r="N22" s="1694">
        <v>41200</v>
      </c>
      <c r="O22" s="1695">
        <v>4</v>
      </c>
      <c r="P22" s="1698">
        <f>L22+L23</f>
        <v>767945051.91999996</v>
      </c>
      <c r="Q22" s="138"/>
      <c r="R22" s="138"/>
      <c r="S22" s="67"/>
      <c r="T22" s="84" t="s">
        <v>133</v>
      </c>
      <c r="U22" s="1646" t="s">
        <v>177</v>
      </c>
      <c r="V22" s="67"/>
      <c r="W22" s="103"/>
      <c r="X22" s="103"/>
      <c r="Y22" s="103"/>
      <c r="Z22" s="74"/>
      <c r="AA22" s="74"/>
      <c r="AB22" s="74"/>
      <c r="AC22" s="74"/>
      <c r="AD22" s="74"/>
      <c r="AE22" s="74"/>
      <c r="AF22" s="67"/>
      <c r="AG22" s="67"/>
      <c r="AH22" s="67"/>
      <c r="AI22" s="67"/>
      <c r="AJ22" s="67"/>
      <c r="AK22" s="67"/>
      <c r="AL22" s="67"/>
      <c r="AM22" s="67"/>
      <c r="AO22" s="67"/>
      <c r="AP22" s="67"/>
      <c r="AQ22" s="1686">
        <v>0</v>
      </c>
    </row>
    <row r="23" spans="1:43" ht="45" x14ac:dyDescent="0.15">
      <c r="A23" s="84" t="s">
        <v>616</v>
      </c>
      <c r="B23" s="131" t="s">
        <v>137</v>
      </c>
      <c r="C23" s="74" t="s">
        <v>119</v>
      </c>
      <c r="D23" s="74" t="s">
        <v>138</v>
      </c>
      <c r="E23" s="103" t="s">
        <v>139</v>
      </c>
      <c r="F23" s="137" t="s">
        <v>141</v>
      </c>
      <c r="G23" s="134">
        <v>41089</v>
      </c>
      <c r="H23" s="138">
        <v>222112602</v>
      </c>
      <c r="I23" s="1692"/>
      <c r="J23" s="184" t="s">
        <v>217</v>
      </c>
      <c r="K23" s="141">
        <v>41162</v>
      </c>
      <c r="L23" s="185">
        <v>222112601.91999999</v>
      </c>
      <c r="M23" s="1692"/>
      <c r="N23" s="1708"/>
      <c r="O23" s="1708"/>
      <c r="P23" s="1699"/>
      <c r="Q23" s="138"/>
      <c r="R23" s="138"/>
      <c r="S23" s="67"/>
      <c r="T23" s="84" t="s">
        <v>133</v>
      </c>
      <c r="U23" s="1647"/>
      <c r="V23" s="67"/>
      <c r="W23" s="103"/>
      <c r="X23" s="103"/>
      <c r="Y23" s="103"/>
      <c r="Z23" s="74"/>
      <c r="AA23" s="74"/>
      <c r="AB23" s="74"/>
      <c r="AC23" s="74"/>
      <c r="AD23" s="74"/>
      <c r="AE23" s="74"/>
      <c r="AF23" s="67"/>
      <c r="AG23" s="67"/>
      <c r="AH23" s="67"/>
      <c r="AI23" s="67"/>
      <c r="AJ23" s="67"/>
      <c r="AK23" s="67"/>
      <c r="AL23" s="67"/>
      <c r="AM23" s="67"/>
      <c r="AO23" s="67"/>
      <c r="AP23" s="67"/>
      <c r="AQ23" s="1687"/>
    </row>
    <row r="24" spans="1:43" ht="199.5" customHeight="1" x14ac:dyDescent="0.15">
      <c r="A24" s="1646" t="s">
        <v>617</v>
      </c>
      <c r="B24" s="1705" t="s">
        <v>134</v>
      </c>
      <c r="C24" s="1646" t="s">
        <v>119</v>
      </c>
      <c r="D24" s="1646" t="s">
        <v>135</v>
      </c>
      <c r="E24" s="1695">
        <v>18126628</v>
      </c>
      <c r="F24" s="137" t="s">
        <v>136</v>
      </c>
      <c r="G24" s="134">
        <v>41079</v>
      </c>
      <c r="H24" s="138">
        <v>110087935</v>
      </c>
      <c r="I24" s="1694">
        <v>41162</v>
      </c>
      <c r="J24" s="69" t="s">
        <v>237</v>
      </c>
      <c r="K24" s="70">
        <v>41162</v>
      </c>
      <c r="L24" s="77">
        <v>106656990</v>
      </c>
      <c r="M24" s="1694">
        <v>41172</v>
      </c>
      <c r="N24" s="1694">
        <v>41179</v>
      </c>
      <c r="O24" s="1695">
        <v>4</v>
      </c>
      <c r="P24" s="1698">
        <v>860006990</v>
      </c>
      <c r="Q24" s="138"/>
      <c r="R24" s="138"/>
      <c r="S24" s="1700"/>
      <c r="T24" s="84" t="s">
        <v>133</v>
      </c>
      <c r="U24" s="1646" t="s">
        <v>177</v>
      </c>
      <c r="V24" s="67"/>
      <c r="W24" s="103"/>
      <c r="X24" s="103"/>
      <c r="Y24" s="103"/>
      <c r="Z24" s="74"/>
      <c r="AA24" s="74"/>
      <c r="AB24" s="74"/>
      <c r="AC24" s="74"/>
      <c r="AD24" s="74"/>
      <c r="AE24" s="74"/>
      <c r="AF24" s="67"/>
      <c r="AG24" s="67"/>
      <c r="AH24" s="67"/>
      <c r="AI24" s="67"/>
      <c r="AJ24" s="67"/>
      <c r="AK24" s="67"/>
      <c r="AL24" s="67"/>
      <c r="AM24" s="67"/>
      <c r="AO24" s="67"/>
      <c r="AP24" s="67"/>
      <c r="AQ24" s="1686">
        <v>0.03</v>
      </c>
    </row>
    <row r="25" spans="1:43" ht="18" x14ac:dyDescent="0.15">
      <c r="A25" s="1704"/>
      <c r="B25" s="1706"/>
      <c r="C25" s="1704"/>
      <c r="D25" s="1704"/>
      <c r="E25" s="1708"/>
      <c r="F25" s="137" t="s">
        <v>179</v>
      </c>
      <c r="G25" s="134">
        <v>41079</v>
      </c>
      <c r="H25" s="138">
        <v>645000000</v>
      </c>
      <c r="I25" s="1692"/>
      <c r="J25" s="137" t="s">
        <v>239</v>
      </c>
      <c r="K25" s="134">
        <v>41162</v>
      </c>
      <c r="L25" s="77">
        <v>612750000</v>
      </c>
      <c r="M25" s="1692"/>
      <c r="N25" s="1708"/>
      <c r="O25" s="1708"/>
      <c r="P25" s="1718"/>
      <c r="Q25" s="138"/>
      <c r="R25" s="138"/>
      <c r="S25" s="1719"/>
      <c r="T25" s="84" t="s">
        <v>128</v>
      </c>
      <c r="U25" s="1704"/>
      <c r="V25" s="67"/>
      <c r="W25" s="103"/>
      <c r="X25" s="103"/>
      <c r="Y25" s="103"/>
      <c r="Z25" s="74"/>
      <c r="AA25" s="74"/>
      <c r="AB25" s="74"/>
      <c r="AC25" s="74"/>
      <c r="AD25" s="74"/>
      <c r="AE25" s="74"/>
      <c r="AF25" s="67"/>
      <c r="AG25" s="67"/>
      <c r="AH25" s="67"/>
      <c r="AI25" s="67"/>
      <c r="AJ25" s="67"/>
      <c r="AK25" s="67"/>
      <c r="AL25" s="67"/>
      <c r="AM25" s="67"/>
      <c r="AO25" s="67"/>
      <c r="AP25" s="67"/>
      <c r="AQ25" s="1739"/>
    </row>
    <row r="26" spans="1:43" ht="57" customHeight="1" x14ac:dyDescent="0.15">
      <c r="A26" s="1647"/>
      <c r="B26" s="1707"/>
      <c r="C26" s="1647"/>
      <c r="D26" s="1647"/>
      <c r="E26" s="1696"/>
      <c r="F26" s="137" t="s">
        <v>197</v>
      </c>
      <c r="G26" s="134">
        <v>41073</v>
      </c>
      <c r="H26" s="138">
        <v>148000000</v>
      </c>
      <c r="I26" s="1692"/>
      <c r="J26" s="186" t="s">
        <v>238</v>
      </c>
      <c r="K26" s="134">
        <v>41162</v>
      </c>
      <c r="L26" s="77">
        <v>140600000</v>
      </c>
      <c r="M26" s="1693"/>
      <c r="N26" s="1708"/>
      <c r="O26" s="1696"/>
      <c r="P26" s="1699"/>
      <c r="Q26" s="138"/>
      <c r="R26" s="138"/>
      <c r="S26" s="1701"/>
      <c r="T26" s="84" t="s">
        <v>240</v>
      </c>
      <c r="U26" s="1647"/>
      <c r="V26" s="67"/>
      <c r="W26" s="103"/>
      <c r="X26" s="103"/>
      <c r="Y26" s="103"/>
      <c r="Z26" s="74"/>
      <c r="AA26" s="74"/>
      <c r="AB26" s="74"/>
      <c r="AC26" s="74"/>
      <c r="AD26" s="74"/>
      <c r="AE26" s="74"/>
      <c r="AF26" s="67"/>
      <c r="AG26" s="67"/>
      <c r="AH26" s="67"/>
      <c r="AI26" s="67"/>
      <c r="AJ26" s="67"/>
      <c r="AK26" s="67"/>
      <c r="AL26" s="67"/>
      <c r="AM26" s="67"/>
      <c r="AO26" s="67"/>
      <c r="AP26" s="67"/>
      <c r="AQ26" s="1687"/>
    </row>
    <row r="27" spans="1:43" ht="27" x14ac:dyDescent="0.15">
      <c r="A27" s="84" t="s">
        <v>618</v>
      </c>
      <c r="B27" s="84" t="s">
        <v>129</v>
      </c>
      <c r="C27" s="74" t="s">
        <v>119</v>
      </c>
      <c r="D27" s="74" t="s">
        <v>130</v>
      </c>
      <c r="E27" s="103" t="s">
        <v>199</v>
      </c>
      <c r="F27" s="137" t="s">
        <v>131</v>
      </c>
      <c r="G27" s="134">
        <v>41073</v>
      </c>
      <c r="H27" s="138">
        <v>350000000</v>
      </c>
      <c r="I27" s="1694">
        <v>41169</v>
      </c>
      <c r="J27" s="137" t="s">
        <v>218</v>
      </c>
      <c r="K27" s="134">
        <v>41169</v>
      </c>
      <c r="L27" s="77">
        <v>350000000</v>
      </c>
      <c r="M27" s="1694">
        <v>41183</v>
      </c>
      <c r="N27" s="1694">
        <v>41183</v>
      </c>
      <c r="O27" s="1695">
        <v>120</v>
      </c>
      <c r="P27" s="1698">
        <f>L27+L28</f>
        <v>399985788</v>
      </c>
      <c r="Q27" s="138"/>
      <c r="R27" s="138"/>
      <c r="S27" s="67"/>
      <c r="T27" s="84" t="s">
        <v>133</v>
      </c>
      <c r="U27" s="1646" t="s">
        <v>177</v>
      </c>
      <c r="V27" s="67"/>
      <c r="W27" s="103"/>
      <c r="X27" s="103"/>
      <c r="Y27" s="103"/>
      <c r="Z27" s="74"/>
      <c r="AA27" s="74"/>
      <c r="AB27" s="74"/>
      <c r="AC27" s="74"/>
      <c r="AD27" s="74"/>
      <c r="AE27" s="74"/>
      <c r="AF27" s="67"/>
      <c r="AG27" s="67"/>
      <c r="AH27" s="67"/>
      <c r="AI27" s="67"/>
      <c r="AJ27" s="67"/>
      <c r="AK27" s="67"/>
      <c r="AL27" s="67"/>
      <c r="AM27" s="67"/>
      <c r="AO27" s="67"/>
      <c r="AP27" s="67"/>
      <c r="AQ27" s="165">
        <v>0.1</v>
      </c>
    </row>
    <row r="28" spans="1:43" ht="27" x14ac:dyDescent="0.15">
      <c r="A28" s="84" t="s">
        <v>618</v>
      </c>
      <c r="B28" s="84" t="s">
        <v>129</v>
      </c>
      <c r="C28" s="74" t="s">
        <v>119</v>
      </c>
      <c r="D28" s="74" t="s">
        <v>130</v>
      </c>
      <c r="E28" s="103" t="s">
        <v>199</v>
      </c>
      <c r="F28" s="137" t="s">
        <v>132</v>
      </c>
      <c r="G28" s="134">
        <v>41089</v>
      </c>
      <c r="H28" s="138">
        <v>50000000</v>
      </c>
      <c r="I28" s="1693"/>
      <c r="J28" s="137" t="s">
        <v>219</v>
      </c>
      <c r="K28" s="134">
        <v>41169</v>
      </c>
      <c r="L28" s="77">
        <v>49985788</v>
      </c>
      <c r="M28" s="1693"/>
      <c r="N28" s="1696"/>
      <c r="O28" s="1696"/>
      <c r="P28" s="1699"/>
      <c r="Q28" s="138"/>
      <c r="R28" s="138"/>
      <c r="S28" s="67"/>
      <c r="T28" s="84" t="s">
        <v>128</v>
      </c>
      <c r="U28" s="1647"/>
      <c r="V28" s="67"/>
      <c r="W28" s="103"/>
      <c r="X28" s="103"/>
      <c r="Y28" s="103"/>
      <c r="Z28" s="74"/>
      <c r="AA28" s="74"/>
      <c r="AB28" s="74"/>
      <c r="AC28" s="74"/>
      <c r="AD28" s="74"/>
      <c r="AE28" s="74"/>
      <c r="AF28" s="67"/>
      <c r="AG28" s="67"/>
      <c r="AH28" s="67"/>
      <c r="AI28" s="67"/>
      <c r="AJ28" s="67"/>
      <c r="AK28" s="67"/>
      <c r="AL28" s="67"/>
      <c r="AM28" s="67"/>
      <c r="AO28" s="67"/>
      <c r="AP28" s="67"/>
      <c r="AQ28" s="165">
        <v>0.1</v>
      </c>
    </row>
    <row r="29" spans="1:43" ht="27" x14ac:dyDescent="0.15">
      <c r="A29" s="84" t="s">
        <v>619</v>
      </c>
      <c r="B29" s="84" t="s">
        <v>123</v>
      </c>
      <c r="C29" s="74" t="s">
        <v>61</v>
      </c>
      <c r="D29" s="74" t="s">
        <v>124</v>
      </c>
      <c r="E29" s="103">
        <v>18145226</v>
      </c>
      <c r="F29" s="137" t="s">
        <v>125</v>
      </c>
      <c r="G29" s="134">
        <v>41102</v>
      </c>
      <c r="H29" s="138">
        <v>38360600</v>
      </c>
      <c r="I29" s="1694">
        <v>41169</v>
      </c>
      <c r="J29" s="137" t="s">
        <v>152</v>
      </c>
      <c r="K29" s="134">
        <v>41169</v>
      </c>
      <c r="L29" s="77">
        <v>38360600</v>
      </c>
      <c r="M29" s="1694">
        <v>41171</v>
      </c>
      <c r="N29" s="1694">
        <v>41172</v>
      </c>
      <c r="O29" s="1695">
        <v>60</v>
      </c>
      <c r="P29" s="1698">
        <v>99569300</v>
      </c>
      <c r="Q29" s="138"/>
      <c r="R29" s="138"/>
      <c r="S29" s="67"/>
      <c r="T29" s="84" t="s">
        <v>127</v>
      </c>
      <c r="U29" s="1646" t="s">
        <v>146</v>
      </c>
      <c r="V29" s="162">
        <f>L29/2</f>
        <v>19180300</v>
      </c>
      <c r="W29" s="103"/>
      <c r="X29" s="103"/>
      <c r="Y29" s="103"/>
      <c r="Z29" s="74"/>
      <c r="AA29" s="74"/>
      <c r="AB29" s="74"/>
      <c r="AC29" s="74"/>
      <c r="AD29" s="74"/>
      <c r="AE29" s="74"/>
      <c r="AF29" s="67"/>
      <c r="AG29" s="67"/>
      <c r="AH29" s="67"/>
      <c r="AI29" s="67"/>
      <c r="AJ29" s="67"/>
      <c r="AK29" s="67"/>
      <c r="AL29" s="67"/>
      <c r="AM29" s="67"/>
      <c r="AO29" s="67"/>
      <c r="AP29" s="67"/>
      <c r="AQ29" s="1686">
        <v>0.5</v>
      </c>
    </row>
    <row r="30" spans="1:43" ht="27" x14ac:dyDescent="0.15">
      <c r="A30" s="84" t="s">
        <v>619</v>
      </c>
      <c r="B30" s="84" t="s">
        <v>123</v>
      </c>
      <c r="C30" s="74" t="s">
        <v>61</v>
      </c>
      <c r="D30" s="74" t="s">
        <v>124</v>
      </c>
      <c r="E30" s="103">
        <v>18145226</v>
      </c>
      <c r="F30" s="137" t="s">
        <v>126</v>
      </c>
      <c r="G30" s="134">
        <v>41102</v>
      </c>
      <c r="H30" s="138">
        <v>61209093</v>
      </c>
      <c r="I30" s="1693"/>
      <c r="J30" s="137" t="s">
        <v>153</v>
      </c>
      <c r="K30" s="134">
        <v>41169</v>
      </c>
      <c r="L30" s="77">
        <v>61208700</v>
      </c>
      <c r="M30" s="1693"/>
      <c r="N30" s="1696"/>
      <c r="O30" s="1696"/>
      <c r="P30" s="1699"/>
      <c r="Q30" s="138"/>
      <c r="R30" s="138"/>
      <c r="S30" s="67"/>
      <c r="T30" s="84" t="s">
        <v>128</v>
      </c>
      <c r="U30" s="1647"/>
      <c r="V30" s="162">
        <f>L30/2</f>
        <v>30604350</v>
      </c>
      <c r="W30" s="103"/>
      <c r="X30" s="103"/>
      <c r="Y30" s="103"/>
      <c r="Z30" s="74"/>
      <c r="AA30" s="74"/>
      <c r="AB30" s="74"/>
      <c r="AC30" s="74"/>
      <c r="AD30" s="74"/>
      <c r="AE30" s="74"/>
      <c r="AF30" s="67"/>
      <c r="AG30" s="67"/>
      <c r="AH30" s="67"/>
      <c r="AI30" s="67"/>
      <c r="AJ30" s="67"/>
      <c r="AK30" s="67"/>
      <c r="AL30" s="67"/>
      <c r="AM30" s="67"/>
      <c r="AO30" s="67"/>
      <c r="AP30" s="67"/>
      <c r="AQ30" s="1738"/>
    </row>
    <row r="31" spans="1:43" ht="63" x14ac:dyDescent="0.15">
      <c r="A31" s="84" t="s">
        <v>620</v>
      </c>
      <c r="B31" s="84" t="s">
        <v>142</v>
      </c>
      <c r="C31" s="74" t="s">
        <v>143</v>
      </c>
      <c r="D31" s="74" t="s">
        <v>150</v>
      </c>
      <c r="E31" s="103">
        <v>18145226</v>
      </c>
      <c r="F31" s="137" t="s">
        <v>144</v>
      </c>
      <c r="G31" s="134">
        <v>41151</v>
      </c>
      <c r="H31" s="138">
        <v>75000000</v>
      </c>
      <c r="I31" s="134">
        <v>41169</v>
      </c>
      <c r="J31" s="137" t="s">
        <v>151</v>
      </c>
      <c r="K31" s="134">
        <v>41169</v>
      </c>
      <c r="L31" s="77">
        <v>75000000</v>
      </c>
      <c r="M31" s="134">
        <v>41172</v>
      </c>
      <c r="N31" s="134">
        <v>41172</v>
      </c>
      <c r="O31" s="103">
        <v>30</v>
      </c>
      <c r="P31" s="138">
        <v>75000000</v>
      </c>
      <c r="Q31" s="138"/>
      <c r="R31" s="138"/>
      <c r="S31" s="67"/>
      <c r="T31" s="84" t="s">
        <v>145</v>
      </c>
      <c r="U31" s="84" t="s">
        <v>38</v>
      </c>
      <c r="V31" s="67"/>
      <c r="W31" s="103"/>
      <c r="X31" s="103"/>
      <c r="Y31" s="103"/>
      <c r="Z31" s="74"/>
      <c r="AA31" s="74"/>
      <c r="AB31" s="74"/>
      <c r="AC31" s="74"/>
      <c r="AD31" s="74"/>
      <c r="AE31" s="74"/>
      <c r="AF31" s="67"/>
      <c r="AG31" s="67"/>
      <c r="AH31" s="67"/>
      <c r="AI31" s="67"/>
      <c r="AJ31" s="67"/>
      <c r="AK31" s="67"/>
      <c r="AL31" s="67"/>
      <c r="AM31" s="67"/>
      <c r="AO31" s="67"/>
      <c r="AP31" s="67"/>
      <c r="AQ31" s="165">
        <v>1</v>
      </c>
    </row>
    <row r="32" spans="1:43" s="196" customFormat="1" ht="233.25" hidden="1" customHeight="1" x14ac:dyDescent="0.15">
      <c r="A32" s="1720" t="s">
        <v>621</v>
      </c>
      <c r="B32" s="1723" t="s">
        <v>622</v>
      </c>
      <c r="C32" s="1720" t="s">
        <v>91</v>
      </c>
      <c r="D32" s="1720" t="s">
        <v>177</v>
      </c>
      <c r="E32" s="1726" t="s">
        <v>178</v>
      </c>
      <c r="F32" s="187" t="s">
        <v>198</v>
      </c>
      <c r="G32" s="188">
        <v>41073</v>
      </c>
      <c r="H32" s="189">
        <v>148000000</v>
      </c>
      <c r="I32" s="1729">
        <v>41178</v>
      </c>
      <c r="J32" s="187" t="s">
        <v>207</v>
      </c>
      <c r="K32" s="1729">
        <v>41178</v>
      </c>
      <c r="L32" s="190">
        <v>7400000</v>
      </c>
      <c r="M32" s="1729">
        <v>41179</v>
      </c>
      <c r="N32" s="1729">
        <v>41179</v>
      </c>
      <c r="O32" s="1726">
        <v>4</v>
      </c>
      <c r="P32" s="1735">
        <f>L32+L33+L34+L35+L36+L37+L38+L39+L40</f>
        <v>149485000</v>
      </c>
      <c r="Q32" s="189"/>
      <c r="R32" s="189"/>
      <c r="S32" s="191"/>
      <c r="T32" s="192" t="s">
        <v>191</v>
      </c>
      <c r="U32" s="193"/>
      <c r="V32" s="191"/>
      <c r="W32" s="194"/>
      <c r="X32" s="194"/>
      <c r="Y32" s="194"/>
      <c r="Z32" s="195"/>
      <c r="AA32" s="195"/>
      <c r="AB32" s="195"/>
      <c r="AC32" s="195"/>
      <c r="AD32" s="195"/>
      <c r="AE32" s="195"/>
      <c r="AF32" s="191"/>
      <c r="AG32" s="191"/>
      <c r="AH32" s="191"/>
      <c r="AI32" s="191"/>
      <c r="AJ32" s="191"/>
      <c r="AK32" s="191"/>
      <c r="AL32" s="191"/>
      <c r="AM32" s="191"/>
      <c r="AO32" s="191"/>
      <c r="AP32" s="191"/>
      <c r="AQ32" s="197"/>
    </row>
    <row r="33" spans="1:43" s="196" customFormat="1" ht="225.75" hidden="1" customHeight="1" x14ac:dyDescent="0.15">
      <c r="A33" s="1721"/>
      <c r="B33" s="1724"/>
      <c r="C33" s="1721"/>
      <c r="D33" s="1721"/>
      <c r="E33" s="1727"/>
      <c r="F33" s="187" t="s">
        <v>179</v>
      </c>
      <c r="G33" s="188">
        <v>41079</v>
      </c>
      <c r="H33" s="189">
        <v>645000000</v>
      </c>
      <c r="I33" s="1730"/>
      <c r="J33" s="187" t="s">
        <v>208</v>
      </c>
      <c r="K33" s="1730"/>
      <c r="L33" s="190">
        <v>32169055</v>
      </c>
      <c r="M33" s="1730"/>
      <c r="N33" s="1730"/>
      <c r="O33" s="1727"/>
      <c r="P33" s="1736"/>
      <c r="Q33" s="189"/>
      <c r="R33" s="189"/>
      <c r="S33" s="191"/>
      <c r="T33" s="192" t="s">
        <v>128</v>
      </c>
      <c r="U33" s="193"/>
      <c r="V33" s="191"/>
      <c r="W33" s="194"/>
      <c r="X33" s="194"/>
      <c r="Y33" s="194"/>
      <c r="Z33" s="195"/>
      <c r="AA33" s="195"/>
      <c r="AB33" s="195"/>
      <c r="AC33" s="195"/>
      <c r="AD33" s="195"/>
      <c r="AE33" s="195"/>
      <c r="AF33" s="191"/>
      <c r="AG33" s="191"/>
      <c r="AH33" s="191"/>
      <c r="AI33" s="191"/>
      <c r="AJ33" s="191"/>
      <c r="AK33" s="191"/>
      <c r="AL33" s="191"/>
      <c r="AM33" s="191"/>
      <c r="AO33" s="191"/>
      <c r="AP33" s="191"/>
      <c r="AQ33" s="197"/>
    </row>
    <row r="34" spans="1:43" s="196" customFormat="1" ht="292.5" hidden="1" customHeight="1" x14ac:dyDescent="0.15">
      <c r="A34" s="1721"/>
      <c r="B34" s="1725"/>
      <c r="C34" s="1721"/>
      <c r="D34" s="1721"/>
      <c r="E34" s="1727"/>
      <c r="F34" s="187" t="s">
        <v>136</v>
      </c>
      <c r="G34" s="188">
        <v>41079</v>
      </c>
      <c r="H34" s="189">
        <v>110087935</v>
      </c>
      <c r="I34" s="1730"/>
      <c r="J34" s="187" t="s">
        <v>206</v>
      </c>
      <c r="K34" s="1730"/>
      <c r="L34" s="190">
        <v>3430945</v>
      </c>
      <c r="M34" s="1730"/>
      <c r="N34" s="1730"/>
      <c r="O34" s="1727"/>
      <c r="P34" s="1736"/>
      <c r="Q34" s="189"/>
      <c r="R34" s="189"/>
      <c r="S34" s="191"/>
      <c r="T34" s="192" t="s">
        <v>128</v>
      </c>
      <c r="U34" s="193"/>
      <c r="V34" s="191"/>
      <c r="W34" s="194"/>
      <c r="X34" s="194"/>
      <c r="Y34" s="194"/>
      <c r="Z34" s="195"/>
      <c r="AA34" s="195"/>
      <c r="AB34" s="195"/>
      <c r="AC34" s="195"/>
      <c r="AD34" s="195"/>
      <c r="AE34" s="195"/>
      <c r="AF34" s="191"/>
      <c r="AG34" s="191"/>
      <c r="AH34" s="191"/>
      <c r="AI34" s="191"/>
      <c r="AJ34" s="191"/>
      <c r="AK34" s="191"/>
      <c r="AL34" s="191"/>
      <c r="AM34" s="191"/>
      <c r="AO34" s="191"/>
      <c r="AP34" s="191"/>
      <c r="AQ34" s="197"/>
    </row>
    <row r="35" spans="1:43" s="196" customFormat="1" ht="36" hidden="1" x14ac:dyDescent="0.15">
      <c r="A35" s="1721"/>
      <c r="B35" s="193" t="s">
        <v>181</v>
      </c>
      <c r="C35" s="1721"/>
      <c r="D35" s="1721"/>
      <c r="E35" s="1727"/>
      <c r="F35" s="187" t="s">
        <v>180</v>
      </c>
      <c r="G35" s="188">
        <v>41101</v>
      </c>
      <c r="H35" s="189">
        <v>13275322</v>
      </c>
      <c r="I35" s="1730"/>
      <c r="J35" s="187" t="s">
        <v>209</v>
      </c>
      <c r="K35" s="1730"/>
      <c r="L35" s="190">
        <v>13200000</v>
      </c>
      <c r="M35" s="1730"/>
      <c r="N35" s="1730"/>
      <c r="O35" s="1727"/>
      <c r="P35" s="1736"/>
      <c r="Q35" s="189"/>
      <c r="R35" s="189"/>
      <c r="S35" s="191"/>
      <c r="T35" s="192" t="s">
        <v>133</v>
      </c>
      <c r="U35" s="193"/>
      <c r="V35" s="191"/>
      <c r="W35" s="194"/>
      <c r="X35" s="194"/>
      <c r="Y35" s="194"/>
      <c r="Z35" s="195"/>
      <c r="AA35" s="195"/>
      <c r="AB35" s="195"/>
      <c r="AC35" s="195"/>
      <c r="AD35" s="195"/>
      <c r="AE35" s="195"/>
      <c r="AF35" s="191"/>
      <c r="AG35" s="191"/>
      <c r="AH35" s="191"/>
      <c r="AI35" s="191"/>
      <c r="AJ35" s="191"/>
      <c r="AK35" s="191"/>
      <c r="AL35" s="191"/>
      <c r="AM35" s="191"/>
      <c r="AO35" s="191"/>
      <c r="AP35" s="191"/>
      <c r="AQ35" s="197"/>
    </row>
    <row r="36" spans="1:43" s="196" customFormat="1" ht="57" hidden="1" customHeight="1" x14ac:dyDescent="0.15">
      <c r="A36" s="1721"/>
      <c r="B36" s="192" t="s">
        <v>187</v>
      </c>
      <c r="C36" s="1721"/>
      <c r="D36" s="1721"/>
      <c r="E36" s="1727"/>
      <c r="F36" s="187" t="s">
        <v>182</v>
      </c>
      <c r="G36" s="188">
        <v>41059</v>
      </c>
      <c r="H36" s="189">
        <v>20948038</v>
      </c>
      <c r="I36" s="1730"/>
      <c r="J36" s="187" t="s">
        <v>210</v>
      </c>
      <c r="K36" s="1730"/>
      <c r="L36" s="190">
        <v>20900000</v>
      </c>
      <c r="M36" s="1730"/>
      <c r="N36" s="1730"/>
      <c r="O36" s="1727"/>
      <c r="P36" s="1736"/>
      <c r="Q36" s="189"/>
      <c r="R36" s="189"/>
      <c r="S36" s="191"/>
      <c r="T36" s="192" t="s">
        <v>128</v>
      </c>
      <c r="U36" s="1720">
        <v>291</v>
      </c>
      <c r="V36" s="191"/>
      <c r="W36" s="194"/>
      <c r="X36" s="194"/>
      <c r="Y36" s="194"/>
      <c r="Z36" s="195"/>
      <c r="AA36" s="195"/>
      <c r="AB36" s="195"/>
      <c r="AC36" s="195"/>
      <c r="AD36" s="195"/>
      <c r="AE36" s="195"/>
      <c r="AF36" s="191"/>
      <c r="AG36" s="191"/>
      <c r="AH36" s="191"/>
      <c r="AI36" s="191"/>
      <c r="AJ36" s="191"/>
      <c r="AK36" s="191"/>
      <c r="AL36" s="191"/>
      <c r="AM36" s="191"/>
      <c r="AO36" s="191"/>
      <c r="AP36" s="191"/>
      <c r="AQ36" s="197"/>
    </row>
    <row r="37" spans="1:43" s="196" customFormat="1" ht="21" hidden="1" customHeight="1" x14ac:dyDescent="0.15">
      <c r="A37" s="1721"/>
      <c r="B37" s="1732" t="s">
        <v>188</v>
      </c>
      <c r="C37" s="1721"/>
      <c r="D37" s="1721"/>
      <c r="E37" s="1727"/>
      <c r="F37" s="187" t="s">
        <v>183</v>
      </c>
      <c r="G37" s="188">
        <v>41073</v>
      </c>
      <c r="H37" s="189">
        <v>17500000</v>
      </c>
      <c r="I37" s="1730"/>
      <c r="J37" s="187" t="s">
        <v>211</v>
      </c>
      <c r="K37" s="1730"/>
      <c r="L37" s="190">
        <v>17500000</v>
      </c>
      <c r="M37" s="1730"/>
      <c r="N37" s="1730"/>
      <c r="O37" s="1727"/>
      <c r="P37" s="1736"/>
      <c r="Q37" s="189"/>
      <c r="R37" s="189"/>
      <c r="S37" s="191"/>
      <c r="T37" s="1720" t="s">
        <v>133</v>
      </c>
      <c r="U37" s="1721"/>
      <c r="V37" s="191"/>
      <c r="W37" s="194"/>
      <c r="X37" s="194"/>
      <c r="Y37" s="194"/>
      <c r="Z37" s="195"/>
      <c r="AA37" s="195"/>
      <c r="AB37" s="195"/>
      <c r="AC37" s="195"/>
      <c r="AD37" s="195"/>
      <c r="AE37" s="195"/>
      <c r="AF37" s="191"/>
      <c r="AG37" s="191"/>
      <c r="AH37" s="191"/>
      <c r="AI37" s="191"/>
      <c r="AJ37" s="191"/>
      <c r="AK37" s="191"/>
      <c r="AL37" s="191"/>
      <c r="AM37" s="191"/>
      <c r="AO37" s="191"/>
      <c r="AP37" s="191"/>
      <c r="AQ37" s="197"/>
    </row>
    <row r="38" spans="1:43" s="196" customFormat="1" ht="33" hidden="1" customHeight="1" x14ac:dyDescent="0.15">
      <c r="A38" s="1721"/>
      <c r="B38" s="1733"/>
      <c r="C38" s="1721"/>
      <c r="D38" s="1721"/>
      <c r="E38" s="1727"/>
      <c r="F38" s="187" t="s">
        <v>184</v>
      </c>
      <c r="G38" s="188">
        <v>41102</v>
      </c>
      <c r="H38" s="189">
        <v>2500000</v>
      </c>
      <c r="I38" s="1730"/>
      <c r="J38" s="187" t="s">
        <v>212</v>
      </c>
      <c r="K38" s="1730"/>
      <c r="L38" s="190">
        <v>2400000</v>
      </c>
      <c r="M38" s="1730"/>
      <c r="N38" s="1730"/>
      <c r="O38" s="1727"/>
      <c r="P38" s="1736"/>
      <c r="Q38" s="189"/>
      <c r="R38" s="189"/>
      <c r="S38" s="191"/>
      <c r="T38" s="1722"/>
      <c r="U38" s="1722"/>
      <c r="V38" s="191"/>
      <c r="W38" s="194"/>
      <c r="X38" s="194"/>
      <c r="Y38" s="194"/>
      <c r="Z38" s="195"/>
      <c r="AA38" s="195"/>
      <c r="AB38" s="195"/>
      <c r="AC38" s="195"/>
      <c r="AD38" s="195"/>
      <c r="AE38" s="195"/>
      <c r="AF38" s="191"/>
      <c r="AG38" s="191"/>
      <c r="AH38" s="191"/>
      <c r="AI38" s="191"/>
      <c r="AJ38" s="191"/>
      <c r="AK38" s="191"/>
      <c r="AL38" s="191"/>
      <c r="AM38" s="191"/>
      <c r="AO38" s="191"/>
      <c r="AP38" s="191"/>
      <c r="AQ38" s="197"/>
    </row>
    <row r="39" spans="1:43" s="196" customFormat="1" ht="45" hidden="1" x14ac:dyDescent="0.15">
      <c r="A39" s="1721"/>
      <c r="B39" s="193" t="s">
        <v>189</v>
      </c>
      <c r="C39" s="1721"/>
      <c r="D39" s="1721"/>
      <c r="E39" s="1727"/>
      <c r="F39" s="187" t="s">
        <v>185</v>
      </c>
      <c r="G39" s="188">
        <v>41073</v>
      </c>
      <c r="H39" s="189">
        <v>35000000</v>
      </c>
      <c r="I39" s="1730"/>
      <c r="J39" s="187" t="s">
        <v>213</v>
      </c>
      <c r="K39" s="1730"/>
      <c r="L39" s="190">
        <v>34990000</v>
      </c>
      <c r="M39" s="1730"/>
      <c r="N39" s="1730"/>
      <c r="O39" s="1727"/>
      <c r="P39" s="1736"/>
      <c r="Q39" s="189"/>
      <c r="R39" s="189"/>
      <c r="S39" s="191"/>
      <c r="T39" s="192" t="s">
        <v>133</v>
      </c>
      <c r="U39" s="193"/>
      <c r="V39" s="191"/>
      <c r="W39" s="194"/>
      <c r="X39" s="194"/>
      <c r="Y39" s="194"/>
      <c r="Z39" s="195"/>
      <c r="AA39" s="195"/>
      <c r="AB39" s="195"/>
      <c r="AC39" s="195"/>
      <c r="AD39" s="195"/>
      <c r="AE39" s="195"/>
      <c r="AF39" s="191"/>
      <c r="AG39" s="191"/>
      <c r="AH39" s="191"/>
      <c r="AI39" s="191"/>
      <c r="AJ39" s="191"/>
      <c r="AK39" s="191"/>
      <c r="AL39" s="191"/>
      <c r="AM39" s="191"/>
      <c r="AO39" s="191"/>
      <c r="AP39" s="191"/>
      <c r="AQ39" s="197"/>
    </row>
    <row r="40" spans="1:43" s="196" customFormat="1" ht="18" hidden="1" x14ac:dyDescent="0.15">
      <c r="A40" s="1722"/>
      <c r="B40" s="193" t="s">
        <v>190</v>
      </c>
      <c r="C40" s="1721"/>
      <c r="D40" s="1721"/>
      <c r="E40" s="1727"/>
      <c r="F40" s="187" t="s">
        <v>186</v>
      </c>
      <c r="G40" s="188">
        <v>41127</v>
      </c>
      <c r="H40" s="189">
        <v>17495714</v>
      </c>
      <c r="I40" s="1731"/>
      <c r="J40" s="187" t="s">
        <v>214</v>
      </c>
      <c r="K40" s="1731"/>
      <c r="L40" s="190">
        <v>17495000</v>
      </c>
      <c r="M40" s="1731"/>
      <c r="N40" s="1730"/>
      <c r="O40" s="1728"/>
      <c r="P40" s="1737"/>
      <c r="Q40" s="189"/>
      <c r="R40" s="189"/>
      <c r="S40" s="191"/>
      <c r="T40" s="192" t="s">
        <v>128</v>
      </c>
      <c r="U40" s="193"/>
      <c r="V40" s="191"/>
      <c r="W40" s="194"/>
      <c r="X40" s="194"/>
      <c r="Y40" s="194"/>
      <c r="Z40" s="195"/>
      <c r="AA40" s="195"/>
      <c r="AB40" s="195"/>
      <c r="AC40" s="195"/>
      <c r="AD40" s="195"/>
      <c r="AE40" s="195"/>
      <c r="AF40" s="191"/>
      <c r="AG40" s="191"/>
      <c r="AH40" s="191"/>
      <c r="AI40" s="191"/>
      <c r="AJ40" s="191"/>
      <c r="AK40" s="191"/>
      <c r="AL40" s="191"/>
      <c r="AM40" s="191"/>
      <c r="AO40" s="191"/>
      <c r="AP40" s="191"/>
      <c r="AQ40" s="197"/>
    </row>
    <row r="41" spans="1:43" s="196" customFormat="1" ht="27" hidden="1" x14ac:dyDescent="0.15">
      <c r="A41" s="1734" t="s">
        <v>220</v>
      </c>
      <c r="B41" s="193" t="s">
        <v>241</v>
      </c>
      <c r="C41" s="1721"/>
      <c r="D41" s="1721"/>
      <c r="E41" s="1727"/>
      <c r="F41" s="187" t="s">
        <v>221</v>
      </c>
      <c r="G41" s="188">
        <v>41089</v>
      </c>
      <c r="H41" s="189">
        <v>11105630</v>
      </c>
      <c r="I41" s="1729">
        <v>41190</v>
      </c>
      <c r="J41" s="187" t="s">
        <v>222</v>
      </c>
      <c r="K41" s="198">
        <v>41190</v>
      </c>
      <c r="L41" s="190">
        <v>11105630</v>
      </c>
      <c r="M41" s="1729"/>
      <c r="N41" s="1730"/>
      <c r="O41" s="1726">
        <v>2</v>
      </c>
      <c r="P41" s="1735">
        <f>L41+L42+L43+L44</f>
        <v>57902903</v>
      </c>
      <c r="Q41" s="199"/>
      <c r="R41" s="199"/>
      <c r="S41" s="200"/>
      <c r="T41" s="192" t="s">
        <v>128</v>
      </c>
      <c r="U41" s="193"/>
      <c r="V41" s="191"/>
      <c r="W41" s="194"/>
      <c r="X41" s="194"/>
      <c r="Y41" s="194"/>
      <c r="Z41" s="195"/>
      <c r="AA41" s="195"/>
      <c r="AB41" s="195"/>
      <c r="AC41" s="195"/>
      <c r="AD41" s="195"/>
      <c r="AE41" s="195"/>
      <c r="AF41" s="191"/>
      <c r="AG41" s="191"/>
      <c r="AH41" s="191"/>
      <c r="AI41" s="191"/>
      <c r="AJ41" s="191"/>
      <c r="AK41" s="191"/>
      <c r="AL41" s="191"/>
      <c r="AM41" s="191"/>
      <c r="AO41" s="191"/>
      <c r="AP41" s="191"/>
      <c r="AQ41" s="197"/>
    </row>
    <row r="42" spans="1:43" s="196" customFormat="1" ht="36" hidden="1" x14ac:dyDescent="0.15">
      <c r="A42" s="1721"/>
      <c r="B42" s="193" t="s">
        <v>242</v>
      </c>
      <c r="C42" s="1721"/>
      <c r="D42" s="1721"/>
      <c r="E42" s="1727"/>
      <c r="F42" s="187" t="s">
        <v>223</v>
      </c>
      <c r="G42" s="188">
        <v>41089</v>
      </c>
      <c r="H42" s="189">
        <v>27291623</v>
      </c>
      <c r="I42" s="1730"/>
      <c r="J42" s="187" t="s">
        <v>224</v>
      </c>
      <c r="K42" s="198">
        <v>41190</v>
      </c>
      <c r="L42" s="190">
        <v>27291623</v>
      </c>
      <c r="M42" s="1730"/>
      <c r="N42" s="1730"/>
      <c r="O42" s="1727"/>
      <c r="P42" s="1736"/>
      <c r="Q42" s="199"/>
      <c r="R42" s="199"/>
      <c r="S42" s="200"/>
      <c r="T42" s="192" t="s">
        <v>128</v>
      </c>
      <c r="U42" s="193"/>
      <c r="V42" s="191"/>
      <c r="W42" s="194"/>
      <c r="X42" s="194"/>
      <c r="Y42" s="194"/>
      <c r="Z42" s="195"/>
      <c r="AA42" s="195"/>
      <c r="AB42" s="195"/>
      <c r="AC42" s="195"/>
      <c r="AD42" s="195"/>
      <c r="AE42" s="195"/>
      <c r="AF42" s="191"/>
      <c r="AG42" s="191"/>
      <c r="AH42" s="191"/>
      <c r="AI42" s="191"/>
      <c r="AJ42" s="191"/>
      <c r="AK42" s="191"/>
      <c r="AL42" s="191"/>
      <c r="AM42" s="191"/>
      <c r="AO42" s="191"/>
      <c r="AP42" s="191"/>
      <c r="AQ42" s="197"/>
    </row>
    <row r="43" spans="1:43" s="196" customFormat="1" ht="45" hidden="1" x14ac:dyDescent="0.15">
      <c r="A43" s="1721"/>
      <c r="B43" s="193" t="s">
        <v>243</v>
      </c>
      <c r="C43" s="1721"/>
      <c r="D43" s="1721"/>
      <c r="E43" s="1727"/>
      <c r="F43" s="187" t="s">
        <v>225</v>
      </c>
      <c r="G43" s="188">
        <v>41113</v>
      </c>
      <c r="H43" s="189">
        <v>16625000</v>
      </c>
      <c r="I43" s="1730"/>
      <c r="J43" s="187" t="s">
        <v>226</v>
      </c>
      <c r="K43" s="198">
        <v>41190</v>
      </c>
      <c r="L43" s="190">
        <v>16625000</v>
      </c>
      <c r="M43" s="1730"/>
      <c r="N43" s="1730"/>
      <c r="O43" s="1727"/>
      <c r="P43" s="1736"/>
      <c r="Q43" s="199"/>
      <c r="R43" s="199"/>
      <c r="S43" s="200"/>
      <c r="T43" s="192" t="s">
        <v>128</v>
      </c>
      <c r="U43" s="193"/>
      <c r="V43" s="191"/>
      <c r="W43" s="194"/>
      <c r="X43" s="194"/>
      <c r="Y43" s="194"/>
      <c r="Z43" s="195"/>
      <c r="AA43" s="195"/>
      <c r="AB43" s="195"/>
      <c r="AC43" s="195"/>
      <c r="AD43" s="195"/>
      <c r="AE43" s="195"/>
      <c r="AF43" s="191"/>
      <c r="AG43" s="191"/>
      <c r="AH43" s="191"/>
      <c r="AI43" s="191"/>
      <c r="AJ43" s="191"/>
      <c r="AK43" s="191"/>
      <c r="AL43" s="191"/>
      <c r="AM43" s="191"/>
      <c r="AO43" s="191"/>
      <c r="AP43" s="191"/>
      <c r="AQ43" s="197"/>
    </row>
    <row r="44" spans="1:43" s="196" customFormat="1" ht="45" hidden="1" x14ac:dyDescent="0.15">
      <c r="A44" s="1722"/>
      <c r="B44" s="193" t="s">
        <v>244</v>
      </c>
      <c r="C44" s="1722"/>
      <c r="D44" s="1722"/>
      <c r="E44" s="1728"/>
      <c r="F44" s="187" t="s">
        <v>227</v>
      </c>
      <c r="G44" s="188">
        <v>41113</v>
      </c>
      <c r="H44" s="189">
        <v>2880650</v>
      </c>
      <c r="I44" s="1731"/>
      <c r="J44" s="187" t="s">
        <v>228</v>
      </c>
      <c r="K44" s="198">
        <v>41190</v>
      </c>
      <c r="L44" s="190">
        <v>2880650</v>
      </c>
      <c r="M44" s="1731"/>
      <c r="N44" s="1731"/>
      <c r="O44" s="1728"/>
      <c r="P44" s="1737"/>
      <c r="Q44" s="199"/>
      <c r="R44" s="199"/>
      <c r="S44" s="200"/>
      <c r="T44" s="192" t="s">
        <v>240</v>
      </c>
      <c r="U44" s="193"/>
      <c r="V44" s="191"/>
      <c r="W44" s="194"/>
      <c r="X44" s="194"/>
      <c r="Y44" s="194"/>
      <c r="Z44" s="195"/>
      <c r="AA44" s="195"/>
      <c r="AB44" s="195"/>
      <c r="AC44" s="195"/>
      <c r="AD44" s="195"/>
      <c r="AE44" s="195"/>
      <c r="AF44" s="191"/>
      <c r="AG44" s="191"/>
      <c r="AH44" s="191"/>
      <c r="AI44" s="191"/>
      <c r="AJ44" s="191"/>
      <c r="AK44" s="191"/>
      <c r="AL44" s="191"/>
      <c r="AM44" s="191"/>
      <c r="AO44" s="191"/>
      <c r="AP44" s="191"/>
      <c r="AQ44" s="197"/>
    </row>
    <row r="45" spans="1:43" ht="36" x14ac:dyDescent="0.15">
      <c r="A45" s="1646" t="s">
        <v>623</v>
      </c>
      <c r="B45" s="68" t="s">
        <v>205</v>
      </c>
      <c r="C45" s="1646" t="s">
        <v>119</v>
      </c>
      <c r="D45" s="1646" t="s">
        <v>200</v>
      </c>
      <c r="E45" s="1695" t="s">
        <v>201</v>
      </c>
      <c r="F45" s="137" t="s">
        <v>202</v>
      </c>
      <c r="G45" s="134">
        <v>41059</v>
      </c>
      <c r="H45" s="138">
        <v>418960760</v>
      </c>
      <c r="I45" s="1694">
        <v>41180</v>
      </c>
      <c r="J45" s="137" t="s">
        <v>245</v>
      </c>
      <c r="K45" s="1694">
        <v>41180</v>
      </c>
      <c r="L45" s="77">
        <v>418423800</v>
      </c>
      <c r="M45" s="1694">
        <v>41183</v>
      </c>
      <c r="N45" s="1694">
        <v>41183</v>
      </c>
      <c r="O45" s="1695">
        <v>3</v>
      </c>
      <c r="P45" s="1698">
        <f>L45+L46</f>
        <v>683834392</v>
      </c>
      <c r="Q45" s="138"/>
      <c r="R45" s="1698"/>
      <c r="S45" s="1700"/>
      <c r="T45" s="84" t="s">
        <v>128</v>
      </c>
      <c r="U45" s="1646" t="s">
        <v>177</v>
      </c>
      <c r="V45" s="67"/>
      <c r="W45" s="103"/>
      <c r="X45" s="103"/>
      <c r="Y45" s="103"/>
      <c r="Z45" s="74"/>
      <c r="AA45" s="74"/>
      <c r="AB45" s="74"/>
      <c r="AC45" s="74"/>
      <c r="AD45" s="74"/>
      <c r="AE45" s="74"/>
      <c r="AF45" s="67"/>
      <c r="AG45" s="67"/>
      <c r="AH45" s="67"/>
      <c r="AI45" s="67"/>
      <c r="AJ45" s="67"/>
      <c r="AK45" s="67"/>
      <c r="AL45" s="67"/>
      <c r="AM45" s="67"/>
      <c r="AO45" s="67"/>
      <c r="AP45" s="67"/>
      <c r="AQ45" s="1686">
        <v>0.04</v>
      </c>
    </row>
    <row r="46" spans="1:43" ht="36" x14ac:dyDescent="0.15">
      <c r="A46" s="1647"/>
      <c r="B46" s="84" t="s">
        <v>204</v>
      </c>
      <c r="C46" s="1647"/>
      <c r="D46" s="1647"/>
      <c r="E46" s="1696"/>
      <c r="F46" s="137" t="s">
        <v>203</v>
      </c>
      <c r="G46" s="134">
        <v>41101</v>
      </c>
      <c r="H46" s="138">
        <v>265506446</v>
      </c>
      <c r="I46" s="1693"/>
      <c r="J46" s="137" t="s">
        <v>246</v>
      </c>
      <c r="K46" s="1693"/>
      <c r="L46" s="77">
        <v>265410592</v>
      </c>
      <c r="M46" s="1693"/>
      <c r="N46" s="1693"/>
      <c r="O46" s="1696"/>
      <c r="P46" s="1699"/>
      <c r="Q46" s="138"/>
      <c r="R46" s="1699"/>
      <c r="S46" s="1701"/>
      <c r="T46" s="64" t="s">
        <v>128</v>
      </c>
      <c r="U46" s="1647"/>
      <c r="V46" s="67"/>
      <c r="W46" s="103"/>
      <c r="X46" s="103"/>
      <c r="Y46" s="103"/>
      <c r="Z46" s="74"/>
      <c r="AA46" s="74"/>
      <c r="AB46" s="74"/>
      <c r="AC46" s="74"/>
      <c r="AD46" s="74"/>
      <c r="AE46" s="74"/>
      <c r="AF46" s="67"/>
      <c r="AG46" s="67"/>
      <c r="AH46" s="67"/>
      <c r="AI46" s="67"/>
      <c r="AJ46" s="67"/>
      <c r="AK46" s="67"/>
      <c r="AL46" s="67"/>
      <c r="AM46" s="67"/>
      <c r="AO46" s="67"/>
      <c r="AP46" s="67"/>
      <c r="AQ46" s="1687"/>
    </row>
    <row r="47" spans="1:43" ht="117" x14ac:dyDescent="0.15">
      <c r="A47" s="84" t="s">
        <v>624</v>
      </c>
      <c r="B47" s="84" t="s">
        <v>231</v>
      </c>
      <c r="C47" s="74" t="s">
        <v>143</v>
      </c>
      <c r="D47" s="74" t="s">
        <v>232</v>
      </c>
      <c r="E47" s="103" t="s">
        <v>233</v>
      </c>
      <c r="F47" s="137" t="s">
        <v>234</v>
      </c>
      <c r="G47" s="134">
        <v>41001</v>
      </c>
      <c r="H47" s="138">
        <v>32463244</v>
      </c>
      <c r="I47" s="134">
        <v>41201</v>
      </c>
      <c r="J47" s="137" t="s">
        <v>235</v>
      </c>
      <c r="K47" s="134">
        <v>41201</v>
      </c>
      <c r="L47" s="77">
        <v>32439244</v>
      </c>
      <c r="M47" s="134">
        <v>41205</v>
      </c>
      <c r="N47" s="134">
        <v>41205</v>
      </c>
      <c r="O47" s="103">
        <v>5</v>
      </c>
      <c r="P47" s="138">
        <v>32439400</v>
      </c>
      <c r="Q47" s="138"/>
      <c r="R47" s="138"/>
      <c r="S47" s="67"/>
      <c r="T47" s="84" t="s">
        <v>128</v>
      </c>
      <c r="U47" s="131"/>
      <c r="V47" s="67"/>
      <c r="W47" s="103"/>
      <c r="X47" s="103"/>
      <c r="Y47" s="103"/>
      <c r="Z47" s="74"/>
      <c r="AA47" s="74"/>
      <c r="AB47" s="74"/>
      <c r="AC47" s="74"/>
      <c r="AD47" s="74"/>
      <c r="AE47" s="74"/>
      <c r="AF47" s="67"/>
      <c r="AG47" s="67"/>
      <c r="AH47" s="67"/>
      <c r="AI47" s="67"/>
      <c r="AJ47" s="67"/>
      <c r="AK47" s="67"/>
      <c r="AL47" s="67"/>
      <c r="AM47" s="67"/>
      <c r="AO47" s="67"/>
      <c r="AP47" s="67"/>
      <c r="AQ47" s="165">
        <v>0</v>
      </c>
    </row>
    <row r="48" spans="1:43" ht="46.5" customHeight="1" x14ac:dyDescent="0.15">
      <c r="A48" s="170" t="s">
        <v>625</v>
      </c>
      <c r="B48" s="170" t="s">
        <v>257</v>
      </c>
      <c r="C48" s="117"/>
      <c r="D48" s="117" t="s">
        <v>258</v>
      </c>
      <c r="E48" s="133" t="s">
        <v>531</v>
      </c>
      <c r="F48" s="137"/>
      <c r="G48" s="134"/>
      <c r="H48" s="138"/>
      <c r="I48" s="141"/>
      <c r="J48" s="137"/>
      <c r="K48" s="134"/>
      <c r="L48" s="77"/>
      <c r="M48" s="134"/>
      <c r="N48" s="134"/>
      <c r="O48" s="103"/>
      <c r="P48" s="138">
        <v>526270614</v>
      </c>
      <c r="Q48" s="138"/>
      <c r="R48" s="138"/>
      <c r="S48" s="146"/>
      <c r="T48" s="84"/>
      <c r="U48" s="201"/>
      <c r="V48" s="67"/>
      <c r="W48" s="103"/>
      <c r="X48" s="103"/>
      <c r="Y48" s="103"/>
      <c r="Z48" s="74"/>
      <c r="AA48" s="74"/>
      <c r="AB48" s="74"/>
      <c r="AC48" s="74"/>
      <c r="AD48" s="74"/>
      <c r="AE48" s="74"/>
      <c r="AF48" s="67"/>
      <c r="AG48" s="67"/>
      <c r="AH48" s="67"/>
      <c r="AI48" s="67"/>
      <c r="AJ48" s="67"/>
      <c r="AK48" s="67"/>
      <c r="AL48" s="67"/>
      <c r="AM48" s="67"/>
      <c r="AO48" s="67"/>
      <c r="AP48" s="67"/>
      <c r="AQ48" s="202">
        <v>0</v>
      </c>
    </row>
    <row r="49" spans="1:43" ht="31.5" customHeight="1" x14ac:dyDescent="0.15">
      <c r="A49" s="1646" t="s">
        <v>626</v>
      </c>
      <c r="B49" s="1745" t="s">
        <v>247</v>
      </c>
      <c r="C49" s="1646" t="s">
        <v>119</v>
      </c>
      <c r="D49" s="1646" t="s">
        <v>248</v>
      </c>
      <c r="E49" s="1695" t="s">
        <v>249</v>
      </c>
      <c r="F49" s="137" t="s">
        <v>250</v>
      </c>
      <c r="G49" s="134">
        <v>41131</v>
      </c>
      <c r="H49" s="203"/>
      <c r="I49" s="1694">
        <v>41213</v>
      </c>
      <c r="J49" s="181"/>
      <c r="K49" s="134">
        <v>41213</v>
      </c>
      <c r="L49" s="77">
        <v>554208627</v>
      </c>
      <c r="M49" s="134"/>
      <c r="N49" s="103"/>
      <c r="O49" s="103"/>
      <c r="P49" s="138">
        <v>554208627</v>
      </c>
      <c r="Q49" s="138"/>
      <c r="R49" s="138"/>
      <c r="S49" s="1700"/>
      <c r="T49" s="67"/>
      <c r="U49" s="1646"/>
      <c r="V49" s="67"/>
      <c r="W49" s="103"/>
      <c r="X49" s="103"/>
      <c r="Y49" s="103"/>
      <c r="Z49" s="74"/>
      <c r="AA49" s="74"/>
      <c r="AB49" s="74"/>
      <c r="AC49" s="74"/>
      <c r="AD49" s="74"/>
      <c r="AE49" s="74"/>
      <c r="AF49" s="67"/>
      <c r="AG49" s="67"/>
      <c r="AH49" s="67"/>
      <c r="AI49" s="67"/>
      <c r="AJ49" s="67"/>
      <c r="AK49" s="67"/>
      <c r="AL49" s="67"/>
      <c r="AM49" s="67"/>
      <c r="AO49" s="67"/>
      <c r="AP49" s="67"/>
      <c r="AQ49" s="1686">
        <v>0</v>
      </c>
    </row>
    <row r="50" spans="1:43" x14ac:dyDescent="0.15">
      <c r="A50" s="1647"/>
      <c r="B50" s="1746"/>
      <c r="C50" s="1647"/>
      <c r="D50" s="1647"/>
      <c r="E50" s="1696"/>
      <c r="F50" s="137" t="s">
        <v>251</v>
      </c>
      <c r="G50" s="134">
        <v>41121</v>
      </c>
      <c r="H50" s="203"/>
      <c r="I50" s="1693"/>
      <c r="J50" s="181"/>
      <c r="K50" s="134">
        <v>41213</v>
      </c>
      <c r="L50" s="204">
        <v>1400000000</v>
      </c>
      <c r="M50" s="134"/>
      <c r="N50" s="205"/>
      <c r="O50" s="103"/>
      <c r="P50" s="138">
        <v>1375461114</v>
      </c>
      <c r="Q50" s="138"/>
      <c r="R50" s="138"/>
      <c r="S50" s="1701"/>
      <c r="T50" s="67"/>
      <c r="U50" s="1647"/>
      <c r="V50" s="67"/>
      <c r="W50" s="103"/>
      <c r="X50" s="103"/>
      <c r="Y50" s="103"/>
      <c r="Z50" s="74"/>
      <c r="AA50" s="74"/>
      <c r="AB50" s="74"/>
      <c r="AC50" s="74"/>
      <c r="AD50" s="74"/>
      <c r="AE50" s="74"/>
      <c r="AF50" s="67"/>
      <c r="AG50" s="67"/>
      <c r="AH50" s="67"/>
      <c r="AI50" s="67"/>
      <c r="AJ50" s="67"/>
      <c r="AK50" s="67"/>
      <c r="AL50" s="67"/>
      <c r="AM50" s="67"/>
      <c r="AO50" s="67"/>
      <c r="AP50" s="67"/>
      <c r="AQ50" s="1687"/>
    </row>
    <row r="51" spans="1:43" hidden="1" x14ac:dyDescent="0.15">
      <c r="A51" s="67"/>
      <c r="B51" s="131"/>
      <c r="C51" s="103"/>
      <c r="D51" s="74"/>
      <c r="E51" s="103"/>
      <c r="F51" s="137"/>
      <c r="G51" s="134"/>
      <c r="H51" s="138"/>
      <c r="I51" s="134"/>
      <c r="J51" s="137"/>
      <c r="K51" s="134"/>
      <c r="L51" s="77"/>
      <c r="M51" s="134"/>
      <c r="N51" s="103"/>
      <c r="O51" s="103"/>
      <c r="P51" s="138"/>
      <c r="Q51" s="138"/>
      <c r="R51" s="138"/>
      <c r="S51" s="67"/>
      <c r="T51" s="67"/>
      <c r="U51" s="67"/>
      <c r="V51" s="67"/>
      <c r="W51" s="103"/>
      <c r="X51" s="103"/>
      <c r="Y51" s="103"/>
      <c r="Z51" s="74"/>
      <c r="AA51" s="74"/>
      <c r="AB51" s="74"/>
      <c r="AC51" s="74"/>
      <c r="AD51" s="74"/>
      <c r="AE51" s="74"/>
      <c r="AF51" s="67"/>
      <c r="AG51" s="67"/>
      <c r="AH51" s="67"/>
      <c r="AI51" s="67"/>
      <c r="AJ51" s="67"/>
      <c r="AK51" s="67"/>
      <c r="AL51" s="67"/>
      <c r="AM51" s="67"/>
      <c r="AO51" s="67"/>
      <c r="AP51" s="67"/>
      <c r="AQ51" s="160"/>
    </row>
    <row r="52" spans="1:43" hidden="1" x14ac:dyDescent="0.15">
      <c r="A52" s="67"/>
      <c r="B52" s="131"/>
      <c r="C52" s="103"/>
      <c r="D52" s="74"/>
      <c r="E52" s="103"/>
      <c r="F52" s="137"/>
      <c r="G52" s="134"/>
      <c r="H52" s="138"/>
      <c r="I52" s="134"/>
      <c r="J52" s="137"/>
      <c r="K52" s="134"/>
      <c r="L52" s="77"/>
      <c r="M52" s="134"/>
      <c r="N52" s="103"/>
      <c r="O52" s="103"/>
      <c r="P52" s="138"/>
      <c r="Q52" s="138"/>
      <c r="R52" s="138"/>
      <c r="S52" s="67"/>
      <c r="T52" s="67"/>
      <c r="U52" s="67"/>
      <c r="V52" s="67"/>
      <c r="W52" s="103"/>
      <c r="X52" s="103"/>
      <c r="Y52" s="103"/>
      <c r="Z52" s="74"/>
      <c r="AA52" s="74"/>
      <c r="AB52" s="74"/>
      <c r="AC52" s="74"/>
      <c r="AD52" s="74"/>
      <c r="AE52" s="74"/>
      <c r="AF52" s="67"/>
      <c r="AG52" s="67"/>
      <c r="AH52" s="67"/>
      <c r="AI52" s="67"/>
      <c r="AJ52" s="67"/>
      <c r="AK52" s="67"/>
      <c r="AL52" s="67"/>
      <c r="AM52" s="67"/>
      <c r="AO52" s="67"/>
      <c r="AP52" s="67"/>
      <c r="AQ52" s="160"/>
    </row>
    <row r="53" spans="1:43" s="206" customFormat="1" x14ac:dyDescent="0.15">
      <c r="AN53" s="207"/>
      <c r="AQ53" s="208"/>
    </row>
    <row r="54" spans="1:43" s="206" customFormat="1" x14ac:dyDescent="0.15">
      <c r="AN54" s="207"/>
      <c r="AQ54" s="208"/>
    </row>
    <row r="55" spans="1:43" s="206" customFormat="1" x14ac:dyDescent="0.15">
      <c r="AN55" s="207"/>
      <c r="AQ55" s="208"/>
    </row>
    <row r="56" spans="1:43" s="206" customFormat="1" x14ac:dyDescent="0.15">
      <c r="AN56" s="207"/>
      <c r="AQ56" s="208"/>
    </row>
    <row r="57" spans="1:43" s="206" customFormat="1" x14ac:dyDescent="0.15">
      <c r="AN57" s="207"/>
      <c r="AQ57" s="208"/>
    </row>
    <row r="58" spans="1:43" s="206" customFormat="1" x14ac:dyDescent="0.15">
      <c r="AN58" s="207"/>
      <c r="AQ58" s="208"/>
    </row>
    <row r="59" spans="1:43" s="206" customFormat="1" x14ac:dyDescent="0.15">
      <c r="AN59" s="207"/>
      <c r="AQ59" s="208"/>
    </row>
    <row r="60" spans="1:43" s="206" customFormat="1" x14ac:dyDescent="0.15">
      <c r="AN60" s="207"/>
      <c r="AQ60" s="208"/>
    </row>
    <row r="61" spans="1:43" s="206" customFormat="1" x14ac:dyDescent="0.15">
      <c r="AN61" s="207"/>
      <c r="AQ61" s="208"/>
    </row>
  </sheetData>
  <mergeCells count="129">
    <mergeCell ref="AQ29:AQ30"/>
    <mergeCell ref="AQ45:AQ46"/>
    <mergeCell ref="S49:S50"/>
    <mergeCell ref="AQ49:AQ50"/>
    <mergeCell ref="AQ24:AQ26"/>
    <mergeCell ref="U49:U50"/>
    <mergeCell ref="A1:AQ1"/>
    <mergeCell ref="A3:A4"/>
    <mergeCell ref="B3:B4"/>
    <mergeCell ref="U3:U4"/>
    <mergeCell ref="U45:U46"/>
    <mergeCell ref="AQ3:AQ4"/>
    <mergeCell ref="AQ15:AQ17"/>
    <mergeCell ref="AQ18:AQ19"/>
    <mergeCell ref="S18:S19"/>
    <mergeCell ref="AQ22:AQ23"/>
    <mergeCell ref="A49:A50"/>
    <mergeCell ref="B49:B50"/>
    <mergeCell ref="C49:C50"/>
    <mergeCell ref="D49:D50"/>
    <mergeCell ref="E49:E50"/>
    <mergeCell ref="I49:I50"/>
    <mergeCell ref="M45:M46"/>
    <mergeCell ref="N45:N46"/>
    <mergeCell ref="O45:O46"/>
    <mergeCell ref="P45:P46"/>
    <mergeCell ref="R45:R46"/>
    <mergeCell ref="S45:S46"/>
    <mergeCell ref="A45:A46"/>
    <mergeCell ref="C45:C46"/>
    <mergeCell ref="D45:D46"/>
    <mergeCell ref="E45:E46"/>
    <mergeCell ref="I45:I46"/>
    <mergeCell ref="K45:K46"/>
    <mergeCell ref="K32:K40"/>
    <mergeCell ref="M32:M40"/>
    <mergeCell ref="N32:N44"/>
    <mergeCell ref="O32:O40"/>
    <mergeCell ref="P32:P40"/>
    <mergeCell ref="U36:U38"/>
    <mergeCell ref="T37:T38"/>
    <mergeCell ref="M41:M44"/>
    <mergeCell ref="O41:O44"/>
    <mergeCell ref="P41:P44"/>
    <mergeCell ref="A32:A40"/>
    <mergeCell ref="B32:B34"/>
    <mergeCell ref="C32:C44"/>
    <mergeCell ref="D32:D44"/>
    <mergeCell ref="E32:E44"/>
    <mergeCell ref="I32:I40"/>
    <mergeCell ref="B37:B38"/>
    <mergeCell ref="A41:A44"/>
    <mergeCell ref="I41:I44"/>
    <mergeCell ref="U27:U28"/>
    <mergeCell ref="I29:I30"/>
    <mergeCell ref="M29:M30"/>
    <mergeCell ref="N29:N30"/>
    <mergeCell ref="O29:O30"/>
    <mergeCell ref="P29:P30"/>
    <mergeCell ref="U29:U30"/>
    <mergeCell ref="M24:M26"/>
    <mergeCell ref="N24:N26"/>
    <mergeCell ref="O24:O26"/>
    <mergeCell ref="P24:P26"/>
    <mergeCell ref="U24:U26"/>
    <mergeCell ref="I27:I28"/>
    <mergeCell ref="M27:M28"/>
    <mergeCell ref="N27:N28"/>
    <mergeCell ref="O27:O28"/>
    <mergeCell ref="P27:P28"/>
    <mergeCell ref="S24:S26"/>
    <mergeCell ref="A24:A26"/>
    <mergeCell ref="B24:B26"/>
    <mergeCell ref="C24:C26"/>
    <mergeCell ref="D24:D26"/>
    <mergeCell ref="E24:E26"/>
    <mergeCell ref="I24:I26"/>
    <mergeCell ref="AH15:AH17"/>
    <mergeCell ref="D18:D19"/>
    <mergeCell ref="E18:E19"/>
    <mergeCell ref="I22:I23"/>
    <mergeCell ref="M22:M23"/>
    <mergeCell ref="N22:N23"/>
    <mergeCell ref="O22:O23"/>
    <mergeCell ref="P22:P23"/>
    <mergeCell ref="U22:U23"/>
    <mergeCell ref="U18:U19"/>
    <mergeCell ref="I15:I16"/>
    <mergeCell ref="O15:O16"/>
    <mergeCell ref="P15:P16"/>
    <mergeCell ref="R15:R17"/>
    <mergeCell ref="S15:S17"/>
    <mergeCell ref="AE15:AE17"/>
    <mergeCell ref="U15:U17"/>
    <mergeCell ref="V3:AG3"/>
    <mergeCell ref="P13:P14"/>
    <mergeCell ref="Q13:Q14"/>
    <mergeCell ref="R13:R14"/>
    <mergeCell ref="S13:S14"/>
    <mergeCell ref="U13:U14"/>
    <mergeCell ref="A15:A16"/>
    <mergeCell ref="B15:B16"/>
    <mergeCell ref="C15:C16"/>
    <mergeCell ref="D15:D16"/>
    <mergeCell ref="E15:E16"/>
    <mergeCell ref="A2:M2"/>
    <mergeCell ref="N2:AM2"/>
    <mergeCell ref="D3:E3"/>
    <mergeCell ref="F3:H3"/>
    <mergeCell ref="I3:I4"/>
    <mergeCell ref="J3:L3"/>
    <mergeCell ref="M3:M4"/>
    <mergeCell ref="N3:N4"/>
    <mergeCell ref="AQ13:AQ14"/>
    <mergeCell ref="AH3:AI3"/>
    <mergeCell ref="AO3:AP3"/>
    <mergeCell ref="A13:A14"/>
    <mergeCell ref="C13:C14"/>
    <mergeCell ref="D13:D14"/>
    <mergeCell ref="E13:E14"/>
    <mergeCell ref="I13:I14"/>
    <mergeCell ref="M13:M14"/>
    <mergeCell ref="N13:N14"/>
    <mergeCell ref="O13:O14"/>
    <mergeCell ref="O3:O4"/>
    <mergeCell ref="P3:P4"/>
    <mergeCell ref="Q3:Q4"/>
    <mergeCell ref="R3:R4"/>
    <mergeCell ref="S3:S4"/>
  </mergeCells>
  <pageMargins left="0.70866141732283472" right="0.70866141732283472" top="0.74803149606299213" bottom="0.74803149606299213" header="0.31496062992125984" footer="0.31496062992125984"/>
  <pageSetup scale="75"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G212"/>
  <sheetViews>
    <sheetView zoomScale="70" zoomScaleNormal="70" workbookViewId="0">
      <selection activeCell="W23" sqref="W23:W27"/>
    </sheetView>
  </sheetViews>
  <sheetFormatPr baseColWidth="10" defaultRowHeight="9" x14ac:dyDescent="0.15"/>
  <cols>
    <col min="1" max="1" width="4.140625" style="62" customWidth="1"/>
    <col min="2" max="2" width="31.5703125" style="62" customWidth="1"/>
    <col min="3" max="3" width="0" style="62" hidden="1" customWidth="1"/>
    <col min="4" max="5" width="11.42578125" style="62"/>
    <col min="6" max="21" width="0" style="62" hidden="1" customWidth="1"/>
    <col min="22" max="22" width="6.85546875" style="62" customWidth="1"/>
    <col min="23" max="23" width="11.42578125" style="62"/>
    <col min="24" max="32" width="0" style="62" hidden="1" customWidth="1"/>
    <col min="33" max="33" width="11.42578125" style="61"/>
    <col min="34" max="16384" width="11.42578125" style="62"/>
  </cols>
  <sheetData>
    <row r="1" spans="1:33" x14ac:dyDescent="0.15">
      <c r="A1" s="1747" t="s">
        <v>533</v>
      </c>
      <c r="B1" s="1748"/>
      <c r="C1" s="1748"/>
      <c r="D1" s="1748"/>
      <c r="E1" s="1748"/>
      <c r="F1" s="1748"/>
      <c r="G1" s="1748"/>
      <c r="H1" s="1748"/>
      <c r="I1" s="1748"/>
      <c r="J1" s="1748"/>
      <c r="K1" s="1748"/>
      <c r="L1" s="1748"/>
      <c r="M1" s="1749"/>
      <c r="N1" s="1740"/>
      <c r="O1" s="1750"/>
      <c r="P1" s="1750"/>
      <c r="Q1" s="1750"/>
      <c r="R1" s="1750"/>
      <c r="S1" s="1750"/>
      <c r="T1" s="1750"/>
      <c r="U1" s="1750"/>
      <c r="V1" s="1750"/>
      <c r="W1" s="1750"/>
      <c r="X1" s="1750"/>
      <c r="Y1" s="1750"/>
      <c r="Z1" s="1750"/>
      <c r="AA1" s="1750"/>
      <c r="AB1" s="1750"/>
      <c r="AC1" s="1750"/>
      <c r="AD1" s="1750"/>
      <c r="AE1" s="59"/>
      <c r="AF1" s="60"/>
    </row>
    <row r="2" spans="1:33" x14ac:dyDescent="0.15">
      <c r="A2" s="1675" t="s">
        <v>1</v>
      </c>
      <c r="B2" s="1676"/>
      <c r="C2" s="1676"/>
      <c r="D2" s="1676"/>
      <c r="E2" s="1676"/>
      <c r="F2" s="1676"/>
      <c r="G2" s="1676"/>
      <c r="H2" s="1676"/>
      <c r="I2" s="1676"/>
      <c r="J2" s="1676"/>
      <c r="K2" s="1676"/>
      <c r="L2" s="1676"/>
      <c r="M2" s="1677"/>
      <c r="N2" s="1675"/>
      <c r="O2" s="1676"/>
      <c r="P2" s="1676"/>
      <c r="Q2" s="1676"/>
      <c r="R2" s="1676"/>
      <c r="S2" s="1676"/>
      <c r="T2" s="1676"/>
      <c r="U2" s="1676"/>
      <c r="V2" s="1676"/>
      <c r="W2" s="1676"/>
      <c r="X2" s="1676"/>
      <c r="Y2" s="1676"/>
      <c r="Z2" s="1676"/>
      <c r="AA2" s="1676"/>
      <c r="AB2" s="1676"/>
      <c r="AC2" s="1676"/>
      <c r="AD2" s="1676"/>
      <c r="AE2" s="59"/>
      <c r="AF2" s="60"/>
    </row>
    <row r="3" spans="1:33" ht="27" x14ac:dyDescent="0.15">
      <c r="A3" s="1682" t="s">
        <v>2</v>
      </c>
      <c r="B3" s="1682" t="s">
        <v>3</v>
      </c>
      <c r="C3" s="1682" t="s">
        <v>4</v>
      </c>
      <c r="D3" s="63" t="s">
        <v>5</v>
      </c>
      <c r="E3" s="63"/>
      <c r="F3" s="63" t="s">
        <v>6</v>
      </c>
      <c r="G3" s="63"/>
      <c r="H3" s="63"/>
      <c r="I3" s="1682" t="s">
        <v>7</v>
      </c>
      <c r="J3" s="1751" t="s">
        <v>8</v>
      </c>
      <c r="K3" s="1751"/>
      <c r="L3" s="1751"/>
      <c r="M3" s="1646" t="s">
        <v>9</v>
      </c>
      <c r="N3" s="1682" t="s">
        <v>10</v>
      </c>
      <c r="O3" s="1682" t="s">
        <v>11</v>
      </c>
      <c r="P3" s="1682" t="s">
        <v>12</v>
      </c>
      <c r="Q3" s="64" t="s">
        <v>262</v>
      </c>
      <c r="R3" s="64" t="s">
        <v>263</v>
      </c>
      <c r="S3" s="64" t="s">
        <v>264</v>
      </c>
      <c r="T3" s="64" t="s">
        <v>265</v>
      </c>
      <c r="U3" s="1682" t="s">
        <v>13</v>
      </c>
      <c r="V3" s="1682" t="s">
        <v>14</v>
      </c>
      <c r="W3" s="1646" t="s">
        <v>266</v>
      </c>
      <c r="X3" s="1678" t="s">
        <v>16</v>
      </c>
      <c r="Y3" s="1678"/>
      <c r="Z3" s="1678"/>
      <c r="AA3" s="1678"/>
      <c r="AB3" s="1678"/>
      <c r="AC3" s="1678"/>
      <c r="AD3" s="1678" t="s">
        <v>17</v>
      </c>
      <c r="AE3" s="59" t="s">
        <v>267</v>
      </c>
      <c r="AF3" s="65"/>
      <c r="AG3" s="1793" t="s">
        <v>543</v>
      </c>
    </row>
    <row r="4" spans="1:33" x14ac:dyDescent="0.15">
      <c r="A4" s="1682"/>
      <c r="B4" s="1682"/>
      <c r="C4" s="1682"/>
      <c r="D4" s="66" t="s">
        <v>18</v>
      </c>
      <c r="E4" s="66" t="s">
        <v>19</v>
      </c>
      <c r="F4" s="66" t="s">
        <v>20</v>
      </c>
      <c r="G4" s="66" t="s">
        <v>21</v>
      </c>
      <c r="H4" s="66" t="s">
        <v>22</v>
      </c>
      <c r="I4" s="1682"/>
      <c r="J4" s="64" t="s">
        <v>23</v>
      </c>
      <c r="K4" s="66" t="s">
        <v>21</v>
      </c>
      <c r="L4" s="66" t="s">
        <v>24</v>
      </c>
      <c r="M4" s="1647"/>
      <c r="N4" s="1682"/>
      <c r="O4" s="1682"/>
      <c r="P4" s="1682" t="s">
        <v>268</v>
      </c>
      <c r="Q4" s="64"/>
      <c r="R4" s="64"/>
      <c r="S4" s="64"/>
      <c r="T4" s="64"/>
      <c r="U4" s="1682" t="s">
        <v>25</v>
      </c>
      <c r="V4" s="1682" t="s">
        <v>26</v>
      </c>
      <c r="W4" s="1647"/>
      <c r="X4" s="67" t="s">
        <v>27</v>
      </c>
      <c r="Y4" s="67" t="s">
        <v>21</v>
      </c>
      <c r="Z4" s="67" t="s">
        <v>28</v>
      </c>
      <c r="AA4" s="67" t="s">
        <v>21</v>
      </c>
      <c r="AB4" s="67" t="s">
        <v>29</v>
      </c>
      <c r="AC4" s="67" t="s">
        <v>21</v>
      </c>
      <c r="AD4" s="1678"/>
      <c r="AE4" s="59"/>
      <c r="AF4" s="65"/>
      <c r="AG4" s="1794"/>
    </row>
    <row r="5" spans="1:33" ht="210" hidden="1" customHeight="1" x14ac:dyDescent="0.15">
      <c r="A5" s="64" t="s">
        <v>269</v>
      </c>
      <c r="B5" s="68" t="s">
        <v>270</v>
      </c>
      <c r="C5" s="64" t="s">
        <v>271</v>
      </c>
      <c r="D5" s="68" t="s">
        <v>272</v>
      </c>
      <c r="E5" s="66" t="s">
        <v>273</v>
      </c>
      <c r="F5" s="69" t="s">
        <v>274</v>
      </c>
      <c r="G5" s="70">
        <v>40575</v>
      </c>
      <c r="H5" s="71">
        <v>150000000</v>
      </c>
      <c r="I5" s="72">
        <v>40665</v>
      </c>
      <c r="J5" s="73" t="s">
        <v>56</v>
      </c>
      <c r="K5" s="70">
        <v>40665</v>
      </c>
      <c r="L5" s="71">
        <v>149931150</v>
      </c>
      <c r="M5" s="72">
        <v>40669</v>
      </c>
      <c r="N5" s="72">
        <v>40693</v>
      </c>
      <c r="O5" s="64">
        <v>3</v>
      </c>
      <c r="P5" s="66">
        <v>149931150</v>
      </c>
      <c r="Q5" s="64"/>
      <c r="R5" s="64"/>
      <c r="S5" s="64"/>
      <c r="T5" s="64"/>
      <c r="U5" s="72">
        <v>40785</v>
      </c>
      <c r="V5" s="72">
        <v>40837</v>
      </c>
      <c r="W5" s="74" t="s">
        <v>275</v>
      </c>
      <c r="X5" s="75">
        <f>P5/2</f>
        <v>74965575</v>
      </c>
      <c r="Y5" s="76"/>
      <c r="Z5" s="77">
        <v>59164780</v>
      </c>
      <c r="AA5" s="76"/>
      <c r="AB5" s="77">
        <v>15800795</v>
      </c>
      <c r="AC5" s="76"/>
      <c r="AD5" s="78"/>
      <c r="AE5" s="59"/>
      <c r="AF5" s="65"/>
      <c r="AG5" s="79"/>
    </row>
    <row r="6" spans="1:33" ht="27" hidden="1" x14ac:dyDescent="0.15">
      <c r="A6" s="64" t="s">
        <v>276</v>
      </c>
      <c r="B6" s="68" t="s">
        <v>277</v>
      </c>
      <c r="C6" s="64" t="s">
        <v>271</v>
      </c>
      <c r="D6" s="68" t="s">
        <v>278</v>
      </c>
      <c r="E6" s="66" t="s">
        <v>279</v>
      </c>
      <c r="F6" s="69" t="s">
        <v>280</v>
      </c>
      <c r="G6" s="70">
        <v>40560</v>
      </c>
      <c r="H6" s="71">
        <v>10000000</v>
      </c>
      <c r="I6" s="72">
        <v>40665</v>
      </c>
      <c r="J6" s="73" t="s">
        <v>53</v>
      </c>
      <c r="K6" s="70">
        <v>40665</v>
      </c>
      <c r="L6" s="71">
        <v>10000000</v>
      </c>
      <c r="M6" s="73">
        <v>40669</v>
      </c>
      <c r="N6" s="72">
        <v>40690</v>
      </c>
      <c r="O6" s="64">
        <v>3</v>
      </c>
      <c r="P6" s="80">
        <v>10000000</v>
      </c>
      <c r="Q6" s="64"/>
      <c r="R6" s="64"/>
      <c r="S6" s="64"/>
      <c r="T6" s="64"/>
      <c r="U6" s="1752">
        <v>40781</v>
      </c>
      <c r="V6" s="1752">
        <v>40826</v>
      </c>
      <c r="W6" s="1646" t="s">
        <v>275</v>
      </c>
      <c r="X6" s="75">
        <f>P6/2</f>
        <v>5000000</v>
      </c>
      <c r="Y6" s="1695"/>
      <c r="Z6" s="1754" t="s">
        <v>116</v>
      </c>
      <c r="AA6" s="1695" t="s">
        <v>281</v>
      </c>
      <c r="AB6" s="1698">
        <v>18844612</v>
      </c>
      <c r="AC6" s="1695"/>
      <c r="AD6" s="1646" t="s">
        <v>282</v>
      </c>
      <c r="AE6" s="59"/>
      <c r="AF6" s="65"/>
      <c r="AG6" s="79"/>
    </row>
    <row r="7" spans="1:33" ht="27" hidden="1" x14ac:dyDescent="0.15">
      <c r="A7" s="64" t="s">
        <v>276</v>
      </c>
      <c r="B7" s="68" t="s">
        <v>277</v>
      </c>
      <c r="C7" s="64" t="s">
        <v>271</v>
      </c>
      <c r="D7" s="68" t="s">
        <v>278</v>
      </c>
      <c r="E7" s="66" t="s">
        <v>279</v>
      </c>
      <c r="F7" s="69" t="s">
        <v>283</v>
      </c>
      <c r="G7" s="70">
        <v>40560</v>
      </c>
      <c r="H7" s="71">
        <v>27698544</v>
      </c>
      <c r="I7" s="72">
        <v>40665</v>
      </c>
      <c r="J7" s="73" t="s">
        <v>284</v>
      </c>
      <c r="K7" s="70">
        <v>40665</v>
      </c>
      <c r="L7" s="71">
        <v>27698544</v>
      </c>
      <c r="M7" s="73">
        <v>40669</v>
      </c>
      <c r="N7" s="72">
        <v>40690</v>
      </c>
      <c r="O7" s="64">
        <v>3</v>
      </c>
      <c r="P7" s="80">
        <v>27698544</v>
      </c>
      <c r="Q7" s="64"/>
      <c r="R7" s="64"/>
      <c r="S7" s="64"/>
      <c r="T7" s="64"/>
      <c r="U7" s="1753"/>
      <c r="V7" s="1753"/>
      <c r="W7" s="1647"/>
      <c r="X7" s="75">
        <f>P7/2</f>
        <v>13849272</v>
      </c>
      <c r="Y7" s="1696"/>
      <c r="Z7" s="1699"/>
      <c r="AA7" s="1696"/>
      <c r="AB7" s="1699"/>
      <c r="AC7" s="1696"/>
      <c r="AD7" s="1647"/>
      <c r="AE7" s="59"/>
      <c r="AF7" s="65"/>
      <c r="AG7" s="79"/>
    </row>
    <row r="8" spans="1:33" ht="63" hidden="1" x14ac:dyDescent="0.15">
      <c r="A8" s="64" t="s">
        <v>285</v>
      </c>
      <c r="B8" s="68" t="s">
        <v>286</v>
      </c>
      <c r="C8" s="64" t="s">
        <v>287</v>
      </c>
      <c r="D8" s="68" t="s">
        <v>288</v>
      </c>
      <c r="E8" s="66" t="s">
        <v>289</v>
      </c>
      <c r="F8" s="69" t="s">
        <v>290</v>
      </c>
      <c r="G8" s="70">
        <v>40575</v>
      </c>
      <c r="H8" s="71">
        <v>120000000</v>
      </c>
      <c r="I8" s="72">
        <v>40604</v>
      </c>
      <c r="J8" s="73" t="s">
        <v>291</v>
      </c>
      <c r="K8" s="70">
        <v>40665</v>
      </c>
      <c r="L8" s="71">
        <v>119976378</v>
      </c>
      <c r="M8" s="73">
        <v>40673</v>
      </c>
      <c r="N8" s="72">
        <v>40696</v>
      </c>
      <c r="O8" s="64">
        <v>3</v>
      </c>
      <c r="P8" s="80">
        <v>119976378</v>
      </c>
      <c r="Q8" s="80"/>
      <c r="R8" s="80"/>
      <c r="S8" s="80"/>
      <c r="T8" s="80"/>
      <c r="U8" s="72">
        <v>40788</v>
      </c>
      <c r="V8" s="72">
        <v>40791</v>
      </c>
      <c r="W8" s="72" t="s">
        <v>292</v>
      </c>
      <c r="X8" s="81">
        <f>P8/2</f>
        <v>59988189</v>
      </c>
      <c r="Y8" s="82">
        <v>40690</v>
      </c>
      <c r="Z8" s="81">
        <v>0</v>
      </c>
      <c r="AA8" s="81">
        <v>0</v>
      </c>
      <c r="AB8" s="81">
        <v>59982513.210000001</v>
      </c>
      <c r="AC8" s="83"/>
      <c r="AD8" s="84" t="s">
        <v>293</v>
      </c>
      <c r="AE8" s="59"/>
      <c r="AF8" s="65"/>
      <c r="AG8" s="79"/>
    </row>
    <row r="9" spans="1:33" ht="45" hidden="1" x14ac:dyDescent="0.15">
      <c r="A9" s="64" t="s">
        <v>294</v>
      </c>
      <c r="B9" s="68" t="s">
        <v>295</v>
      </c>
      <c r="C9" s="85" t="s">
        <v>296</v>
      </c>
      <c r="D9" s="68" t="s">
        <v>297</v>
      </c>
      <c r="E9" s="86" t="s">
        <v>298</v>
      </c>
      <c r="F9" s="69"/>
      <c r="G9" s="70"/>
      <c r="H9" s="71"/>
      <c r="I9" s="87"/>
      <c r="J9" s="73"/>
      <c r="K9" s="70"/>
      <c r="L9" s="71"/>
      <c r="M9" s="88"/>
      <c r="N9" s="87"/>
      <c r="O9" s="85"/>
      <c r="P9" s="89">
        <v>16355140</v>
      </c>
      <c r="Q9" s="80"/>
      <c r="R9" s="80"/>
      <c r="S9" s="80"/>
      <c r="T9" s="80"/>
      <c r="U9" s="87"/>
      <c r="V9" s="87"/>
      <c r="W9" s="87"/>
      <c r="X9" s="81"/>
      <c r="Y9" s="90"/>
      <c r="Z9" s="81"/>
      <c r="AA9" s="81"/>
      <c r="AB9" s="81"/>
      <c r="AC9" s="83"/>
      <c r="AD9" s="84"/>
      <c r="AE9" s="59"/>
      <c r="AF9" s="65"/>
      <c r="AG9" s="79"/>
    </row>
    <row r="10" spans="1:33" ht="45" hidden="1" x14ac:dyDescent="0.15">
      <c r="A10" s="64" t="s">
        <v>299</v>
      </c>
      <c r="B10" s="68" t="s">
        <v>300</v>
      </c>
      <c r="C10" s="85" t="s">
        <v>296</v>
      </c>
      <c r="D10" s="68" t="s">
        <v>297</v>
      </c>
      <c r="E10" s="86" t="s">
        <v>298</v>
      </c>
      <c r="F10" s="69"/>
      <c r="G10" s="70"/>
      <c r="H10" s="71"/>
      <c r="I10" s="87"/>
      <c r="J10" s="73"/>
      <c r="K10" s="70"/>
      <c r="L10" s="71"/>
      <c r="M10" s="88"/>
      <c r="N10" s="87"/>
      <c r="O10" s="85"/>
      <c r="P10" s="89">
        <v>15680182</v>
      </c>
      <c r="Q10" s="80"/>
      <c r="R10" s="80"/>
      <c r="S10" s="80"/>
      <c r="T10" s="80"/>
      <c r="U10" s="87"/>
      <c r="V10" s="87"/>
      <c r="W10" s="87"/>
      <c r="X10" s="81"/>
      <c r="Y10" s="90"/>
      <c r="Z10" s="81"/>
      <c r="AA10" s="81"/>
      <c r="AB10" s="81"/>
      <c r="AC10" s="83"/>
      <c r="AD10" s="84"/>
      <c r="AE10" s="59"/>
      <c r="AF10" s="65"/>
      <c r="AG10" s="79"/>
    </row>
    <row r="11" spans="1:33" ht="36" hidden="1" x14ac:dyDescent="0.15">
      <c r="A11" s="64" t="s">
        <v>301</v>
      </c>
      <c r="B11" s="68" t="s">
        <v>302</v>
      </c>
      <c r="C11" s="85" t="s">
        <v>271</v>
      </c>
      <c r="D11" s="68" t="s">
        <v>303</v>
      </c>
      <c r="E11" s="86" t="s">
        <v>304</v>
      </c>
      <c r="F11" s="69"/>
      <c r="G11" s="70"/>
      <c r="H11" s="71"/>
      <c r="I11" s="87">
        <v>40767</v>
      </c>
      <c r="J11" s="73"/>
      <c r="K11" s="70"/>
      <c r="L11" s="71"/>
      <c r="M11" s="88"/>
      <c r="N11" s="87">
        <v>41060</v>
      </c>
      <c r="O11" s="85">
        <v>3</v>
      </c>
      <c r="P11" s="91">
        <v>233644859.81</v>
      </c>
      <c r="Q11" s="80"/>
      <c r="R11" s="80"/>
      <c r="S11" s="80"/>
      <c r="T11" s="80"/>
      <c r="U11" s="87"/>
      <c r="V11" s="87"/>
      <c r="W11" s="87" t="s">
        <v>305</v>
      </c>
      <c r="X11" s="81"/>
      <c r="Y11" s="90"/>
      <c r="Z11" s="81"/>
      <c r="AA11" s="81"/>
      <c r="AB11" s="81"/>
      <c r="AC11" s="83"/>
      <c r="AD11" s="84"/>
      <c r="AE11" s="59"/>
      <c r="AF11" s="65"/>
      <c r="AG11" s="79"/>
    </row>
    <row r="12" spans="1:33" ht="36" hidden="1" x14ac:dyDescent="0.15">
      <c r="A12" s="64" t="s">
        <v>306</v>
      </c>
      <c r="B12" s="68" t="s">
        <v>307</v>
      </c>
      <c r="C12" s="85" t="s">
        <v>271</v>
      </c>
      <c r="D12" s="68" t="s">
        <v>303</v>
      </c>
      <c r="E12" s="86" t="s">
        <v>304</v>
      </c>
      <c r="F12" s="69"/>
      <c r="G12" s="70"/>
      <c r="H12" s="71"/>
      <c r="I12" s="87"/>
      <c r="J12" s="73"/>
      <c r="K12" s="70"/>
      <c r="L12" s="71"/>
      <c r="M12" s="88"/>
      <c r="N12" s="87"/>
      <c r="O12" s="85"/>
      <c r="P12" s="91">
        <v>224002606.53999999</v>
      </c>
      <c r="Q12" s="80"/>
      <c r="R12" s="80"/>
      <c r="S12" s="80"/>
      <c r="T12" s="80"/>
      <c r="U12" s="87"/>
      <c r="V12" s="87"/>
      <c r="W12" s="87"/>
      <c r="X12" s="81"/>
      <c r="Y12" s="90"/>
      <c r="Z12" s="81"/>
      <c r="AA12" s="81"/>
      <c r="AB12" s="81"/>
      <c r="AC12" s="83"/>
      <c r="AD12" s="84"/>
      <c r="AE12" s="59"/>
      <c r="AF12" s="65"/>
      <c r="AG12" s="79"/>
    </row>
    <row r="13" spans="1:33" ht="72" x14ac:dyDescent="0.15">
      <c r="A13" s="1646" t="s">
        <v>308</v>
      </c>
      <c r="B13" s="68" t="s">
        <v>309</v>
      </c>
      <c r="C13" s="1646" t="s">
        <v>287</v>
      </c>
      <c r="D13" s="1646" t="s">
        <v>310</v>
      </c>
      <c r="E13" s="1695" t="s">
        <v>311</v>
      </c>
      <c r="F13" s="69" t="s">
        <v>312</v>
      </c>
      <c r="G13" s="70">
        <v>40662</v>
      </c>
      <c r="H13" s="71">
        <v>167000000</v>
      </c>
      <c r="I13" s="1752">
        <v>40767</v>
      </c>
      <c r="J13" s="73" t="s">
        <v>313</v>
      </c>
      <c r="K13" s="70">
        <v>40767</v>
      </c>
      <c r="L13" s="71">
        <v>167000000</v>
      </c>
      <c r="M13" s="1759">
        <v>40777</v>
      </c>
      <c r="N13" s="1752">
        <v>40819</v>
      </c>
      <c r="O13" s="1646">
        <v>4</v>
      </c>
      <c r="P13" s="1762">
        <v>593993183</v>
      </c>
      <c r="Q13" s="80"/>
      <c r="R13" s="80"/>
      <c r="S13" s="80"/>
      <c r="T13" s="80"/>
      <c r="U13" s="1752"/>
      <c r="V13" s="1752"/>
      <c r="W13" s="1694" t="s">
        <v>314</v>
      </c>
      <c r="X13" s="81">
        <f>L13/2</f>
        <v>83500000</v>
      </c>
      <c r="Y13" s="1765">
        <v>40805</v>
      </c>
      <c r="Z13" s="1768"/>
      <c r="AA13" s="1768"/>
      <c r="AB13" s="1768"/>
      <c r="AC13" s="1768"/>
      <c r="AD13" s="1695" t="s">
        <v>315</v>
      </c>
      <c r="AE13" s="59"/>
      <c r="AF13" s="1755">
        <v>0.85</v>
      </c>
      <c r="AG13" s="1795">
        <v>0.85</v>
      </c>
    </row>
    <row r="14" spans="1:33" ht="18" x14ac:dyDescent="0.15">
      <c r="A14" s="1704"/>
      <c r="B14" s="92" t="s">
        <v>316</v>
      </c>
      <c r="C14" s="1704"/>
      <c r="D14" s="1704"/>
      <c r="E14" s="1708"/>
      <c r="F14" s="69" t="s">
        <v>317</v>
      </c>
      <c r="G14" s="70">
        <v>40662</v>
      </c>
      <c r="H14" s="71">
        <v>167000000</v>
      </c>
      <c r="I14" s="1758"/>
      <c r="J14" s="73" t="s">
        <v>318</v>
      </c>
      <c r="K14" s="70">
        <v>40767</v>
      </c>
      <c r="L14" s="71">
        <v>167000000</v>
      </c>
      <c r="M14" s="1760"/>
      <c r="N14" s="1758"/>
      <c r="O14" s="1704"/>
      <c r="P14" s="1763"/>
      <c r="Q14" s="80"/>
      <c r="R14" s="80"/>
      <c r="S14" s="80"/>
      <c r="T14" s="80"/>
      <c r="U14" s="1758"/>
      <c r="V14" s="1758"/>
      <c r="W14" s="1692"/>
      <c r="X14" s="81">
        <f t="shared" ref="X14:X21" si="0">L14/2</f>
        <v>83500000</v>
      </c>
      <c r="Y14" s="1766"/>
      <c r="Z14" s="1769"/>
      <c r="AA14" s="1769"/>
      <c r="AB14" s="1769"/>
      <c r="AC14" s="1769"/>
      <c r="AD14" s="1708"/>
      <c r="AE14" s="59"/>
      <c r="AF14" s="1756"/>
      <c r="AG14" s="1690"/>
    </row>
    <row r="15" spans="1:33" ht="36" x14ac:dyDescent="0.15">
      <c r="A15" s="1704"/>
      <c r="B15" s="68" t="s">
        <v>319</v>
      </c>
      <c r="C15" s="1704"/>
      <c r="D15" s="1704"/>
      <c r="E15" s="1708"/>
      <c r="F15" s="69" t="s">
        <v>320</v>
      </c>
      <c r="G15" s="70">
        <v>40662</v>
      </c>
      <c r="H15" s="71">
        <v>96000000</v>
      </c>
      <c r="I15" s="1758"/>
      <c r="J15" s="73" t="s">
        <v>321</v>
      </c>
      <c r="K15" s="70">
        <v>40767</v>
      </c>
      <c r="L15" s="71">
        <v>95993183</v>
      </c>
      <c r="M15" s="1760"/>
      <c r="N15" s="1758"/>
      <c r="O15" s="1704"/>
      <c r="P15" s="1763"/>
      <c r="Q15" s="80"/>
      <c r="R15" s="80"/>
      <c r="S15" s="80"/>
      <c r="T15" s="80"/>
      <c r="U15" s="1758"/>
      <c r="V15" s="1758"/>
      <c r="W15" s="1692"/>
      <c r="X15" s="81">
        <f t="shared" si="0"/>
        <v>47996591.5</v>
      </c>
      <c r="Y15" s="1766"/>
      <c r="Z15" s="1769"/>
      <c r="AA15" s="1769"/>
      <c r="AB15" s="1769"/>
      <c r="AC15" s="1769"/>
      <c r="AD15" s="1708"/>
      <c r="AE15" s="59"/>
      <c r="AF15" s="1756"/>
      <c r="AG15" s="1690"/>
    </row>
    <row r="16" spans="1:33" ht="45" x14ac:dyDescent="0.15">
      <c r="A16" s="1647"/>
      <c r="B16" s="68" t="s">
        <v>322</v>
      </c>
      <c r="C16" s="1704"/>
      <c r="D16" s="1704"/>
      <c r="E16" s="1708"/>
      <c r="F16" s="69" t="s">
        <v>323</v>
      </c>
      <c r="G16" s="70">
        <v>40618</v>
      </c>
      <c r="H16" s="71">
        <v>164000000</v>
      </c>
      <c r="I16" s="1753"/>
      <c r="J16" s="73" t="s">
        <v>324</v>
      </c>
      <c r="K16" s="70">
        <v>40767</v>
      </c>
      <c r="L16" s="71">
        <v>164000000</v>
      </c>
      <c r="M16" s="1761"/>
      <c r="N16" s="1758"/>
      <c r="O16" s="1647"/>
      <c r="P16" s="1764"/>
      <c r="Q16" s="80"/>
      <c r="R16" s="80"/>
      <c r="S16" s="80"/>
      <c r="T16" s="80"/>
      <c r="U16" s="1758"/>
      <c r="V16" s="1758"/>
      <c r="W16" s="1692"/>
      <c r="X16" s="81">
        <f t="shared" si="0"/>
        <v>82000000</v>
      </c>
      <c r="Y16" s="1767"/>
      <c r="Z16" s="1769"/>
      <c r="AA16" s="1769"/>
      <c r="AB16" s="1769"/>
      <c r="AC16" s="1769"/>
      <c r="AD16" s="1708"/>
      <c r="AE16" s="59"/>
      <c r="AF16" s="1756"/>
      <c r="AG16" s="1690"/>
    </row>
    <row r="17" spans="1:33" ht="18" x14ac:dyDescent="0.15">
      <c r="A17" s="1646" t="s">
        <v>325</v>
      </c>
      <c r="B17" s="68" t="s">
        <v>326</v>
      </c>
      <c r="C17" s="1704"/>
      <c r="D17" s="1704"/>
      <c r="E17" s="1708"/>
      <c r="F17" s="69">
        <v>1527</v>
      </c>
      <c r="G17" s="70">
        <v>40693</v>
      </c>
      <c r="H17" s="71">
        <v>6091742.6399999997</v>
      </c>
      <c r="I17" s="1752">
        <v>40823</v>
      </c>
      <c r="J17" s="73" t="s">
        <v>327</v>
      </c>
      <c r="K17" s="70">
        <v>40823</v>
      </c>
      <c r="L17" s="71">
        <v>6091742</v>
      </c>
      <c r="M17" s="1759">
        <v>40857</v>
      </c>
      <c r="N17" s="1758"/>
      <c r="O17" s="1646">
        <v>45</v>
      </c>
      <c r="P17" s="1762">
        <v>195948450</v>
      </c>
      <c r="Q17" s="80"/>
      <c r="R17" s="80"/>
      <c r="S17" s="80"/>
      <c r="T17" s="80"/>
      <c r="U17" s="1758"/>
      <c r="V17" s="1758"/>
      <c r="W17" s="1692"/>
      <c r="X17" s="81">
        <f t="shared" si="0"/>
        <v>3045871</v>
      </c>
      <c r="Y17" s="1765">
        <v>40871</v>
      </c>
      <c r="Z17" s="1769"/>
      <c r="AA17" s="1769"/>
      <c r="AB17" s="1769"/>
      <c r="AC17" s="1769"/>
      <c r="AD17" s="1708"/>
      <c r="AE17" s="59"/>
      <c r="AF17" s="1756"/>
      <c r="AG17" s="1690"/>
    </row>
    <row r="18" spans="1:33" ht="18" x14ac:dyDescent="0.15">
      <c r="A18" s="1647"/>
      <c r="B18" s="68" t="s">
        <v>326</v>
      </c>
      <c r="C18" s="1704"/>
      <c r="D18" s="1704"/>
      <c r="E18" s="1708"/>
      <c r="F18" s="69" t="s">
        <v>328</v>
      </c>
      <c r="G18" s="70">
        <v>40695</v>
      </c>
      <c r="H18" s="71">
        <v>22858089</v>
      </c>
      <c r="I18" s="1758"/>
      <c r="J18" s="73" t="s">
        <v>329</v>
      </c>
      <c r="K18" s="70">
        <v>40823</v>
      </c>
      <c r="L18" s="71">
        <v>22856708</v>
      </c>
      <c r="M18" s="1760"/>
      <c r="N18" s="1758"/>
      <c r="O18" s="1704"/>
      <c r="P18" s="1763"/>
      <c r="Q18" s="80"/>
      <c r="R18" s="80"/>
      <c r="S18" s="80"/>
      <c r="T18" s="80"/>
      <c r="U18" s="1758"/>
      <c r="V18" s="1758"/>
      <c r="W18" s="1692"/>
      <c r="X18" s="81">
        <f t="shared" si="0"/>
        <v>11428354</v>
      </c>
      <c r="Y18" s="1766"/>
      <c r="Z18" s="1769"/>
      <c r="AA18" s="1769"/>
      <c r="AB18" s="1769"/>
      <c r="AC18" s="1769"/>
      <c r="AD18" s="1708"/>
      <c r="AE18" s="59"/>
      <c r="AF18" s="1756"/>
      <c r="AG18" s="1690"/>
    </row>
    <row r="19" spans="1:33" ht="27" x14ac:dyDescent="0.15">
      <c r="A19" s="1646" t="s">
        <v>325</v>
      </c>
      <c r="B19" s="68" t="s">
        <v>330</v>
      </c>
      <c r="C19" s="1704"/>
      <c r="D19" s="1704"/>
      <c r="E19" s="1708"/>
      <c r="F19" s="69" t="s">
        <v>331</v>
      </c>
      <c r="G19" s="70">
        <v>40693</v>
      </c>
      <c r="H19" s="71">
        <v>133000000</v>
      </c>
      <c r="I19" s="1758"/>
      <c r="J19" s="73" t="s">
        <v>332</v>
      </c>
      <c r="K19" s="70">
        <v>40823</v>
      </c>
      <c r="L19" s="71">
        <v>133000000</v>
      </c>
      <c r="M19" s="1760"/>
      <c r="N19" s="1758"/>
      <c r="O19" s="1704"/>
      <c r="P19" s="1763"/>
      <c r="Q19" s="80"/>
      <c r="R19" s="80"/>
      <c r="S19" s="80"/>
      <c r="T19" s="80"/>
      <c r="U19" s="1758"/>
      <c r="V19" s="1758"/>
      <c r="W19" s="1692"/>
      <c r="X19" s="81">
        <f t="shared" si="0"/>
        <v>66500000</v>
      </c>
      <c r="Y19" s="1766"/>
      <c r="Z19" s="1769"/>
      <c r="AA19" s="1769"/>
      <c r="AB19" s="1769"/>
      <c r="AC19" s="1769"/>
      <c r="AD19" s="1708"/>
      <c r="AE19" s="59"/>
      <c r="AF19" s="1756"/>
      <c r="AG19" s="1690"/>
    </row>
    <row r="20" spans="1:33" ht="27" x14ac:dyDescent="0.15">
      <c r="A20" s="1647"/>
      <c r="B20" s="68" t="s">
        <v>330</v>
      </c>
      <c r="C20" s="1704"/>
      <c r="D20" s="1704"/>
      <c r="E20" s="1708"/>
      <c r="F20" s="69" t="s">
        <v>333</v>
      </c>
      <c r="G20" s="70">
        <v>40693</v>
      </c>
      <c r="H20" s="71">
        <v>35000000</v>
      </c>
      <c r="I20" s="1753"/>
      <c r="J20" s="73" t="s">
        <v>334</v>
      </c>
      <c r="K20" s="70">
        <v>40823</v>
      </c>
      <c r="L20" s="71">
        <v>34000000</v>
      </c>
      <c r="M20" s="1761"/>
      <c r="N20" s="1758"/>
      <c r="O20" s="1647"/>
      <c r="P20" s="1764"/>
      <c r="Q20" s="80"/>
      <c r="R20" s="80"/>
      <c r="S20" s="80"/>
      <c r="T20" s="80"/>
      <c r="U20" s="1753"/>
      <c r="V20" s="1758"/>
      <c r="W20" s="1692"/>
      <c r="X20" s="81">
        <f t="shared" si="0"/>
        <v>17000000</v>
      </c>
      <c r="Y20" s="1767"/>
      <c r="Z20" s="1770"/>
      <c r="AA20" s="1770"/>
      <c r="AB20" s="1770"/>
      <c r="AC20" s="1770"/>
      <c r="AD20" s="1696"/>
      <c r="AE20" s="59"/>
      <c r="AF20" s="1756"/>
      <c r="AG20" s="1690"/>
    </row>
    <row r="21" spans="1:33" ht="54" x14ac:dyDescent="0.15">
      <c r="A21" s="74" t="s">
        <v>593</v>
      </c>
      <c r="B21" s="68" t="s">
        <v>322</v>
      </c>
      <c r="C21" s="1647"/>
      <c r="D21" s="1647"/>
      <c r="E21" s="1708"/>
      <c r="F21" s="69" t="s">
        <v>335</v>
      </c>
      <c r="G21" s="70">
        <v>40693</v>
      </c>
      <c r="H21" s="71">
        <v>60000000</v>
      </c>
      <c r="I21" s="93">
        <v>40897</v>
      </c>
      <c r="J21" s="73" t="s">
        <v>336</v>
      </c>
      <c r="K21" s="70">
        <v>40897</v>
      </c>
      <c r="L21" s="71">
        <v>59990994</v>
      </c>
      <c r="M21" s="73">
        <v>40904</v>
      </c>
      <c r="N21" s="1753"/>
      <c r="O21" s="74">
        <v>15</v>
      </c>
      <c r="P21" s="94">
        <v>59990994</v>
      </c>
      <c r="Q21" s="80"/>
      <c r="R21" s="80"/>
      <c r="S21" s="80"/>
      <c r="T21" s="80"/>
      <c r="U21" s="93"/>
      <c r="V21" s="1753"/>
      <c r="W21" s="1693"/>
      <c r="X21" s="95">
        <f t="shared" si="0"/>
        <v>29995497</v>
      </c>
      <c r="Y21" s="96"/>
      <c r="Z21" s="97"/>
      <c r="AA21" s="97"/>
      <c r="AB21" s="97"/>
      <c r="AC21" s="97"/>
      <c r="AD21" s="98" t="s">
        <v>337</v>
      </c>
      <c r="AE21" s="59"/>
      <c r="AF21" s="1757"/>
      <c r="AG21" s="1691"/>
    </row>
    <row r="22" spans="1:33" x14ac:dyDescent="0.15">
      <c r="A22" s="74"/>
      <c r="B22" s="68"/>
      <c r="C22" s="74"/>
      <c r="D22" s="74"/>
      <c r="E22" s="66"/>
      <c r="F22" s="69"/>
      <c r="G22" s="70"/>
      <c r="H22" s="71"/>
      <c r="I22" s="93"/>
      <c r="J22" s="73"/>
      <c r="K22" s="70"/>
      <c r="L22" s="71"/>
      <c r="M22" s="99"/>
      <c r="N22" s="93"/>
      <c r="O22" s="74"/>
      <c r="P22" s="74"/>
      <c r="Q22" s="80"/>
      <c r="R22" s="80"/>
      <c r="S22" s="80"/>
      <c r="T22" s="80"/>
      <c r="U22" s="72"/>
      <c r="V22" s="72"/>
      <c r="W22" s="72"/>
      <c r="X22" s="83"/>
      <c r="Y22" s="83"/>
      <c r="Z22" s="83"/>
      <c r="AA22" s="83"/>
      <c r="AB22" s="83"/>
      <c r="AC22" s="83"/>
      <c r="AD22" s="67"/>
      <c r="AE22" s="59"/>
      <c r="AF22" s="65"/>
      <c r="AG22" s="79"/>
    </row>
    <row r="23" spans="1:33" ht="36" x14ac:dyDescent="0.15">
      <c r="A23" s="64" t="s">
        <v>338</v>
      </c>
      <c r="B23" s="100" t="s">
        <v>339</v>
      </c>
      <c r="C23" s="1646" t="s">
        <v>296</v>
      </c>
      <c r="D23" s="1646" t="s">
        <v>340</v>
      </c>
      <c r="E23" s="1751" t="s">
        <v>341</v>
      </c>
      <c r="F23" s="69" t="s">
        <v>342</v>
      </c>
      <c r="G23" s="70">
        <v>40695</v>
      </c>
      <c r="H23" s="101">
        <v>471486998.86000001</v>
      </c>
      <c r="I23" s="1752">
        <v>40786</v>
      </c>
      <c r="J23" s="73" t="s">
        <v>343</v>
      </c>
      <c r="K23" s="70">
        <v>40786</v>
      </c>
      <c r="L23" s="101">
        <v>471486998.86000001</v>
      </c>
      <c r="M23" s="1759">
        <v>40791</v>
      </c>
      <c r="N23" s="1752">
        <v>40812</v>
      </c>
      <c r="O23" s="1646">
        <v>4</v>
      </c>
      <c r="P23" s="1762">
        <v>495500000</v>
      </c>
      <c r="Q23" s="80"/>
      <c r="R23" s="80"/>
      <c r="S23" s="80"/>
      <c r="T23" s="80"/>
      <c r="U23" s="1752"/>
      <c r="V23" s="1752"/>
      <c r="W23" s="1752" t="s">
        <v>38</v>
      </c>
      <c r="X23" s="81">
        <f>L23/2</f>
        <v>235743499.43000001</v>
      </c>
      <c r="Y23" s="1765">
        <v>40801</v>
      </c>
      <c r="Z23" s="83"/>
      <c r="AA23" s="83"/>
      <c r="AB23" s="83"/>
      <c r="AC23" s="83"/>
      <c r="AD23" s="67"/>
      <c r="AE23" s="59"/>
      <c r="AF23" s="1772" t="s">
        <v>344</v>
      </c>
      <c r="AG23" s="1795">
        <v>0.8</v>
      </c>
    </row>
    <row r="24" spans="1:33" ht="36" x14ac:dyDescent="0.15">
      <c r="A24" s="64" t="s">
        <v>338</v>
      </c>
      <c r="B24" s="100" t="s">
        <v>339</v>
      </c>
      <c r="C24" s="1704"/>
      <c r="D24" s="1704"/>
      <c r="E24" s="1751"/>
      <c r="F24" s="69" t="s">
        <v>345</v>
      </c>
      <c r="G24" s="70">
        <v>40695</v>
      </c>
      <c r="H24" s="71">
        <v>252667769</v>
      </c>
      <c r="I24" s="1753"/>
      <c r="J24" s="73" t="s">
        <v>346</v>
      </c>
      <c r="K24" s="70">
        <v>40786</v>
      </c>
      <c r="L24" s="101">
        <v>24013001.140000001</v>
      </c>
      <c r="M24" s="1771"/>
      <c r="N24" s="1758"/>
      <c r="O24" s="1771"/>
      <c r="P24" s="1771"/>
      <c r="Q24" s="80"/>
      <c r="R24" s="80"/>
      <c r="S24" s="80"/>
      <c r="T24" s="80"/>
      <c r="U24" s="1758"/>
      <c r="V24" s="1758"/>
      <c r="W24" s="1758"/>
      <c r="X24" s="81">
        <f>L24/2</f>
        <v>12006500.57</v>
      </c>
      <c r="Y24" s="1767"/>
      <c r="Z24" s="83"/>
      <c r="AA24" s="83"/>
      <c r="AB24" s="83"/>
      <c r="AC24" s="83"/>
      <c r="AD24" s="67"/>
      <c r="AE24" s="59"/>
      <c r="AF24" s="1773"/>
      <c r="AG24" s="1690"/>
    </row>
    <row r="25" spans="1:33" ht="54" x14ac:dyDescent="0.15">
      <c r="A25" s="64" t="s">
        <v>347</v>
      </c>
      <c r="B25" s="100" t="s">
        <v>348</v>
      </c>
      <c r="C25" s="1704"/>
      <c r="D25" s="1704"/>
      <c r="E25" s="1751"/>
      <c r="F25" s="69" t="s">
        <v>349</v>
      </c>
      <c r="G25" s="70">
        <v>40893</v>
      </c>
      <c r="H25" s="71">
        <v>2500000</v>
      </c>
      <c r="I25" s="1752">
        <v>40897</v>
      </c>
      <c r="J25" s="73" t="s">
        <v>350</v>
      </c>
      <c r="K25" s="70">
        <v>40897</v>
      </c>
      <c r="L25" s="71">
        <v>2442579</v>
      </c>
      <c r="M25" s="1694">
        <v>40906</v>
      </c>
      <c r="N25" s="1758"/>
      <c r="O25" s="1695">
        <v>3</v>
      </c>
      <c r="P25" s="71">
        <v>2442579</v>
      </c>
      <c r="Q25" s="80"/>
      <c r="R25" s="80"/>
      <c r="S25" s="80"/>
      <c r="T25" s="80"/>
      <c r="U25" s="1758"/>
      <c r="V25" s="1758"/>
      <c r="W25" s="1758"/>
      <c r="X25" s="81">
        <f>L25/2</f>
        <v>1221289.5</v>
      </c>
      <c r="Y25" s="1765">
        <v>40966</v>
      </c>
      <c r="Z25" s="83"/>
      <c r="AA25" s="83"/>
      <c r="AB25" s="83"/>
      <c r="AC25" s="83"/>
      <c r="AD25" s="67"/>
      <c r="AE25" s="59"/>
      <c r="AF25" s="1773"/>
      <c r="AG25" s="1690"/>
    </row>
    <row r="26" spans="1:33" ht="54" x14ac:dyDescent="0.15">
      <c r="A26" s="64" t="s">
        <v>347</v>
      </c>
      <c r="B26" s="100" t="s">
        <v>348</v>
      </c>
      <c r="C26" s="1704"/>
      <c r="D26" s="1704"/>
      <c r="E26" s="1751"/>
      <c r="F26" s="69" t="s">
        <v>351</v>
      </c>
      <c r="G26" s="70">
        <v>40893</v>
      </c>
      <c r="H26" s="71">
        <v>39530421</v>
      </c>
      <c r="I26" s="1753"/>
      <c r="J26" s="73" t="s">
        <v>352</v>
      </c>
      <c r="K26" s="70">
        <v>40897</v>
      </c>
      <c r="L26" s="71">
        <v>39530421</v>
      </c>
      <c r="M26" s="1696"/>
      <c r="N26" s="1753"/>
      <c r="O26" s="1696"/>
      <c r="P26" s="71">
        <v>39530421</v>
      </c>
      <c r="Q26" s="80"/>
      <c r="R26" s="80"/>
      <c r="S26" s="80"/>
      <c r="T26" s="80"/>
      <c r="U26" s="1753"/>
      <c r="V26" s="1758"/>
      <c r="W26" s="1758"/>
      <c r="X26" s="81">
        <f>L26/2</f>
        <v>19765210.5</v>
      </c>
      <c r="Y26" s="1767"/>
      <c r="Z26" s="83"/>
      <c r="AA26" s="83"/>
      <c r="AB26" s="83"/>
      <c r="AC26" s="83"/>
      <c r="AD26" s="102"/>
      <c r="AE26" s="59"/>
      <c r="AF26" s="1773"/>
      <c r="AG26" s="1690"/>
    </row>
    <row r="27" spans="1:33" ht="63" x14ac:dyDescent="0.15">
      <c r="A27" s="64" t="s">
        <v>353</v>
      </c>
      <c r="B27" s="100" t="s">
        <v>354</v>
      </c>
      <c r="C27" s="1647"/>
      <c r="D27" s="1647"/>
      <c r="E27" s="1751"/>
      <c r="F27" s="69" t="s">
        <v>355</v>
      </c>
      <c r="G27" s="70">
        <v>40960</v>
      </c>
      <c r="H27" s="71">
        <v>125600000</v>
      </c>
      <c r="I27" s="93">
        <v>40969</v>
      </c>
      <c r="J27" s="73"/>
      <c r="K27" s="70">
        <v>40969</v>
      </c>
      <c r="L27" s="71">
        <v>92025000</v>
      </c>
      <c r="M27" s="103"/>
      <c r="N27" s="93"/>
      <c r="O27" s="103">
        <v>3</v>
      </c>
      <c r="P27" s="71">
        <v>92025000</v>
      </c>
      <c r="Q27" s="80"/>
      <c r="R27" s="80"/>
      <c r="S27" s="80"/>
      <c r="T27" s="80"/>
      <c r="U27" s="93"/>
      <c r="V27" s="1753"/>
      <c r="W27" s="1753"/>
      <c r="X27" s="81"/>
      <c r="Y27" s="96"/>
      <c r="Z27" s="83"/>
      <c r="AA27" s="83"/>
      <c r="AB27" s="83"/>
      <c r="AC27" s="83"/>
      <c r="AD27" s="102"/>
      <c r="AE27" s="59"/>
      <c r="AF27" s="1774"/>
      <c r="AG27" s="1691"/>
    </row>
    <row r="28" spans="1:33" x14ac:dyDescent="0.15">
      <c r="A28" s="64"/>
      <c r="B28" s="104"/>
      <c r="C28" s="64"/>
      <c r="D28" s="68"/>
      <c r="E28" s="103"/>
      <c r="F28" s="69"/>
      <c r="G28" s="70"/>
      <c r="H28" s="71"/>
      <c r="I28" s="72"/>
      <c r="J28" s="73"/>
      <c r="K28" s="70"/>
      <c r="L28" s="71"/>
      <c r="M28" s="73"/>
      <c r="N28" s="72"/>
      <c r="O28" s="64"/>
      <c r="P28" s="64"/>
      <c r="Q28" s="80"/>
      <c r="R28" s="80"/>
      <c r="S28" s="80"/>
      <c r="T28" s="80"/>
      <c r="U28" s="72"/>
      <c r="V28" s="72"/>
      <c r="W28" s="72"/>
      <c r="X28" s="83"/>
      <c r="Y28" s="83"/>
      <c r="Z28" s="83"/>
      <c r="AA28" s="83"/>
      <c r="AB28" s="83"/>
      <c r="AC28" s="83"/>
      <c r="AD28" s="67"/>
      <c r="AE28" s="59"/>
      <c r="AF28" s="65"/>
      <c r="AG28" s="79"/>
    </row>
    <row r="29" spans="1:33" ht="36" x14ac:dyDescent="0.15">
      <c r="A29" s="1646" t="s">
        <v>356</v>
      </c>
      <c r="B29" s="100" t="s">
        <v>357</v>
      </c>
      <c r="C29" s="1646" t="s">
        <v>271</v>
      </c>
      <c r="D29" s="1646" t="s">
        <v>358</v>
      </c>
      <c r="E29" s="1695"/>
      <c r="F29" s="69" t="s">
        <v>359</v>
      </c>
      <c r="G29" s="70">
        <v>40693</v>
      </c>
      <c r="H29" s="71">
        <v>171000000</v>
      </c>
      <c r="I29" s="1752">
        <v>40802</v>
      </c>
      <c r="J29" s="73" t="s">
        <v>360</v>
      </c>
      <c r="K29" s="1694">
        <v>40802</v>
      </c>
      <c r="L29" s="71">
        <v>147330224</v>
      </c>
      <c r="M29" s="1759">
        <v>40830</v>
      </c>
      <c r="N29" s="1752">
        <v>40841</v>
      </c>
      <c r="O29" s="1646">
        <v>3</v>
      </c>
      <c r="P29" s="1762">
        <v>352330224</v>
      </c>
      <c r="Q29" s="80"/>
      <c r="R29" s="80"/>
      <c r="S29" s="80"/>
      <c r="T29" s="80"/>
      <c r="U29" s="1752"/>
      <c r="V29" s="1752"/>
      <c r="W29" s="1752" t="s">
        <v>627</v>
      </c>
      <c r="X29" s="81">
        <f>L29/2</f>
        <v>73665112</v>
      </c>
      <c r="Y29" s="1765">
        <v>40841</v>
      </c>
      <c r="Z29" s="81">
        <v>28199067</v>
      </c>
      <c r="AA29" s="1768"/>
      <c r="AB29" s="1768"/>
      <c r="AC29" s="1768"/>
      <c r="AD29" s="1646" t="s">
        <v>361</v>
      </c>
      <c r="AE29" s="59"/>
      <c r="AF29" s="1755">
        <v>0.5</v>
      </c>
      <c r="AG29" s="1795">
        <v>0.5</v>
      </c>
    </row>
    <row r="30" spans="1:33" ht="36" x14ac:dyDescent="0.15">
      <c r="A30" s="1704"/>
      <c r="B30" s="100" t="s">
        <v>357</v>
      </c>
      <c r="C30" s="1704"/>
      <c r="D30" s="1704"/>
      <c r="E30" s="1708"/>
      <c r="F30" s="69" t="s">
        <v>362</v>
      </c>
      <c r="G30" s="70">
        <v>40560</v>
      </c>
      <c r="H30" s="71">
        <v>100000000</v>
      </c>
      <c r="I30" s="1758"/>
      <c r="J30" s="73" t="s">
        <v>363</v>
      </c>
      <c r="K30" s="1692"/>
      <c r="L30" s="71">
        <v>100000000</v>
      </c>
      <c r="M30" s="1760"/>
      <c r="N30" s="1758"/>
      <c r="O30" s="1704"/>
      <c r="P30" s="1763"/>
      <c r="Q30" s="80"/>
      <c r="R30" s="80"/>
      <c r="S30" s="80"/>
      <c r="T30" s="80"/>
      <c r="U30" s="1758"/>
      <c r="V30" s="1758"/>
      <c r="W30" s="1758"/>
      <c r="X30" s="81">
        <f>L30/2</f>
        <v>50000000</v>
      </c>
      <c r="Y30" s="1766"/>
      <c r="Z30" s="81">
        <v>50000000</v>
      </c>
      <c r="AA30" s="1769"/>
      <c r="AB30" s="1769"/>
      <c r="AC30" s="1769"/>
      <c r="AD30" s="1704"/>
      <c r="AE30" s="59"/>
      <c r="AF30" s="1756"/>
      <c r="AG30" s="1690"/>
    </row>
    <row r="31" spans="1:33" ht="36" x14ac:dyDescent="0.15">
      <c r="A31" s="1704"/>
      <c r="B31" s="100" t="s">
        <v>357</v>
      </c>
      <c r="C31" s="1704"/>
      <c r="D31" s="1704"/>
      <c r="E31" s="1708"/>
      <c r="F31" s="69" t="s">
        <v>364</v>
      </c>
      <c r="G31" s="70">
        <v>40693</v>
      </c>
      <c r="H31" s="71">
        <v>50000000</v>
      </c>
      <c r="I31" s="1758"/>
      <c r="J31" s="73" t="s">
        <v>365</v>
      </c>
      <c r="K31" s="1692"/>
      <c r="L31" s="71">
        <v>50000000</v>
      </c>
      <c r="M31" s="1760"/>
      <c r="N31" s="1758"/>
      <c r="O31" s="1704"/>
      <c r="P31" s="1763"/>
      <c r="Q31" s="80"/>
      <c r="R31" s="80"/>
      <c r="S31" s="80"/>
      <c r="T31" s="80"/>
      <c r="U31" s="1758"/>
      <c r="V31" s="1758"/>
      <c r="W31" s="1758"/>
      <c r="X31" s="81">
        <f>L31/2</f>
        <v>25000000</v>
      </c>
      <c r="Y31" s="1766"/>
      <c r="Z31" s="105"/>
      <c r="AA31" s="1769"/>
      <c r="AB31" s="1769"/>
      <c r="AC31" s="1769"/>
      <c r="AD31" s="1704"/>
      <c r="AE31" s="59"/>
      <c r="AF31" s="1756"/>
      <c r="AG31" s="1690"/>
    </row>
    <row r="32" spans="1:33" ht="36" x14ac:dyDescent="0.15">
      <c r="A32" s="1704"/>
      <c r="B32" s="100" t="s">
        <v>357</v>
      </c>
      <c r="C32" s="1704"/>
      <c r="D32" s="1704"/>
      <c r="E32" s="1708"/>
      <c r="F32" s="69" t="s">
        <v>366</v>
      </c>
      <c r="G32" s="70">
        <v>40618</v>
      </c>
      <c r="H32" s="71">
        <v>55000000</v>
      </c>
      <c r="I32" s="1753"/>
      <c r="J32" s="73" t="s">
        <v>367</v>
      </c>
      <c r="K32" s="1693"/>
      <c r="L32" s="71">
        <v>55000000</v>
      </c>
      <c r="M32" s="1761"/>
      <c r="N32" s="1753"/>
      <c r="O32" s="1647"/>
      <c r="P32" s="1764"/>
      <c r="Q32" s="80"/>
      <c r="R32" s="80"/>
      <c r="S32" s="80"/>
      <c r="T32" s="80"/>
      <c r="U32" s="1753"/>
      <c r="V32" s="1753"/>
      <c r="W32" s="1753"/>
      <c r="X32" s="81">
        <f>L32/2</f>
        <v>27500000</v>
      </c>
      <c r="Y32" s="1767"/>
      <c r="Z32" s="81">
        <v>27500000</v>
      </c>
      <c r="AA32" s="1770"/>
      <c r="AB32" s="1770"/>
      <c r="AC32" s="1770"/>
      <c r="AD32" s="1647"/>
      <c r="AE32" s="59"/>
      <c r="AF32" s="1757"/>
      <c r="AG32" s="1691"/>
    </row>
    <row r="33" spans="1:33" hidden="1" x14ac:dyDescent="0.15">
      <c r="A33" s="85"/>
      <c r="B33" s="104"/>
      <c r="C33" s="85"/>
      <c r="D33" s="106"/>
      <c r="E33" s="86"/>
      <c r="F33" s="69"/>
      <c r="G33" s="70"/>
      <c r="H33" s="71"/>
      <c r="I33" s="87"/>
      <c r="J33" s="73"/>
      <c r="K33" s="70"/>
      <c r="L33" s="71"/>
      <c r="M33" s="88"/>
      <c r="N33" s="87"/>
      <c r="O33" s="85"/>
      <c r="P33" s="85"/>
      <c r="Q33" s="80"/>
      <c r="R33" s="80"/>
      <c r="S33" s="80"/>
      <c r="T33" s="80"/>
      <c r="U33" s="72"/>
      <c r="V33" s="72"/>
      <c r="W33" s="72"/>
      <c r="X33" s="83"/>
      <c r="Y33" s="83"/>
      <c r="Z33" s="83"/>
      <c r="AA33" s="83"/>
      <c r="AB33" s="83"/>
      <c r="AC33" s="83"/>
      <c r="AD33" s="67"/>
      <c r="AE33" s="59"/>
      <c r="AF33" s="65"/>
      <c r="AG33" s="79"/>
    </row>
    <row r="34" spans="1:33" ht="48" customHeight="1" x14ac:dyDescent="0.15">
      <c r="A34" s="1775" t="s">
        <v>368</v>
      </c>
      <c r="B34" s="107" t="s">
        <v>369</v>
      </c>
      <c r="C34" s="1775" t="s">
        <v>271</v>
      </c>
      <c r="D34" s="1775" t="s">
        <v>370</v>
      </c>
      <c r="E34" s="1775" t="s">
        <v>371</v>
      </c>
      <c r="F34" s="69" t="s">
        <v>372</v>
      </c>
      <c r="G34" s="70">
        <v>40560</v>
      </c>
      <c r="H34" s="71">
        <v>70000000</v>
      </c>
      <c r="I34" s="1778">
        <v>40806</v>
      </c>
      <c r="J34" s="73" t="s">
        <v>373</v>
      </c>
      <c r="K34" s="70">
        <v>40806</v>
      </c>
      <c r="L34" s="71">
        <v>70000000</v>
      </c>
      <c r="M34" s="1778">
        <v>40834</v>
      </c>
      <c r="N34" s="1752">
        <v>40844</v>
      </c>
      <c r="O34" s="1646">
        <v>3</v>
      </c>
      <c r="P34" s="1762">
        <v>99214215</v>
      </c>
      <c r="Q34" s="80"/>
      <c r="R34" s="80"/>
      <c r="S34" s="80"/>
      <c r="T34" s="80"/>
      <c r="U34" s="1752"/>
      <c r="V34" s="1752"/>
      <c r="W34" s="1752" t="s">
        <v>275</v>
      </c>
      <c r="X34" s="81">
        <f>L34/2</f>
        <v>35000000</v>
      </c>
      <c r="Y34" s="1765">
        <v>40844</v>
      </c>
      <c r="Z34" s="83"/>
      <c r="AA34" s="83"/>
      <c r="AB34" s="83"/>
      <c r="AC34" s="83"/>
      <c r="AD34" s="1700"/>
      <c r="AE34" s="59"/>
      <c r="AF34" s="108">
        <v>0</v>
      </c>
      <c r="AG34" s="109">
        <v>0</v>
      </c>
    </row>
    <row r="35" spans="1:33" ht="36" x14ac:dyDescent="0.15">
      <c r="A35" s="1776"/>
      <c r="B35" s="110" t="s">
        <v>374</v>
      </c>
      <c r="C35" s="1776"/>
      <c r="D35" s="1776"/>
      <c r="E35" s="1776"/>
      <c r="F35" s="69" t="s">
        <v>375</v>
      </c>
      <c r="G35" s="70">
        <v>40662</v>
      </c>
      <c r="H35" s="71">
        <v>5000000</v>
      </c>
      <c r="I35" s="1776"/>
      <c r="J35" s="73" t="s">
        <v>376</v>
      </c>
      <c r="K35" s="70">
        <v>40806</v>
      </c>
      <c r="L35" s="71">
        <v>5000000</v>
      </c>
      <c r="M35" s="1776"/>
      <c r="N35" s="1758"/>
      <c r="O35" s="1704"/>
      <c r="P35" s="1763"/>
      <c r="Q35" s="80"/>
      <c r="R35" s="80"/>
      <c r="S35" s="80"/>
      <c r="T35" s="80"/>
      <c r="U35" s="1758"/>
      <c r="V35" s="1758"/>
      <c r="W35" s="1758"/>
      <c r="X35" s="81">
        <f>L35/2</f>
        <v>2500000</v>
      </c>
      <c r="Y35" s="1766"/>
      <c r="Z35" s="83"/>
      <c r="AA35" s="83"/>
      <c r="AB35" s="83"/>
      <c r="AC35" s="83"/>
      <c r="AD35" s="1719"/>
      <c r="AE35" s="59"/>
      <c r="AF35" s="108">
        <v>1</v>
      </c>
      <c r="AG35" s="109">
        <v>1</v>
      </c>
    </row>
    <row r="36" spans="1:33" ht="27" x14ac:dyDescent="0.15">
      <c r="A36" s="1776"/>
      <c r="B36" s="110" t="s">
        <v>377</v>
      </c>
      <c r="C36" s="1776"/>
      <c r="D36" s="1776"/>
      <c r="E36" s="1776"/>
      <c r="F36" s="69" t="s">
        <v>378</v>
      </c>
      <c r="G36" s="70">
        <v>40640</v>
      </c>
      <c r="H36" s="71">
        <v>14214215</v>
      </c>
      <c r="I36" s="1776"/>
      <c r="J36" s="73" t="s">
        <v>379</v>
      </c>
      <c r="K36" s="70">
        <v>40806</v>
      </c>
      <c r="L36" s="71">
        <v>14214215</v>
      </c>
      <c r="M36" s="1776"/>
      <c r="N36" s="1758"/>
      <c r="O36" s="1704"/>
      <c r="P36" s="1763"/>
      <c r="Q36" s="80"/>
      <c r="R36" s="80"/>
      <c r="S36" s="80"/>
      <c r="T36" s="80"/>
      <c r="U36" s="1758"/>
      <c r="V36" s="1758"/>
      <c r="W36" s="1758"/>
      <c r="X36" s="81">
        <f>L36/2</f>
        <v>7107107.5</v>
      </c>
      <c r="Y36" s="1766"/>
      <c r="Z36" s="83"/>
      <c r="AA36" s="83"/>
      <c r="AB36" s="83"/>
      <c r="AC36" s="83"/>
      <c r="AD36" s="1719"/>
      <c r="AE36" s="59"/>
      <c r="AF36" s="108">
        <v>1</v>
      </c>
      <c r="AG36" s="109">
        <v>1</v>
      </c>
    </row>
    <row r="37" spans="1:33" ht="45" x14ac:dyDescent="0.15">
      <c r="A37" s="1777"/>
      <c r="B37" s="110" t="s">
        <v>380</v>
      </c>
      <c r="C37" s="1777"/>
      <c r="D37" s="1777"/>
      <c r="E37" s="1777"/>
      <c r="F37" s="69" t="s">
        <v>381</v>
      </c>
      <c r="G37" s="70">
        <v>40662</v>
      </c>
      <c r="H37" s="71">
        <v>10000000</v>
      </c>
      <c r="I37" s="1777"/>
      <c r="J37" s="73" t="s">
        <v>382</v>
      </c>
      <c r="K37" s="70">
        <v>40806</v>
      </c>
      <c r="L37" s="71">
        <v>10000000</v>
      </c>
      <c r="M37" s="1777"/>
      <c r="N37" s="1753"/>
      <c r="O37" s="1647"/>
      <c r="P37" s="1764"/>
      <c r="Q37" s="80"/>
      <c r="R37" s="80"/>
      <c r="S37" s="80"/>
      <c r="T37" s="80"/>
      <c r="U37" s="1753"/>
      <c r="V37" s="1753"/>
      <c r="W37" s="1753"/>
      <c r="X37" s="81">
        <f>L37/2</f>
        <v>5000000</v>
      </c>
      <c r="Y37" s="1767"/>
      <c r="Z37" s="83"/>
      <c r="AA37" s="83"/>
      <c r="AB37" s="83"/>
      <c r="AC37" s="83"/>
      <c r="AD37" s="1701"/>
      <c r="AE37" s="59"/>
      <c r="AF37" s="108">
        <v>1</v>
      </c>
      <c r="AG37" s="109">
        <v>1</v>
      </c>
    </row>
    <row r="38" spans="1:33" hidden="1" x14ac:dyDescent="0.15">
      <c r="A38" s="111"/>
      <c r="B38" s="110"/>
      <c r="C38" s="112"/>
      <c r="D38" s="112"/>
      <c r="E38" s="112"/>
      <c r="F38" s="69"/>
      <c r="G38" s="70"/>
      <c r="H38" s="71"/>
      <c r="I38" s="111"/>
      <c r="J38" s="73"/>
      <c r="K38" s="70"/>
      <c r="L38" s="71"/>
      <c r="M38" s="111"/>
      <c r="N38" s="93"/>
      <c r="O38" s="74"/>
      <c r="P38" s="94"/>
      <c r="Q38" s="80"/>
      <c r="R38" s="80"/>
      <c r="S38" s="80"/>
      <c r="T38" s="80"/>
      <c r="U38" s="93"/>
      <c r="V38" s="93"/>
      <c r="W38" s="93"/>
      <c r="X38" s="81"/>
      <c r="Y38" s="96"/>
      <c r="Z38" s="83"/>
      <c r="AA38" s="83"/>
      <c r="AB38" s="83"/>
      <c r="AC38" s="83"/>
      <c r="AD38" s="113"/>
      <c r="AE38" s="59"/>
      <c r="AF38" s="65"/>
      <c r="AG38" s="79"/>
    </row>
    <row r="39" spans="1:33" ht="72" hidden="1" x14ac:dyDescent="0.15">
      <c r="A39" s="114" t="s">
        <v>383</v>
      </c>
      <c r="B39" s="107" t="s">
        <v>384</v>
      </c>
      <c r="C39" s="74" t="s">
        <v>385</v>
      </c>
      <c r="D39" s="112" t="s">
        <v>386</v>
      </c>
      <c r="E39" s="112">
        <v>13070490</v>
      </c>
      <c r="F39" s="69" t="s">
        <v>387</v>
      </c>
      <c r="G39" s="70">
        <v>40798</v>
      </c>
      <c r="H39" s="71">
        <v>12000000</v>
      </c>
      <c r="I39" s="115">
        <v>40806</v>
      </c>
      <c r="J39" s="73"/>
      <c r="K39" s="70">
        <v>40806</v>
      </c>
      <c r="L39" s="71">
        <v>12000000</v>
      </c>
      <c r="M39" s="111"/>
      <c r="N39" s="93">
        <v>40806</v>
      </c>
      <c r="O39" s="74">
        <v>3</v>
      </c>
      <c r="P39" s="94">
        <v>12000000</v>
      </c>
      <c r="Q39" s="80"/>
      <c r="R39" s="80"/>
      <c r="S39" s="80"/>
      <c r="T39" s="80"/>
      <c r="U39" s="93"/>
      <c r="V39" s="93"/>
      <c r="W39" s="93" t="s">
        <v>59</v>
      </c>
      <c r="X39" s="81">
        <v>3600000</v>
      </c>
      <c r="Y39" s="96"/>
      <c r="Z39" s="81">
        <v>4800000</v>
      </c>
      <c r="AA39" s="83"/>
      <c r="AB39" s="83"/>
      <c r="AC39" s="83"/>
      <c r="AD39" s="113"/>
      <c r="AE39" s="59"/>
      <c r="AF39" s="65"/>
      <c r="AG39" s="79"/>
    </row>
    <row r="40" spans="1:33" hidden="1" x14ac:dyDescent="0.15">
      <c r="A40" s="116"/>
      <c r="B40" s="110"/>
      <c r="C40" s="112"/>
      <c r="D40" s="112"/>
      <c r="E40" s="112"/>
      <c r="F40" s="69"/>
      <c r="G40" s="70"/>
      <c r="H40" s="71"/>
      <c r="I40" s="111"/>
      <c r="J40" s="73"/>
      <c r="K40" s="70"/>
      <c r="L40" s="71"/>
      <c r="M40" s="111"/>
      <c r="N40" s="93"/>
      <c r="O40" s="74"/>
      <c r="P40" s="74"/>
      <c r="Q40" s="80"/>
      <c r="R40" s="80"/>
      <c r="S40" s="80"/>
      <c r="T40" s="80"/>
      <c r="U40" s="72"/>
      <c r="V40" s="72"/>
      <c r="W40" s="72"/>
      <c r="X40" s="83"/>
      <c r="Y40" s="83"/>
      <c r="Z40" s="83"/>
      <c r="AA40" s="83"/>
      <c r="AB40" s="83"/>
      <c r="AC40" s="83"/>
      <c r="AD40" s="67"/>
      <c r="AE40" s="59"/>
      <c r="AF40" s="65"/>
      <c r="AG40" s="79"/>
    </row>
    <row r="41" spans="1:33" ht="45" hidden="1" x14ac:dyDescent="0.15">
      <c r="A41" s="85" t="s">
        <v>388</v>
      </c>
      <c r="B41" s="68" t="s">
        <v>389</v>
      </c>
      <c r="C41" s="64" t="s">
        <v>287</v>
      </c>
      <c r="D41" s="64" t="s">
        <v>340</v>
      </c>
      <c r="E41" s="64" t="s">
        <v>390</v>
      </c>
      <c r="F41" s="69" t="s">
        <v>391</v>
      </c>
      <c r="G41" s="70">
        <v>40575</v>
      </c>
      <c r="H41" s="71">
        <v>42963787</v>
      </c>
      <c r="I41" s="72">
        <v>40819</v>
      </c>
      <c r="J41" s="73" t="s">
        <v>392</v>
      </c>
      <c r="K41" s="70">
        <v>40819</v>
      </c>
      <c r="L41" s="71">
        <v>42542293</v>
      </c>
      <c r="M41" s="73">
        <v>40830</v>
      </c>
      <c r="N41" s="72">
        <v>40886</v>
      </c>
      <c r="O41" s="64">
        <v>60</v>
      </c>
      <c r="P41" s="80">
        <v>42542293</v>
      </c>
      <c r="Q41" s="80"/>
      <c r="R41" s="80"/>
      <c r="S41" s="80"/>
      <c r="T41" s="80"/>
      <c r="U41" s="72">
        <v>40904</v>
      </c>
      <c r="V41" s="72">
        <v>40905</v>
      </c>
      <c r="W41" s="72" t="s">
        <v>292</v>
      </c>
      <c r="X41" s="81">
        <v>21271147</v>
      </c>
      <c r="Y41" s="83"/>
      <c r="Z41" s="83">
        <v>0</v>
      </c>
      <c r="AA41" s="83">
        <v>0</v>
      </c>
      <c r="AB41" s="81">
        <v>21271071</v>
      </c>
      <c r="AC41" s="83"/>
      <c r="AD41" s="84" t="s">
        <v>393</v>
      </c>
      <c r="AE41" s="59"/>
      <c r="AF41" s="65"/>
      <c r="AG41" s="79"/>
    </row>
    <row r="42" spans="1:33" hidden="1" x14ac:dyDescent="0.15">
      <c r="A42" s="64"/>
      <c r="B42" s="68"/>
      <c r="C42" s="117"/>
      <c r="D42" s="117"/>
      <c r="E42" s="117"/>
      <c r="F42" s="69"/>
      <c r="G42" s="70"/>
      <c r="H42" s="71"/>
      <c r="I42" s="72"/>
      <c r="J42" s="73"/>
      <c r="K42" s="70"/>
      <c r="L42" s="71"/>
      <c r="M42" s="88"/>
      <c r="N42" s="72"/>
      <c r="O42" s="85"/>
      <c r="P42" s="85"/>
      <c r="Q42" s="80"/>
      <c r="R42" s="80"/>
      <c r="S42" s="80"/>
      <c r="T42" s="80"/>
      <c r="U42" s="72"/>
      <c r="V42" s="72"/>
      <c r="W42" s="72"/>
      <c r="X42" s="83"/>
      <c r="Y42" s="83"/>
      <c r="Z42" s="83"/>
      <c r="AA42" s="83"/>
      <c r="AB42" s="83"/>
      <c r="AC42" s="83"/>
      <c r="AD42" s="67"/>
      <c r="AE42" s="59"/>
      <c r="AF42" s="65"/>
      <c r="AG42" s="79"/>
    </row>
    <row r="43" spans="1:33" ht="18" x14ac:dyDescent="0.15">
      <c r="A43" s="1646" t="s">
        <v>394</v>
      </c>
      <c r="B43" s="68" t="s">
        <v>395</v>
      </c>
      <c r="C43" s="1646" t="s">
        <v>287</v>
      </c>
      <c r="D43" s="1646" t="s">
        <v>396</v>
      </c>
      <c r="E43" s="1646" t="s">
        <v>397</v>
      </c>
      <c r="F43" s="69" t="s">
        <v>398</v>
      </c>
      <c r="G43" s="70">
        <v>40618</v>
      </c>
      <c r="H43" s="71">
        <v>124000000</v>
      </c>
      <c r="I43" s="72">
        <v>40819</v>
      </c>
      <c r="J43" s="73" t="s">
        <v>399</v>
      </c>
      <c r="K43" s="70">
        <v>40819</v>
      </c>
      <c r="L43" s="101">
        <v>123921939.56999999</v>
      </c>
      <c r="M43" s="1759">
        <v>40844</v>
      </c>
      <c r="N43" s="1752"/>
      <c r="O43" s="1646">
        <v>3</v>
      </c>
      <c r="P43" s="1780">
        <v>1283542278.3599999</v>
      </c>
      <c r="Q43" s="80"/>
      <c r="R43" s="80"/>
      <c r="S43" s="80"/>
      <c r="T43" s="80"/>
      <c r="U43" s="1752"/>
      <c r="V43" s="1752"/>
      <c r="W43" s="1752" t="s">
        <v>340</v>
      </c>
      <c r="X43" s="81">
        <f t="shared" ref="X43:X48" si="1">L43/2</f>
        <v>61960969.784999996</v>
      </c>
      <c r="Y43" s="1768"/>
      <c r="Z43" s="83"/>
      <c r="AA43" s="83"/>
      <c r="AB43" s="83"/>
      <c r="AC43" s="83"/>
      <c r="AD43" s="1700"/>
      <c r="AE43" s="59"/>
      <c r="AF43" s="1755">
        <v>0.65</v>
      </c>
      <c r="AG43" s="1795">
        <v>0.65</v>
      </c>
    </row>
    <row r="44" spans="1:33" ht="18" x14ac:dyDescent="0.15">
      <c r="A44" s="1704"/>
      <c r="B44" s="68" t="s">
        <v>400</v>
      </c>
      <c r="C44" s="1704"/>
      <c r="D44" s="1704"/>
      <c r="E44" s="1704"/>
      <c r="F44" s="69" t="s">
        <v>401</v>
      </c>
      <c r="G44" s="70">
        <v>40693</v>
      </c>
      <c r="H44" s="71">
        <v>350000000</v>
      </c>
      <c r="I44" s="72">
        <v>40819</v>
      </c>
      <c r="J44" s="73" t="s">
        <v>402</v>
      </c>
      <c r="K44" s="70">
        <v>40819</v>
      </c>
      <c r="L44" s="101">
        <v>349907369.11000001</v>
      </c>
      <c r="M44" s="1760"/>
      <c r="N44" s="1758"/>
      <c r="O44" s="1704"/>
      <c r="P44" s="1781"/>
      <c r="Q44" s="80"/>
      <c r="R44" s="80"/>
      <c r="S44" s="80"/>
      <c r="T44" s="80"/>
      <c r="U44" s="1758"/>
      <c r="V44" s="1758"/>
      <c r="W44" s="1758"/>
      <c r="X44" s="81">
        <f t="shared" si="1"/>
        <v>174953684.55500001</v>
      </c>
      <c r="Y44" s="1769"/>
      <c r="Z44" s="83"/>
      <c r="AA44" s="83"/>
      <c r="AB44" s="83"/>
      <c r="AC44" s="83"/>
      <c r="AD44" s="1719"/>
      <c r="AE44" s="59"/>
      <c r="AF44" s="1756"/>
      <c r="AG44" s="1690"/>
    </row>
    <row r="45" spans="1:33" ht="18" x14ac:dyDescent="0.15">
      <c r="A45" s="1704"/>
      <c r="B45" s="68" t="s">
        <v>403</v>
      </c>
      <c r="C45" s="1704"/>
      <c r="D45" s="1704"/>
      <c r="E45" s="1704"/>
      <c r="F45" s="69" t="s">
        <v>404</v>
      </c>
      <c r="G45" s="70">
        <v>40618</v>
      </c>
      <c r="H45" s="71">
        <v>60000000</v>
      </c>
      <c r="I45" s="72">
        <v>40819</v>
      </c>
      <c r="J45" s="73" t="s">
        <v>405</v>
      </c>
      <c r="K45" s="70">
        <v>40819</v>
      </c>
      <c r="L45" s="101">
        <v>59984320.359999999</v>
      </c>
      <c r="M45" s="1760"/>
      <c r="N45" s="1758"/>
      <c r="O45" s="1704"/>
      <c r="P45" s="1781"/>
      <c r="Q45" s="80"/>
      <c r="R45" s="80"/>
      <c r="S45" s="80"/>
      <c r="T45" s="80"/>
      <c r="U45" s="1758"/>
      <c r="V45" s="1758"/>
      <c r="W45" s="1758"/>
      <c r="X45" s="81">
        <f t="shared" si="1"/>
        <v>29992160.18</v>
      </c>
      <c r="Y45" s="1769"/>
      <c r="Z45" s="83"/>
      <c r="AA45" s="83"/>
      <c r="AB45" s="83"/>
      <c r="AC45" s="83"/>
      <c r="AD45" s="1719"/>
      <c r="AE45" s="59"/>
      <c r="AF45" s="1756"/>
      <c r="AG45" s="1690"/>
    </row>
    <row r="46" spans="1:33" ht="18" x14ac:dyDescent="0.15">
      <c r="A46" s="1704"/>
      <c r="B46" s="68" t="s">
        <v>406</v>
      </c>
      <c r="C46" s="1704"/>
      <c r="D46" s="1704"/>
      <c r="E46" s="1704"/>
      <c r="F46" s="69" t="s">
        <v>407</v>
      </c>
      <c r="G46" s="70">
        <v>40693</v>
      </c>
      <c r="H46" s="71">
        <v>290000000</v>
      </c>
      <c r="I46" s="72">
        <v>40819</v>
      </c>
      <c r="J46" s="73" t="s">
        <v>408</v>
      </c>
      <c r="K46" s="70">
        <v>40819</v>
      </c>
      <c r="L46" s="101">
        <v>289859622.75</v>
      </c>
      <c r="M46" s="1760"/>
      <c r="N46" s="1758"/>
      <c r="O46" s="1704"/>
      <c r="P46" s="1781"/>
      <c r="Q46" s="80"/>
      <c r="R46" s="80"/>
      <c r="S46" s="80"/>
      <c r="T46" s="80"/>
      <c r="U46" s="1758"/>
      <c r="V46" s="1758"/>
      <c r="W46" s="1758"/>
      <c r="X46" s="81">
        <f t="shared" si="1"/>
        <v>144929811.375</v>
      </c>
      <c r="Y46" s="1769"/>
      <c r="Z46" s="83"/>
      <c r="AA46" s="83"/>
      <c r="AB46" s="83"/>
      <c r="AC46" s="83"/>
      <c r="AD46" s="1719"/>
      <c r="AE46" s="59"/>
      <c r="AF46" s="1756"/>
      <c r="AG46" s="1690"/>
    </row>
    <row r="47" spans="1:33" ht="27" x14ac:dyDescent="0.15">
      <c r="A47" s="1704"/>
      <c r="B47" s="68" t="s">
        <v>409</v>
      </c>
      <c r="C47" s="1704"/>
      <c r="D47" s="1704"/>
      <c r="E47" s="1704"/>
      <c r="F47" s="69" t="s">
        <v>410</v>
      </c>
      <c r="G47" s="70">
        <v>40693</v>
      </c>
      <c r="H47" s="71">
        <v>360000000</v>
      </c>
      <c r="I47" s="72">
        <v>40819</v>
      </c>
      <c r="J47" s="73" t="s">
        <v>411</v>
      </c>
      <c r="K47" s="70">
        <v>40819</v>
      </c>
      <c r="L47" s="101">
        <v>359893728</v>
      </c>
      <c r="M47" s="1760"/>
      <c r="N47" s="1758"/>
      <c r="O47" s="1704"/>
      <c r="P47" s="1781"/>
      <c r="Q47" s="80"/>
      <c r="R47" s="80"/>
      <c r="S47" s="80"/>
      <c r="T47" s="80"/>
      <c r="U47" s="1758"/>
      <c r="V47" s="1758"/>
      <c r="W47" s="1758"/>
      <c r="X47" s="81">
        <f t="shared" si="1"/>
        <v>179946864</v>
      </c>
      <c r="Y47" s="1769"/>
      <c r="Z47" s="83"/>
      <c r="AA47" s="83"/>
      <c r="AB47" s="83"/>
      <c r="AC47" s="83"/>
      <c r="AD47" s="1719"/>
      <c r="AE47" s="59"/>
      <c r="AF47" s="1756"/>
      <c r="AG47" s="1690"/>
    </row>
    <row r="48" spans="1:33" ht="18" x14ac:dyDescent="0.15">
      <c r="A48" s="1647"/>
      <c r="B48" s="68" t="s">
        <v>412</v>
      </c>
      <c r="C48" s="1647"/>
      <c r="D48" s="1647"/>
      <c r="E48" s="1647"/>
      <c r="F48" s="69" t="s">
        <v>413</v>
      </c>
      <c r="G48" s="70">
        <v>40693</v>
      </c>
      <c r="H48" s="71">
        <v>100000000</v>
      </c>
      <c r="I48" s="72">
        <v>40819</v>
      </c>
      <c r="J48" s="73" t="s">
        <v>414</v>
      </c>
      <c r="K48" s="70">
        <v>40819</v>
      </c>
      <c r="L48" s="101">
        <v>99975298.569999993</v>
      </c>
      <c r="M48" s="1761"/>
      <c r="N48" s="1753"/>
      <c r="O48" s="1647"/>
      <c r="P48" s="1782"/>
      <c r="Q48" s="80"/>
      <c r="R48" s="80"/>
      <c r="S48" s="80"/>
      <c r="T48" s="80"/>
      <c r="U48" s="1753"/>
      <c r="V48" s="1753"/>
      <c r="W48" s="1753"/>
      <c r="X48" s="81">
        <f t="shared" si="1"/>
        <v>49987649.284999996</v>
      </c>
      <c r="Y48" s="1770"/>
      <c r="Z48" s="83"/>
      <c r="AA48" s="83"/>
      <c r="AB48" s="83"/>
      <c r="AC48" s="83"/>
      <c r="AD48" s="1701"/>
      <c r="AE48" s="59"/>
      <c r="AF48" s="1757"/>
      <c r="AG48" s="1691"/>
    </row>
    <row r="49" spans="1:33" hidden="1" x14ac:dyDescent="0.15">
      <c r="A49" s="74"/>
      <c r="B49" s="68"/>
      <c r="C49" s="74"/>
      <c r="D49" s="74"/>
      <c r="E49" s="74"/>
      <c r="F49" s="69"/>
      <c r="G49" s="70"/>
      <c r="H49" s="71"/>
      <c r="I49" s="72"/>
      <c r="J49" s="73"/>
      <c r="K49" s="70"/>
      <c r="L49" s="101"/>
      <c r="M49" s="99"/>
      <c r="N49" s="72"/>
      <c r="O49" s="74"/>
      <c r="P49" s="72"/>
      <c r="Q49" s="80"/>
      <c r="R49" s="80"/>
      <c r="S49" s="80"/>
      <c r="T49" s="80"/>
      <c r="U49" s="72"/>
      <c r="V49" s="72"/>
      <c r="W49" s="72"/>
      <c r="X49" s="83"/>
      <c r="Y49" s="83"/>
      <c r="Z49" s="83"/>
      <c r="AA49" s="83"/>
      <c r="AB49" s="83"/>
      <c r="AC49" s="83"/>
      <c r="AD49" s="67"/>
      <c r="AE49" s="59"/>
      <c r="AF49" s="65"/>
      <c r="AG49" s="79"/>
    </row>
    <row r="50" spans="1:33" ht="36" x14ac:dyDescent="0.15">
      <c r="A50" s="1646" t="s">
        <v>415</v>
      </c>
      <c r="B50" s="106" t="s">
        <v>416</v>
      </c>
      <c r="C50" s="1646" t="s">
        <v>287</v>
      </c>
      <c r="D50" s="1646" t="s">
        <v>417</v>
      </c>
      <c r="E50" s="1646">
        <v>18128077</v>
      </c>
      <c r="F50" s="69" t="s">
        <v>418</v>
      </c>
      <c r="G50" s="70"/>
      <c r="H50" s="71"/>
      <c r="I50" s="1752">
        <v>40863</v>
      </c>
      <c r="J50" s="73" t="s">
        <v>419</v>
      </c>
      <c r="K50" s="118">
        <v>40863</v>
      </c>
      <c r="L50" s="101">
        <v>269999992</v>
      </c>
      <c r="M50" s="1759">
        <v>40884</v>
      </c>
      <c r="N50" s="87"/>
      <c r="O50" s="1646">
        <v>3</v>
      </c>
      <c r="P50" s="119">
        <f>L50</f>
        <v>269999992</v>
      </c>
      <c r="Q50" s="80"/>
      <c r="R50" s="80"/>
      <c r="S50" s="80"/>
      <c r="T50" s="80"/>
      <c r="U50" s="87"/>
      <c r="V50" s="87"/>
      <c r="W50" s="1752" t="s">
        <v>314</v>
      </c>
      <c r="X50" s="83">
        <f>L50/2</f>
        <v>134999996</v>
      </c>
      <c r="Y50" s="1768"/>
      <c r="Z50" s="83"/>
      <c r="AA50" s="83"/>
      <c r="AB50" s="83"/>
      <c r="AC50" s="83"/>
      <c r="AD50" s="67"/>
      <c r="AE50" s="59"/>
      <c r="AF50" s="1755">
        <v>0.5</v>
      </c>
      <c r="AG50" s="1795">
        <v>0.5</v>
      </c>
    </row>
    <row r="51" spans="1:33" ht="36" x14ac:dyDescent="0.15">
      <c r="A51" s="1704"/>
      <c r="B51" s="106" t="s">
        <v>420</v>
      </c>
      <c r="C51" s="1704"/>
      <c r="D51" s="1704"/>
      <c r="E51" s="1704"/>
      <c r="F51" s="69" t="s">
        <v>421</v>
      </c>
      <c r="G51" s="70"/>
      <c r="H51" s="71"/>
      <c r="I51" s="1758"/>
      <c r="J51" s="73" t="s">
        <v>422</v>
      </c>
      <c r="K51" s="118">
        <v>40863</v>
      </c>
      <c r="L51" s="101">
        <v>192999997</v>
      </c>
      <c r="M51" s="1760"/>
      <c r="N51" s="87"/>
      <c r="O51" s="1704"/>
      <c r="P51" s="119">
        <f>L51</f>
        <v>192999997</v>
      </c>
      <c r="Q51" s="80"/>
      <c r="R51" s="80"/>
      <c r="S51" s="80"/>
      <c r="T51" s="80"/>
      <c r="U51" s="87"/>
      <c r="V51" s="87"/>
      <c r="W51" s="1758"/>
      <c r="X51" s="83">
        <f t="shared" ref="X51:X62" si="2">L51/2</f>
        <v>96499998.5</v>
      </c>
      <c r="Y51" s="1769"/>
      <c r="Z51" s="83"/>
      <c r="AA51" s="83"/>
      <c r="AB51" s="83"/>
      <c r="AC51" s="83"/>
      <c r="AD51" s="67"/>
      <c r="AE51" s="59"/>
      <c r="AF51" s="1756"/>
      <c r="AG51" s="1796"/>
    </row>
    <row r="52" spans="1:33" ht="36" x14ac:dyDescent="0.15">
      <c r="A52" s="1704"/>
      <c r="B52" s="106" t="s">
        <v>423</v>
      </c>
      <c r="C52" s="1704"/>
      <c r="D52" s="1704"/>
      <c r="E52" s="1704"/>
      <c r="F52" s="69" t="s">
        <v>424</v>
      </c>
      <c r="G52" s="70"/>
      <c r="H52" s="71"/>
      <c r="I52" s="1758"/>
      <c r="J52" s="73" t="s">
        <v>425</v>
      </c>
      <c r="K52" s="118">
        <v>40863</v>
      </c>
      <c r="L52" s="101">
        <v>99859330</v>
      </c>
      <c r="M52" s="1760"/>
      <c r="N52" s="87"/>
      <c r="O52" s="1704"/>
      <c r="P52" s="119">
        <f>L52</f>
        <v>99859330</v>
      </c>
      <c r="Q52" s="80"/>
      <c r="R52" s="80"/>
      <c r="S52" s="80"/>
      <c r="T52" s="80"/>
      <c r="U52" s="87"/>
      <c r="V52" s="87"/>
      <c r="W52" s="1758"/>
      <c r="X52" s="83">
        <f t="shared" si="2"/>
        <v>49929665</v>
      </c>
      <c r="Y52" s="1769"/>
      <c r="Z52" s="83"/>
      <c r="AA52" s="83"/>
      <c r="AB52" s="83"/>
      <c r="AC52" s="83"/>
      <c r="AD52" s="67"/>
      <c r="AE52" s="59"/>
      <c r="AF52" s="1756"/>
      <c r="AG52" s="1796"/>
    </row>
    <row r="53" spans="1:33" ht="27" x14ac:dyDescent="0.15">
      <c r="A53" s="1704"/>
      <c r="B53" s="106" t="s">
        <v>426</v>
      </c>
      <c r="C53" s="1704"/>
      <c r="D53" s="1704"/>
      <c r="E53" s="1704"/>
      <c r="F53" s="69" t="s">
        <v>427</v>
      </c>
      <c r="G53" s="70"/>
      <c r="H53" s="71"/>
      <c r="I53" s="1758"/>
      <c r="J53" s="73" t="s">
        <v>428</v>
      </c>
      <c r="K53" s="118">
        <v>40863</v>
      </c>
      <c r="L53" s="101">
        <v>85932294</v>
      </c>
      <c r="M53" s="1760"/>
      <c r="N53" s="87"/>
      <c r="O53" s="1704"/>
      <c r="P53" s="119">
        <f>L53</f>
        <v>85932294</v>
      </c>
      <c r="Q53" s="80"/>
      <c r="R53" s="80"/>
      <c r="S53" s="80"/>
      <c r="T53" s="80"/>
      <c r="U53" s="87"/>
      <c r="V53" s="87"/>
      <c r="W53" s="1758"/>
      <c r="X53" s="83">
        <f t="shared" si="2"/>
        <v>42966147</v>
      </c>
      <c r="Y53" s="1769"/>
      <c r="Z53" s="83"/>
      <c r="AA53" s="83"/>
      <c r="AB53" s="83"/>
      <c r="AC53" s="83"/>
      <c r="AD53" s="67"/>
      <c r="AE53" s="59"/>
      <c r="AF53" s="1756"/>
      <c r="AG53" s="1796"/>
    </row>
    <row r="54" spans="1:33" ht="27" x14ac:dyDescent="0.15">
      <c r="A54" s="1704"/>
      <c r="B54" s="106" t="s">
        <v>429</v>
      </c>
      <c r="C54" s="1704"/>
      <c r="D54" s="1704"/>
      <c r="E54" s="1704"/>
      <c r="F54" s="69" t="s">
        <v>430</v>
      </c>
      <c r="G54" s="70"/>
      <c r="H54" s="71"/>
      <c r="I54" s="1758"/>
      <c r="J54" s="73" t="s">
        <v>431</v>
      </c>
      <c r="K54" s="118">
        <v>40863</v>
      </c>
      <c r="L54" s="101">
        <v>45066644</v>
      </c>
      <c r="M54" s="1760"/>
      <c r="N54" s="87"/>
      <c r="O54" s="1704"/>
      <c r="P54" s="1779">
        <f>L54+L55</f>
        <v>54234900</v>
      </c>
      <c r="Q54" s="80"/>
      <c r="R54" s="80"/>
      <c r="S54" s="80"/>
      <c r="T54" s="80"/>
      <c r="U54" s="87"/>
      <c r="V54" s="87"/>
      <c r="W54" s="1758"/>
      <c r="X54" s="83">
        <f t="shared" si="2"/>
        <v>22533322</v>
      </c>
      <c r="Y54" s="1769"/>
      <c r="Z54" s="83"/>
      <c r="AA54" s="83"/>
      <c r="AB54" s="83"/>
      <c r="AC54" s="83"/>
      <c r="AD54" s="67"/>
      <c r="AE54" s="59"/>
      <c r="AF54" s="1756"/>
      <c r="AG54" s="1796"/>
    </row>
    <row r="55" spans="1:33" ht="27" x14ac:dyDescent="0.15">
      <c r="A55" s="1704"/>
      <c r="B55" s="106" t="s">
        <v>432</v>
      </c>
      <c r="C55" s="1704"/>
      <c r="D55" s="1704"/>
      <c r="E55" s="1704"/>
      <c r="F55" s="69" t="s">
        <v>433</v>
      </c>
      <c r="G55" s="70"/>
      <c r="H55" s="71"/>
      <c r="I55" s="1758"/>
      <c r="J55" s="73" t="s">
        <v>434</v>
      </c>
      <c r="K55" s="118">
        <v>40863</v>
      </c>
      <c r="L55" s="101">
        <v>9168256</v>
      </c>
      <c r="M55" s="1760"/>
      <c r="N55" s="87"/>
      <c r="O55" s="1704"/>
      <c r="P55" s="1779"/>
      <c r="Q55" s="80"/>
      <c r="R55" s="80"/>
      <c r="S55" s="80"/>
      <c r="T55" s="80"/>
      <c r="U55" s="87"/>
      <c r="V55" s="87"/>
      <c r="W55" s="1758"/>
      <c r="X55" s="83">
        <f>L55/2</f>
        <v>4584128</v>
      </c>
      <c r="Y55" s="1769"/>
      <c r="Z55" s="83"/>
      <c r="AA55" s="83"/>
      <c r="AB55" s="83"/>
      <c r="AC55" s="83"/>
      <c r="AD55" s="67"/>
      <c r="AE55" s="59"/>
      <c r="AF55" s="1756"/>
      <c r="AG55" s="1796"/>
    </row>
    <row r="56" spans="1:33" ht="27" x14ac:dyDescent="0.15">
      <c r="A56" s="1704"/>
      <c r="B56" s="106" t="s">
        <v>435</v>
      </c>
      <c r="C56" s="1704"/>
      <c r="D56" s="1704"/>
      <c r="E56" s="1704"/>
      <c r="F56" s="69" t="s">
        <v>436</v>
      </c>
      <c r="G56" s="70"/>
      <c r="H56" s="71"/>
      <c r="I56" s="1758"/>
      <c r="J56" s="73" t="s">
        <v>437</v>
      </c>
      <c r="K56" s="118">
        <v>40863</v>
      </c>
      <c r="L56" s="101">
        <v>35756964</v>
      </c>
      <c r="M56" s="1760"/>
      <c r="N56" s="87"/>
      <c r="O56" s="1704"/>
      <c r="P56" s="120">
        <f>L56</f>
        <v>35756964</v>
      </c>
      <c r="Q56" s="80"/>
      <c r="R56" s="80"/>
      <c r="S56" s="80"/>
      <c r="T56" s="80"/>
      <c r="U56" s="87"/>
      <c r="V56" s="87"/>
      <c r="W56" s="1758"/>
      <c r="X56" s="83">
        <f t="shared" si="2"/>
        <v>17878482</v>
      </c>
      <c r="Y56" s="1769"/>
      <c r="Z56" s="83"/>
      <c r="AA56" s="83"/>
      <c r="AB56" s="83"/>
      <c r="AC56" s="83"/>
      <c r="AD56" s="67"/>
      <c r="AE56" s="59"/>
      <c r="AF56" s="1756"/>
      <c r="AG56" s="1796"/>
    </row>
    <row r="57" spans="1:33" ht="18" x14ac:dyDescent="0.15">
      <c r="A57" s="1704"/>
      <c r="B57" s="106" t="s">
        <v>438</v>
      </c>
      <c r="C57" s="1704"/>
      <c r="D57" s="1704"/>
      <c r="E57" s="1704"/>
      <c r="F57" s="69" t="s">
        <v>439</v>
      </c>
      <c r="G57" s="70"/>
      <c r="H57" s="71"/>
      <c r="I57" s="1758"/>
      <c r="J57" s="73" t="s">
        <v>440</v>
      </c>
      <c r="K57" s="118">
        <v>40863</v>
      </c>
      <c r="L57" s="101">
        <v>23298876</v>
      </c>
      <c r="M57" s="1760"/>
      <c r="N57" s="87"/>
      <c r="O57" s="1704"/>
      <c r="P57" s="120">
        <f t="shared" ref="P57:P66" si="3">L57</f>
        <v>23298876</v>
      </c>
      <c r="Q57" s="80"/>
      <c r="R57" s="80"/>
      <c r="S57" s="80"/>
      <c r="T57" s="80"/>
      <c r="U57" s="87"/>
      <c r="V57" s="87"/>
      <c r="W57" s="1758"/>
      <c r="X57" s="83">
        <f t="shared" si="2"/>
        <v>11649438</v>
      </c>
      <c r="Y57" s="1769"/>
      <c r="Z57" s="83"/>
      <c r="AA57" s="83"/>
      <c r="AB57" s="83"/>
      <c r="AC57" s="83"/>
      <c r="AD57" s="67"/>
      <c r="AE57" s="59"/>
      <c r="AF57" s="1756"/>
      <c r="AG57" s="1796"/>
    </row>
    <row r="58" spans="1:33" ht="18" x14ac:dyDescent="0.15">
      <c r="A58" s="1704"/>
      <c r="B58" s="106" t="s">
        <v>441</v>
      </c>
      <c r="C58" s="1704"/>
      <c r="D58" s="1704"/>
      <c r="E58" s="1704"/>
      <c r="F58" s="69" t="s">
        <v>442</v>
      </c>
      <c r="G58" s="70"/>
      <c r="H58" s="71"/>
      <c r="I58" s="1758"/>
      <c r="J58" s="73" t="s">
        <v>443</v>
      </c>
      <c r="K58" s="118">
        <v>40863</v>
      </c>
      <c r="L58" s="101">
        <v>6500476.5999999996</v>
      </c>
      <c r="M58" s="1760"/>
      <c r="N58" s="91"/>
      <c r="O58" s="1704"/>
      <c r="P58" s="120">
        <f t="shared" si="3"/>
        <v>6500476.5999999996</v>
      </c>
      <c r="Q58" s="80"/>
      <c r="R58" s="80"/>
      <c r="S58" s="80"/>
      <c r="T58" s="80"/>
      <c r="U58" s="87"/>
      <c r="V58" s="87"/>
      <c r="W58" s="1758"/>
      <c r="X58" s="83">
        <f t="shared" si="2"/>
        <v>3250238.3</v>
      </c>
      <c r="Y58" s="1769"/>
      <c r="Z58" s="83"/>
      <c r="AA58" s="83"/>
      <c r="AB58" s="83"/>
      <c r="AC58" s="83"/>
      <c r="AD58" s="67"/>
      <c r="AE58" s="59"/>
      <c r="AF58" s="1756"/>
      <c r="AG58" s="1796"/>
    </row>
    <row r="59" spans="1:33" ht="27" x14ac:dyDescent="0.15">
      <c r="A59" s="1704"/>
      <c r="B59" s="106" t="s">
        <v>444</v>
      </c>
      <c r="C59" s="1704"/>
      <c r="D59" s="1704"/>
      <c r="E59" s="1704"/>
      <c r="F59" s="69" t="s">
        <v>445</v>
      </c>
      <c r="G59" s="70"/>
      <c r="H59" s="71"/>
      <c r="I59" s="1758"/>
      <c r="J59" s="73" t="s">
        <v>446</v>
      </c>
      <c r="K59" s="118">
        <v>40863</v>
      </c>
      <c r="L59" s="101">
        <v>7367328.0999999996</v>
      </c>
      <c r="M59" s="1760"/>
      <c r="N59" s="91"/>
      <c r="O59" s="1704"/>
      <c r="P59" s="120">
        <f t="shared" si="3"/>
        <v>7367328.0999999996</v>
      </c>
      <c r="Q59" s="80"/>
      <c r="R59" s="80"/>
      <c r="S59" s="80"/>
      <c r="T59" s="80"/>
      <c r="U59" s="87"/>
      <c r="V59" s="87"/>
      <c r="W59" s="1758"/>
      <c r="X59" s="83">
        <f t="shared" si="2"/>
        <v>3683664.05</v>
      </c>
      <c r="Y59" s="1769"/>
      <c r="Z59" s="83"/>
      <c r="AA59" s="83"/>
      <c r="AB59" s="83"/>
      <c r="AC59" s="83"/>
      <c r="AD59" s="67"/>
      <c r="AE59" s="59"/>
      <c r="AF59" s="1756"/>
      <c r="AG59" s="1796"/>
    </row>
    <row r="60" spans="1:33" ht="27" x14ac:dyDescent="0.15">
      <c r="A60" s="1704"/>
      <c r="B60" s="106" t="s">
        <v>447</v>
      </c>
      <c r="C60" s="1704"/>
      <c r="D60" s="1704"/>
      <c r="E60" s="1704"/>
      <c r="F60" s="69" t="s">
        <v>448</v>
      </c>
      <c r="G60" s="70"/>
      <c r="H60" s="71"/>
      <c r="I60" s="1758"/>
      <c r="J60" s="73" t="s">
        <v>449</v>
      </c>
      <c r="K60" s="118">
        <v>40863</v>
      </c>
      <c r="L60" s="101">
        <v>8106333.7999999998</v>
      </c>
      <c r="M60" s="1760"/>
      <c r="N60" s="87"/>
      <c r="O60" s="1704"/>
      <c r="P60" s="120">
        <f t="shared" si="3"/>
        <v>8106333.7999999998</v>
      </c>
      <c r="Q60" s="80"/>
      <c r="R60" s="80"/>
      <c r="S60" s="80"/>
      <c r="T60" s="80"/>
      <c r="U60" s="87"/>
      <c r="V60" s="87"/>
      <c r="W60" s="1758"/>
      <c r="X60" s="83">
        <f t="shared" si="2"/>
        <v>4053166.9</v>
      </c>
      <c r="Y60" s="1769"/>
      <c r="Z60" s="83"/>
      <c r="AA60" s="83"/>
      <c r="AB60" s="83"/>
      <c r="AC60" s="83"/>
      <c r="AD60" s="67"/>
      <c r="AE60" s="59"/>
      <c r="AF60" s="1756"/>
      <c r="AG60" s="1796"/>
    </row>
    <row r="61" spans="1:33" ht="18" x14ac:dyDescent="0.15">
      <c r="A61" s="1704"/>
      <c r="B61" s="106" t="s">
        <v>450</v>
      </c>
      <c r="C61" s="1704"/>
      <c r="D61" s="1704"/>
      <c r="E61" s="1704"/>
      <c r="F61" s="69" t="s">
        <v>451</v>
      </c>
      <c r="G61" s="70"/>
      <c r="H61" s="71"/>
      <c r="I61" s="1758"/>
      <c r="J61" s="73" t="s">
        <v>452</v>
      </c>
      <c r="K61" s="118">
        <v>40863</v>
      </c>
      <c r="L61" s="101">
        <v>6565920</v>
      </c>
      <c r="M61" s="1760"/>
      <c r="N61" s="87"/>
      <c r="O61" s="1704"/>
      <c r="P61" s="120">
        <f t="shared" si="3"/>
        <v>6565920</v>
      </c>
      <c r="Q61" s="80"/>
      <c r="R61" s="80"/>
      <c r="S61" s="80"/>
      <c r="T61" s="80"/>
      <c r="U61" s="87"/>
      <c r="V61" s="87"/>
      <c r="W61" s="1758"/>
      <c r="X61" s="83">
        <f t="shared" si="2"/>
        <v>3282960</v>
      </c>
      <c r="Y61" s="1769"/>
      <c r="Z61" s="83"/>
      <c r="AA61" s="83"/>
      <c r="AB61" s="83"/>
      <c r="AC61" s="83"/>
      <c r="AD61" s="67"/>
      <c r="AE61" s="59"/>
      <c r="AF61" s="1756"/>
      <c r="AG61" s="1796"/>
    </row>
    <row r="62" spans="1:33" ht="18" x14ac:dyDescent="0.15">
      <c r="A62" s="1704"/>
      <c r="B62" s="106" t="s">
        <v>453</v>
      </c>
      <c r="C62" s="1704"/>
      <c r="D62" s="1704"/>
      <c r="E62" s="1704"/>
      <c r="F62" s="69" t="s">
        <v>454</v>
      </c>
      <c r="G62" s="70"/>
      <c r="H62" s="71"/>
      <c r="I62" s="1758"/>
      <c r="J62" s="73" t="s">
        <v>455</v>
      </c>
      <c r="K62" s="118">
        <v>40863</v>
      </c>
      <c r="L62" s="101">
        <v>49985998</v>
      </c>
      <c r="M62" s="1760"/>
      <c r="N62" s="87"/>
      <c r="O62" s="1704"/>
      <c r="P62" s="120">
        <f t="shared" si="3"/>
        <v>49985998</v>
      </c>
      <c r="Q62" s="80"/>
      <c r="R62" s="80"/>
      <c r="S62" s="80"/>
      <c r="T62" s="80"/>
      <c r="U62" s="87"/>
      <c r="V62" s="87"/>
      <c r="W62" s="1758"/>
      <c r="X62" s="83">
        <f t="shared" si="2"/>
        <v>24992999</v>
      </c>
      <c r="Y62" s="1769"/>
      <c r="Z62" s="83"/>
      <c r="AA62" s="83"/>
      <c r="AB62" s="83"/>
      <c r="AC62" s="83"/>
      <c r="AD62" s="67"/>
      <c r="AE62" s="59"/>
      <c r="AF62" s="1756"/>
      <c r="AG62" s="1796"/>
    </row>
    <row r="63" spans="1:33" ht="36" x14ac:dyDescent="0.15">
      <c r="A63" s="1704"/>
      <c r="B63" s="106" t="s">
        <v>456</v>
      </c>
      <c r="C63" s="1704"/>
      <c r="D63" s="1704"/>
      <c r="E63" s="1704"/>
      <c r="F63" s="69" t="s">
        <v>457</v>
      </c>
      <c r="G63" s="70">
        <v>41101</v>
      </c>
      <c r="H63" s="71">
        <v>110291000</v>
      </c>
      <c r="I63" s="121">
        <v>41113</v>
      </c>
      <c r="J63" s="73" t="s">
        <v>458</v>
      </c>
      <c r="K63" s="118">
        <v>41113</v>
      </c>
      <c r="L63" s="101">
        <v>11291000</v>
      </c>
      <c r="M63" s="122"/>
      <c r="N63" s="87"/>
      <c r="O63" s="117"/>
      <c r="P63" s="120">
        <f t="shared" si="3"/>
        <v>11291000</v>
      </c>
      <c r="Q63" s="80"/>
      <c r="R63" s="80"/>
      <c r="S63" s="80"/>
      <c r="T63" s="80"/>
      <c r="U63" s="87"/>
      <c r="V63" s="87"/>
      <c r="W63" s="1758"/>
      <c r="X63" s="83"/>
      <c r="Y63" s="123"/>
      <c r="Z63" s="83"/>
      <c r="AA63" s="83"/>
      <c r="AB63" s="83"/>
      <c r="AC63" s="83"/>
      <c r="AD63" s="67"/>
      <c r="AE63" s="59"/>
      <c r="AF63" s="1756"/>
      <c r="AG63" s="1796"/>
    </row>
    <row r="64" spans="1:33" ht="45" x14ac:dyDescent="0.15">
      <c r="A64" s="1704"/>
      <c r="B64" s="106" t="s">
        <v>459</v>
      </c>
      <c r="C64" s="1704"/>
      <c r="D64" s="1704"/>
      <c r="E64" s="1704"/>
      <c r="F64" s="69" t="s">
        <v>460</v>
      </c>
      <c r="G64" s="70">
        <v>41101</v>
      </c>
      <c r="H64" s="71">
        <v>33900000</v>
      </c>
      <c r="I64" s="121">
        <v>41113</v>
      </c>
      <c r="J64" s="73" t="s">
        <v>461</v>
      </c>
      <c r="K64" s="118">
        <v>41113</v>
      </c>
      <c r="L64" s="101">
        <v>33900000</v>
      </c>
      <c r="M64" s="122"/>
      <c r="N64" s="87"/>
      <c r="O64" s="117"/>
      <c r="P64" s="120">
        <f t="shared" si="3"/>
        <v>33900000</v>
      </c>
      <c r="Q64" s="80"/>
      <c r="R64" s="80"/>
      <c r="S64" s="80"/>
      <c r="T64" s="80"/>
      <c r="U64" s="87"/>
      <c r="V64" s="87"/>
      <c r="W64" s="1758"/>
      <c r="X64" s="83"/>
      <c r="Y64" s="123"/>
      <c r="Z64" s="83"/>
      <c r="AA64" s="83"/>
      <c r="AB64" s="83"/>
      <c r="AC64" s="83"/>
      <c r="AD64" s="67"/>
      <c r="AE64" s="59"/>
      <c r="AF64" s="1756"/>
      <c r="AG64" s="1796"/>
    </row>
    <row r="65" spans="1:33" ht="36" x14ac:dyDescent="0.15">
      <c r="A65" s="1704"/>
      <c r="B65" s="106" t="s">
        <v>462</v>
      </c>
      <c r="C65" s="1704"/>
      <c r="D65" s="1704"/>
      <c r="E65" s="1704"/>
      <c r="F65" s="69" t="s">
        <v>463</v>
      </c>
      <c r="G65" s="70">
        <v>41101</v>
      </c>
      <c r="H65" s="71">
        <v>74894589</v>
      </c>
      <c r="I65" s="121">
        <v>41113</v>
      </c>
      <c r="J65" s="73" t="s">
        <v>464</v>
      </c>
      <c r="K65" s="118">
        <v>41113</v>
      </c>
      <c r="L65" s="101">
        <v>74894589</v>
      </c>
      <c r="M65" s="122"/>
      <c r="N65" s="87"/>
      <c r="O65" s="117"/>
      <c r="P65" s="120">
        <f t="shared" si="3"/>
        <v>74894589</v>
      </c>
      <c r="Q65" s="80"/>
      <c r="R65" s="80"/>
      <c r="S65" s="80"/>
      <c r="T65" s="80"/>
      <c r="U65" s="87"/>
      <c r="V65" s="87"/>
      <c r="W65" s="1758"/>
      <c r="X65" s="83"/>
      <c r="Y65" s="123"/>
      <c r="Z65" s="83"/>
      <c r="AA65" s="83"/>
      <c r="AB65" s="83"/>
      <c r="AC65" s="83"/>
      <c r="AD65" s="67"/>
      <c r="AE65" s="59"/>
      <c r="AF65" s="1756"/>
      <c r="AG65" s="1796"/>
    </row>
    <row r="66" spans="1:33" ht="36" x14ac:dyDescent="0.15">
      <c r="A66" s="1704"/>
      <c r="B66" s="106" t="s">
        <v>465</v>
      </c>
      <c r="C66" s="1704"/>
      <c r="D66" s="1704"/>
      <c r="E66" s="1704"/>
      <c r="F66" s="69" t="s">
        <v>466</v>
      </c>
      <c r="G66" s="70">
        <v>41101</v>
      </c>
      <c r="H66" s="71">
        <v>183698734.81999999</v>
      </c>
      <c r="I66" s="121">
        <v>41113</v>
      </c>
      <c r="J66" s="73" t="s">
        <v>467</v>
      </c>
      <c r="K66" s="118">
        <v>41113</v>
      </c>
      <c r="L66" s="101">
        <v>183698734.81999999</v>
      </c>
      <c r="M66" s="122"/>
      <c r="N66" s="87"/>
      <c r="O66" s="117"/>
      <c r="P66" s="120">
        <f t="shared" si="3"/>
        <v>183698734.81999999</v>
      </c>
      <c r="Q66" s="80"/>
      <c r="R66" s="80"/>
      <c r="S66" s="80"/>
      <c r="T66" s="80"/>
      <c r="U66" s="87"/>
      <c r="V66" s="72"/>
      <c r="W66" s="1753"/>
      <c r="X66" s="83"/>
      <c r="Y66" s="123"/>
      <c r="Z66" s="83"/>
      <c r="AA66" s="83"/>
      <c r="AB66" s="83"/>
      <c r="AC66" s="83"/>
      <c r="AD66" s="67"/>
      <c r="AE66" s="59"/>
      <c r="AF66" s="1757"/>
      <c r="AG66" s="1797"/>
    </row>
    <row r="67" spans="1:33" hidden="1" x14ac:dyDescent="0.15">
      <c r="A67" s="117"/>
      <c r="B67" s="106"/>
      <c r="C67" s="117"/>
      <c r="D67" s="117"/>
      <c r="E67" s="117"/>
      <c r="F67" s="69"/>
      <c r="G67" s="70"/>
      <c r="H67" s="71"/>
      <c r="I67" s="87"/>
      <c r="J67" s="73"/>
      <c r="K67" s="118"/>
      <c r="L67" s="101"/>
      <c r="M67" s="122"/>
      <c r="N67" s="87"/>
      <c r="O67" s="117"/>
      <c r="P67" s="72"/>
      <c r="Q67" s="80"/>
      <c r="R67" s="80"/>
      <c r="S67" s="80"/>
      <c r="T67" s="80"/>
      <c r="U67" s="87"/>
      <c r="V67" s="87"/>
      <c r="W67" s="87"/>
      <c r="X67" s="83"/>
      <c r="Y67" s="83"/>
      <c r="Z67" s="83"/>
      <c r="AA67" s="83"/>
      <c r="AB67" s="83"/>
      <c r="AC67" s="83"/>
      <c r="AD67" s="67"/>
      <c r="AE67" s="59"/>
      <c r="AF67" s="65"/>
      <c r="AG67" s="79"/>
    </row>
    <row r="68" spans="1:33" ht="72" hidden="1" x14ac:dyDescent="0.15">
      <c r="A68" s="1646" t="s">
        <v>468</v>
      </c>
      <c r="B68" s="106" t="s">
        <v>594</v>
      </c>
      <c r="C68" s="1704" t="s">
        <v>287</v>
      </c>
      <c r="D68" s="1704" t="s">
        <v>469</v>
      </c>
      <c r="E68" s="1704">
        <v>76310888</v>
      </c>
      <c r="F68" s="69"/>
      <c r="G68" s="70"/>
      <c r="H68" s="71"/>
      <c r="I68" s="1752">
        <v>40868</v>
      </c>
      <c r="J68" s="73"/>
      <c r="K68" s="118"/>
      <c r="L68" s="101"/>
      <c r="M68" s="122"/>
      <c r="N68" s="87"/>
      <c r="O68" s="117"/>
      <c r="P68" s="72"/>
      <c r="Q68" s="80"/>
      <c r="R68" s="80"/>
      <c r="S68" s="80"/>
      <c r="T68" s="80"/>
      <c r="U68" s="87"/>
      <c r="V68" s="87"/>
      <c r="W68" s="87"/>
      <c r="X68" s="83"/>
      <c r="Y68" s="83"/>
      <c r="Z68" s="83"/>
      <c r="AA68" s="83"/>
      <c r="AB68" s="83"/>
      <c r="AC68" s="83"/>
      <c r="AD68" s="67"/>
      <c r="AE68" s="59"/>
      <c r="AF68" s="65"/>
      <c r="AG68" s="79"/>
    </row>
    <row r="69" spans="1:33" ht="36" hidden="1" x14ac:dyDescent="0.15">
      <c r="A69" s="1704"/>
      <c r="B69" s="106" t="s">
        <v>470</v>
      </c>
      <c r="C69" s="1704"/>
      <c r="D69" s="1704"/>
      <c r="E69" s="1704"/>
      <c r="F69" s="69" t="s">
        <v>471</v>
      </c>
      <c r="G69" s="70">
        <v>40612</v>
      </c>
      <c r="H69" s="71">
        <v>100000000</v>
      </c>
      <c r="I69" s="1758"/>
      <c r="J69" s="73" t="s">
        <v>472</v>
      </c>
      <c r="K69" s="118">
        <v>40868</v>
      </c>
      <c r="L69" s="101">
        <v>100000000</v>
      </c>
      <c r="M69" s="122"/>
      <c r="N69" s="1752"/>
      <c r="O69" s="117">
        <v>2</v>
      </c>
      <c r="P69" s="1780">
        <v>274992005.52999997</v>
      </c>
      <c r="Q69" s="80"/>
      <c r="R69" s="80"/>
      <c r="S69" s="80"/>
      <c r="T69" s="80"/>
      <c r="U69" s="87"/>
      <c r="V69" s="87"/>
      <c r="W69" s="1752" t="s">
        <v>38</v>
      </c>
      <c r="X69" s="83"/>
      <c r="Y69" s="83"/>
      <c r="Z69" s="83"/>
      <c r="AA69" s="83"/>
      <c r="AB69" s="83"/>
      <c r="AC69" s="83"/>
      <c r="AD69" s="67"/>
      <c r="AE69" s="59"/>
      <c r="AF69" s="65"/>
      <c r="AG69" s="79"/>
    </row>
    <row r="70" spans="1:33" ht="36" hidden="1" x14ac:dyDescent="0.15">
      <c r="A70" s="1704"/>
      <c r="B70" s="106" t="s">
        <v>473</v>
      </c>
      <c r="C70" s="1704"/>
      <c r="D70" s="1704"/>
      <c r="E70" s="1704"/>
      <c r="F70" s="69" t="s">
        <v>474</v>
      </c>
      <c r="G70" s="70">
        <v>40612</v>
      </c>
      <c r="H70" s="71">
        <v>25000000</v>
      </c>
      <c r="I70" s="1758"/>
      <c r="J70" s="73" t="s">
        <v>475</v>
      </c>
      <c r="K70" s="118">
        <v>40868</v>
      </c>
      <c r="L70" s="101">
        <v>24992005.530000001</v>
      </c>
      <c r="M70" s="122"/>
      <c r="N70" s="1758"/>
      <c r="O70" s="117"/>
      <c r="P70" s="1781"/>
      <c r="Q70" s="80"/>
      <c r="R70" s="80"/>
      <c r="S70" s="80"/>
      <c r="T70" s="80"/>
      <c r="U70" s="87"/>
      <c r="V70" s="87"/>
      <c r="W70" s="1758"/>
      <c r="X70" s="83"/>
      <c r="Y70" s="83"/>
      <c r="Z70" s="83"/>
      <c r="AA70" s="83"/>
      <c r="AB70" s="83"/>
      <c r="AC70" s="83"/>
      <c r="AD70" s="67"/>
      <c r="AE70" s="59"/>
      <c r="AF70" s="65"/>
      <c r="AG70" s="79"/>
    </row>
    <row r="71" spans="1:33" ht="36" hidden="1" x14ac:dyDescent="0.15">
      <c r="A71" s="1704"/>
      <c r="B71" s="106" t="s">
        <v>476</v>
      </c>
      <c r="C71" s="1704"/>
      <c r="D71" s="1704"/>
      <c r="E71" s="1704"/>
      <c r="F71" s="69" t="s">
        <v>477</v>
      </c>
      <c r="G71" s="70">
        <v>40612</v>
      </c>
      <c r="H71" s="71">
        <v>100000000</v>
      </c>
      <c r="I71" s="1758"/>
      <c r="J71" s="73" t="s">
        <v>478</v>
      </c>
      <c r="K71" s="118">
        <v>40868</v>
      </c>
      <c r="L71" s="101">
        <v>100000000</v>
      </c>
      <c r="M71" s="122"/>
      <c r="N71" s="1758"/>
      <c r="O71" s="117"/>
      <c r="P71" s="1781"/>
      <c r="Q71" s="80"/>
      <c r="R71" s="80"/>
      <c r="S71" s="80"/>
      <c r="T71" s="80"/>
      <c r="U71" s="87"/>
      <c r="V71" s="87"/>
      <c r="W71" s="1758"/>
      <c r="X71" s="83"/>
      <c r="Y71" s="83"/>
      <c r="Z71" s="83"/>
      <c r="AA71" s="83"/>
      <c r="AB71" s="83"/>
      <c r="AC71" s="83"/>
      <c r="AD71" s="67"/>
      <c r="AE71" s="59"/>
      <c r="AF71" s="65"/>
      <c r="AG71" s="79"/>
    </row>
    <row r="72" spans="1:33" ht="36" hidden="1" x14ac:dyDescent="0.15">
      <c r="A72" s="1647"/>
      <c r="B72" s="106" t="s">
        <v>479</v>
      </c>
      <c r="C72" s="117"/>
      <c r="D72" s="1704"/>
      <c r="E72" s="1704"/>
      <c r="F72" s="69" t="s">
        <v>480</v>
      </c>
      <c r="G72" s="70">
        <v>40612</v>
      </c>
      <c r="H72" s="71">
        <v>50000000</v>
      </c>
      <c r="I72" s="1753"/>
      <c r="J72" s="73" t="s">
        <v>481</v>
      </c>
      <c r="K72" s="118">
        <v>40868</v>
      </c>
      <c r="L72" s="101">
        <v>50000000</v>
      </c>
      <c r="M72" s="122"/>
      <c r="N72" s="1753"/>
      <c r="O72" s="117"/>
      <c r="P72" s="1782"/>
      <c r="Q72" s="80"/>
      <c r="R72" s="80"/>
      <c r="S72" s="80"/>
      <c r="T72" s="80"/>
      <c r="U72" s="87"/>
      <c r="V72" s="87"/>
      <c r="W72" s="1753"/>
      <c r="X72" s="83"/>
      <c r="Y72" s="83"/>
      <c r="Z72" s="83"/>
      <c r="AA72" s="83"/>
      <c r="AB72" s="83"/>
      <c r="AC72" s="83"/>
      <c r="AD72" s="67"/>
      <c r="AE72" s="59"/>
      <c r="AF72" s="65"/>
      <c r="AG72" s="79"/>
    </row>
    <row r="73" spans="1:33" hidden="1" x14ac:dyDescent="0.15">
      <c r="A73" s="117"/>
      <c r="B73" s="106"/>
      <c r="C73" s="117"/>
      <c r="D73" s="117"/>
      <c r="E73" s="117"/>
      <c r="F73" s="69"/>
      <c r="G73" s="70"/>
      <c r="H73" s="71"/>
      <c r="I73" s="87"/>
      <c r="J73" s="73"/>
      <c r="K73" s="118"/>
      <c r="L73" s="101"/>
      <c r="M73" s="122"/>
      <c r="N73" s="87"/>
      <c r="O73" s="117"/>
      <c r="P73" s="72"/>
      <c r="Q73" s="80"/>
      <c r="R73" s="80"/>
      <c r="S73" s="80"/>
      <c r="T73" s="80"/>
      <c r="U73" s="87"/>
      <c r="V73" s="87"/>
      <c r="W73" s="87"/>
      <c r="X73" s="83"/>
      <c r="Y73" s="83"/>
      <c r="Z73" s="83"/>
      <c r="AA73" s="83"/>
      <c r="AB73" s="83"/>
      <c r="AC73" s="83"/>
      <c r="AD73" s="67"/>
      <c r="AE73" s="59"/>
      <c r="AF73" s="65"/>
      <c r="AG73" s="79"/>
    </row>
    <row r="74" spans="1:33" ht="25.5" hidden="1" customHeight="1" x14ac:dyDescent="0.15">
      <c r="A74" s="1783" t="s">
        <v>482</v>
      </c>
      <c r="B74" s="1745" t="s">
        <v>483</v>
      </c>
      <c r="C74" s="1695" t="s">
        <v>287</v>
      </c>
      <c r="D74" s="1646" t="s">
        <v>138</v>
      </c>
      <c r="E74" s="1695" t="s">
        <v>484</v>
      </c>
      <c r="F74" s="124" t="s">
        <v>485</v>
      </c>
      <c r="G74" s="125">
        <v>40693</v>
      </c>
      <c r="H74" s="77">
        <v>573124073</v>
      </c>
      <c r="I74" s="1694">
        <v>40893</v>
      </c>
      <c r="J74" s="124" t="s">
        <v>486</v>
      </c>
      <c r="K74" s="1694">
        <v>40893</v>
      </c>
      <c r="L74" s="77">
        <v>573124073</v>
      </c>
      <c r="M74" s="1694">
        <v>40893</v>
      </c>
      <c r="N74" s="1700"/>
      <c r="O74" s="1695">
        <v>5</v>
      </c>
      <c r="P74" s="126">
        <f>L74</f>
        <v>573124073</v>
      </c>
      <c r="Q74" s="67"/>
      <c r="R74" s="67"/>
      <c r="S74" s="67"/>
      <c r="T74" s="67"/>
      <c r="U74" s="1700"/>
      <c r="V74" s="1700"/>
      <c r="W74" s="1646" t="s">
        <v>275</v>
      </c>
      <c r="X74" s="127">
        <f>P74/2</f>
        <v>286562036.5</v>
      </c>
      <c r="Y74" s="67"/>
      <c r="Z74" s="67"/>
      <c r="AA74" s="67"/>
      <c r="AB74" s="67"/>
      <c r="AC74" s="67"/>
      <c r="AD74" s="1695" t="s">
        <v>487</v>
      </c>
      <c r="AE74" s="59"/>
      <c r="AF74" s="65"/>
      <c r="AG74" s="79"/>
    </row>
    <row r="75" spans="1:33" ht="58.5" hidden="1" customHeight="1" x14ac:dyDescent="0.15">
      <c r="A75" s="1784"/>
      <c r="B75" s="1746"/>
      <c r="C75" s="1708"/>
      <c r="D75" s="1704"/>
      <c r="E75" s="1708"/>
      <c r="F75" s="124" t="s">
        <v>488</v>
      </c>
      <c r="G75" s="125">
        <v>40693</v>
      </c>
      <c r="H75" s="77">
        <v>400000000</v>
      </c>
      <c r="I75" s="1692"/>
      <c r="J75" s="124" t="s">
        <v>489</v>
      </c>
      <c r="K75" s="1692"/>
      <c r="L75" s="77">
        <v>400000000</v>
      </c>
      <c r="M75" s="1692"/>
      <c r="N75" s="1719"/>
      <c r="O75" s="1708"/>
      <c r="P75" s="126">
        <f>L75</f>
        <v>400000000</v>
      </c>
      <c r="Q75" s="67"/>
      <c r="R75" s="67"/>
      <c r="S75" s="67"/>
      <c r="T75" s="67"/>
      <c r="U75" s="1719"/>
      <c r="V75" s="1719"/>
      <c r="W75" s="1704"/>
      <c r="X75" s="127">
        <f>P75/2</f>
        <v>200000000</v>
      </c>
      <c r="Y75" s="67"/>
      <c r="Z75" s="67"/>
      <c r="AA75" s="67"/>
      <c r="AB75" s="67"/>
      <c r="AC75" s="67"/>
      <c r="AD75" s="1708"/>
      <c r="AE75" s="59"/>
      <c r="AF75" s="65"/>
      <c r="AG75" s="79"/>
    </row>
    <row r="76" spans="1:33" hidden="1" x14ac:dyDescent="0.15">
      <c r="A76" s="1784"/>
      <c r="B76" s="1745" t="s">
        <v>490</v>
      </c>
      <c r="C76" s="1708"/>
      <c r="D76" s="1704"/>
      <c r="E76" s="1708"/>
      <c r="F76" s="128" t="s">
        <v>491</v>
      </c>
      <c r="G76" s="129">
        <v>40753</v>
      </c>
      <c r="H76" s="130">
        <v>171679399</v>
      </c>
      <c r="I76" s="1692"/>
      <c r="J76" s="128" t="s">
        <v>492</v>
      </c>
      <c r="K76" s="1692"/>
      <c r="L76" s="77">
        <v>171679399</v>
      </c>
      <c r="M76" s="1692"/>
      <c r="N76" s="1719"/>
      <c r="O76" s="1708"/>
      <c r="P76" s="77">
        <v>171679399</v>
      </c>
      <c r="Q76" s="67"/>
      <c r="R76" s="67"/>
      <c r="S76" s="67"/>
      <c r="T76" s="67"/>
      <c r="U76" s="1719"/>
      <c r="V76" s="1719"/>
      <c r="W76" s="1704"/>
      <c r="X76" s="127">
        <f>P76/2</f>
        <v>85839699.5</v>
      </c>
      <c r="Y76" s="67"/>
      <c r="Z76" s="67"/>
      <c r="AA76" s="67"/>
      <c r="AB76" s="67"/>
      <c r="AC76" s="67"/>
      <c r="AD76" s="1708"/>
      <c r="AE76" s="59"/>
      <c r="AF76" s="65"/>
      <c r="AG76" s="79"/>
    </row>
    <row r="77" spans="1:33" hidden="1" x14ac:dyDescent="0.15">
      <c r="A77" s="1784"/>
      <c r="B77" s="1786"/>
      <c r="C77" s="1708"/>
      <c r="D77" s="1704"/>
      <c r="E77" s="1708"/>
      <c r="F77" s="128" t="s">
        <v>493</v>
      </c>
      <c r="G77" s="129">
        <v>40753</v>
      </c>
      <c r="H77" s="130">
        <v>121000000</v>
      </c>
      <c r="I77" s="1692"/>
      <c r="J77" s="128" t="s">
        <v>494</v>
      </c>
      <c r="K77" s="1692"/>
      <c r="L77" s="77">
        <v>121000000</v>
      </c>
      <c r="M77" s="1692"/>
      <c r="N77" s="1719"/>
      <c r="O77" s="1708"/>
      <c r="P77" s="77">
        <v>121000000</v>
      </c>
      <c r="Q77" s="67"/>
      <c r="R77" s="67"/>
      <c r="S77" s="67"/>
      <c r="T77" s="67"/>
      <c r="U77" s="1719"/>
      <c r="V77" s="1719"/>
      <c r="W77" s="1704"/>
      <c r="X77" s="127">
        <f>P77/2</f>
        <v>60500000</v>
      </c>
      <c r="Y77" s="67"/>
      <c r="Z77" s="67"/>
      <c r="AA77" s="67"/>
      <c r="AB77" s="67"/>
      <c r="AC77" s="67"/>
      <c r="AD77" s="1708"/>
      <c r="AE77" s="59"/>
      <c r="AF77" s="65"/>
      <c r="AG77" s="79"/>
    </row>
    <row r="78" spans="1:33" hidden="1" x14ac:dyDescent="0.15">
      <c r="A78" s="1785"/>
      <c r="B78" s="1746"/>
      <c r="C78" s="1696"/>
      <c r="D78" s="1647"/>
      <c r="E78" s="1696"/>
      <c r="F78" s="128" t="s">
        <v>495</v>
      </c>
      <c r="G78" s="129">
        <v>40753</v>
      </c>
      <c r="H78" s="130">
        <v>5092743</v>
      </c>
      <c r="I78" s="1693"/>
      <c r="J78" s="128" t="s">
        <v>496</v>
      </c>
      <c r="K78" s="1693"/>
      <c r="L78" s="77">
        <v>5049336</v>
      </c>
      <c r="M78" s="1693"/>
      <c r="N78" s="1701"/>
      <c r="O78" s="1696"/>
      <c r="P78" s="77">
        <v>5049336</v>
      </c>
      <c r="Q78" s="67"/>
      <c r="R78" s="67"/>
      <c r="S78" s="67"/>
      <c r="T78" s="67"/>
      <c r="U78" s="1701"/>
      <c r="V78" s="1701"/>
      <c r="W78" s="1647"/>
      <c r="X78" s="127">
        <f>P78/2</f>
        <v>2524668</v>
      </c>
      <c r="Y78" s="67"/>
      <c r="Z78" s="67"/>
      <c r="AA78" s="67"/>
      <c r="AB78" s="67"/>
      <c r="AC78" s="67"/>
      <c r="AD78" s="1696"/>
      <c r="AE78" s="59"/>
      <c r="AF78" s="65"/>
      <c r="AG78" s="79"/>
    </row>
    <row r="79" spans="1:33" hidden="1" x14ac:dyDescent="0.15">
      <c r="A79" s="132"/>
      <c r="B79" s="92"/>
      <c r="C79" s="133"/>
      <c r="D79" s="117"/>
      <c r="E79" s="133"/>
      <c r="F79" s="128"/>
      <c r="G79" s="129"/>
      <c r="H79" s="130"/>
      <c r="I79" s="134"/>
      <c r="J79" s="128"/>
      <c r="K79" s="134"/>
      <c r="L79" s="77"/>
      <c r="M79" s="134"/>
      <c r="N79" s="135"/>
      <c r="O79" s="103"/>
      <c r="P79" s="77"/>
      <c r="Q79" s="67"/>
      <c r="R79" s="67"/>
      <c r="S79" s="67"/>
      <c r="T79" s="67"/>
      <c r="U79" s="113"/>
      <c r="V79" s="113"/>
      <c r="W79" s="74"/>
      <c r="X79" s="127"/>
      <c r="Y79" s="67"/>
      <c r="Z79" s="67"/>
      <c r="AA79" s="67"/>
      <c r="AB79" s="67"/>
      <c r="AC79" s="67"/>
      <c r="AD79" s="133"/>
      <c r="AE79" s="59"/>
      <c r="AF79" s="65"/>
      <c r="AG79" s="79"/>
    </row>
    <row r="80" spans="1:33" ht="72" hidden="1" x14ac:dyDescent="0.15">
      <c r="A80" s="1646" t="s">
        <v>497</v>
      </c>
      <c r="B80" s="84" t="s">
        <v>595</v>
      </c>
      <c r="C80" s="1695" t="s">
        <v>287</v>
      </c>
      <c r="D80" s="1646" t="s">
        <v>138</v>
      </c>
      <c r="E80" s="1695" t="s">
        <v>484</v>
      </c>
      <c r="F80" s="67"/>
      <c r="G80" s="67"/>
      <c r="H80" s="67"/>
      <c r="I80" s="67"/>
      <c r="J80" s="67"/>
      <c r="K80" s="67"/>
      <c r="L80" s="67"/>
      <c r="M80" s="67"/>
      <c r="N80" s="1787">
        <v>40934</v>
      </c>
      <c r="O80" s="67"/>
      <c r="P80" s="67"/>
      <c r="Q80" s="67"/>
      <c r="R80" s="67"/>
      <c r="S80" s="67"/>
      <c r="T80" s="67"/>
      <c r="U80" s="67"/>
      <c r="V80" s="67"/>
      <c r="W80" s="67"/>
      <c r="X80" s="67"/>
      <c r="Y80" s="67"/>
      <c r="Z80" s="67"/>
      <c r="AA80" s="67"/>
      <c r="AB80" s="67"/>
      <c r="AC80" s="67"/>
      <c r="AD80" s="1695" t="s">
        <v>498</v>
      </c>
      <c r="AE80" s="59"/>
      <c r="AF80" s="65"/>
      <c r="AG80" s="79"/>
    </row>
    <row r="81" spans="1:33" ht="18" hidden="1" x14ac:dyDescent="0.15">
      <c r="A81" s="1704"/>
      <c r="B81" s="84" t="s">
        <v>499</v>
      </c>
      <c r="C81" s="1708"/>
      <c r="D81" s="1704"/>
      <c r="E81" s="1708"/>
      <c r="F81" s="124" t="s">
        <v>500</v>
      </c>
      <c r="G81" s="125">
        <v>40665</v>
      </c>
      <c r="H81" s="77">
        <v>10000000</v>
      </c>
      <c r="I81" s="1694">
        <v>40904</v>
      </c>
      <c r="J81" s="124" t="s">
        <v>501</v>
      </c>
      <c r="K81" s="1694">
        <v>40904</v>
      </c>
      <c r="L81" s="77">
        <v>9998067</v>
      </c>
      <c r="M81" s="1694">
        <v>40906</v>
      </c>
      <c r="N81" s="1788"/>
      <c r="O81" s="1695">
        <v>5</v>
      </c>
      <c r="P81" s="77">
        <v>9998067</v>
      </c>
      <c r="Q81" s="76"/>
      <c r="R81" s="76"/>
      <c r="S81" s="76"/>
      <c r="T81" s="76"/>
      <c r="U81" s="1695"/>
      <c r="V81" s="1695"/>
      <c r="W81" s="1646" t="s">
        <v>275</v>
      </c>
      <c r="X81" s="67"/>
      <c r="Y81" s="67"/>
      <c r="Z81" s="67"/>
      <c r="AA81" s="67"/>
      <c r="AB81" s="67"/>
      <c r="AC81" s="67"/>
      <c r="AD81" s="1708"/>
      <c r="AE81" s="59"/>
      <c r="AF81" s="65"/>
      <c r="AG81" s="79"/>
    </row>
    <row r="82" spans="1:33" ht="27" hidden="1" x14ac:dyDescent="0.15">
      <c r="A82" s="1704"/>
      <c r="B82" s="84" t="s">
        <v>502</v>
      </c>
      <c r="C82" s="1708"/>
      <c r="D82" s="1704"/>
      <c r="E82" s="1708"/>
      <c r="F82" s="124" t="s">
        <v>503</v>
      </c>
      <c r="G82" s="125">
        <v>40688</v>
      </c>
      <c r="H82" s="77">
        <v>33100000</v>
      </c>
      <c r="I82" s="1692"/>
      <c r="J82" s="124" t="s">
        <v>504</v>
      </c>
      <c r="K82" s="1692"/>
      <c r="L82" s="77">
        <v>33085537</v>
      </c>
      <c r="M82" s="1692"/>
      <c r="N82" s="1788"/>
      <c r="O82" s="1708"/>
      <c r="P82" s="77">
        <v>33085537</v>
      </c>
      <c r="Q82" s="76"/>
      <c r="R82" s="76"/>
      <c r="S82" s="76"/>
      <c r="T82" s="76"/>
      <c r="U82" s="1708"/>
      <c r="V82" s="1708"/>
      <c r="W82" s="1704"/>
      <c r="X82" s="76"/>
      <c r="Y82" s="76"/>
      <c r="Z82" s="76"/>
      <c r="AA82" s="76"/>
      <c r="AB82" s="76"/>
      <c r="AC82" s="76"/>
      <c r="AD82" s="1708"/>
      <c r="AE82" s="136"/>
      <c r="AF82" s="65"/>
      <c r="AG82" s="79"/>
    </row>
    <row r="83" spans="1:33" ht="36" hidden="1" customHeight="1" x14ac:dyDescent="0.15">
      <c r="A83" s="1704"/>
      <c r="B83" s="131" t="s">
        <v>505</v>
      </c>
      <c r="C83" s="1708"/>
      <c r="D83" s="1704"/>
      <c r="E83" s="1708"/>
      <c r="F83" s="1790" t="s">
        <v>506</v>
      </c>
      <c r="G83" s="1694">
        <v>40575</v>
      </c>
      <c r="H83" s="1698">
        <v>329409422</v>
      </c>
      <c r="I83" s="1692"/>
      <c r="J83" s="1790" t="s">
        <v>507</v>
      </c>
      <c r="K83" s="1692"/>
      <c r="L83" s="77">
        <v>33623058</v>
      </c>
      <c r="M83" s="1692"/>
      <c r="N83" s="1788"/>
      <c r="O83" s="1708"/>
      <c r="P83" s="1698">
        <v>110087935</v>
      </c>
      <c r="Q83" s="67"/>
      <c r="R83" s="67"/>
      <c r="S83" s="67"/>
      <c r="T83" s="67"/>
      <c r="U83" s="1708"/>
      <c r="V83" s="1708"/>
      <c r="W83" s="1704"/>
      <c r="X83" s="67"/>
      <c r="Y83" s="67"/>
      <c r="Z83" s="67"/>
      <c r="AA83" s="67"/>
      <c r="AB83" s="67"/>
      <c r="AC83" s="67"/>
      <c r="AD83" s="1708"/>
      <c r="AE83" s="59"/>
      <c r="AF83" s="65"/>
      <c r="AG83" s="79"/>
    </row>
    <row r="84" spans="1:33" ht="36" hidden="1" customHeight="1" x14ac:dyDescent="0.15">
      <c r="A84" s="1704"/>
      <c r="B84" s="131" t="s">
        <v>508</v>
      </c>
      <c r="C84" s="1708"/>
      <c r="D84" s="1704"/>
      <c r="E84" s="1708"/>
      <c r="F84" s="1791"/>
      <c r="G84" s="1692"/>
      <c r="H84" s="1718"/>
      <c r="I84" s="1692"/>
      <c r="J84" s="1791"/>
      <c r="K84" s="1692"/>
      <c r="L84" s="77">
        <v>36407586</v>
      </c>
      <c r="M84" s="1692"/>
      <c r="N84" s="1788"/>
      <c r="O84" s="1708"/>
      <c r="P84" s="1718"/>
      <c r="Q84" s="67"/>
      <c r="R84" s="67"/>
      <c r="S84" s="67"/>
      <c r="T84" s="67"/>
      <c r="U84" s="1708"/>
      <c r="V84" s="1708"/>
      <c r="W84" s="1704"/>
      <c r="X84" s="67"/>
      <c r="Y84" s="67"/>
      <c r="Z84" s="67"/>
      <c r="AA84" s="67"/>
      <c r="AB84" s="67"/>
      <c r="AC84" s="67"/>
      <c r="AD84" s="1708"/>
      <c r="AE84" s="59"/>
      <c r="AF84" s="65"/>
      <c r="AG84" s="79"/>
    </row>
    <row r="85" spans="1:33" ht="36" hidden="1" customHeight="1" x14ac:dyDescent="0.15">
      <c r="A85" s="1704"/>
      <c r="B85" s="131" t="s">
        <v>509</v>
      </c>
      <c r="C85" s="1708"/>
      <c r="D85" s="1704"/>
      <c r="E85" s="1708"/>
      <c r="F85" s="1791"/>
      <c r="G85" s="1692"/>
      <c r="H85" s="1718"/>
      <c r="I85" s="1692"/>
      <c r="J85" s="1791"/>
      <c r="K85" s="1692"/>
      <c r="L85" s="77">
        <v>6574830</v>
      </c>
      <c r="M85" s="1692"/>
      <c r="N85" s="1788"/>
      <c r="O85" s="1708"/>
      <c r="P85" s="1718"/>
      <c r="Q85" s="67"/>
      <c r="R85" s="67"/>
      <c r="S85" s="67"/>
      <c r="T85" s="67"/>
      <c r="U85" s="1708"/>
      <c r="V85" s="1708"/>
      <c r="W85" s="1704"/>
      <c r="X85" s="67"/>
      <c r="Y85" s="67"/>
      <c r="Z85" s="67"/>
      <c r="AA85" s="67"/>
      <c r="AB85" s="67"/>
      <c r="AC85" s="67"/>
      <c r="AD85" s="1708"/>
      <c r="AE85" s="59"/>
      <c r="AF85" s="65"/>
      <c r="AG85" s="79"/>
    </row>
    <row r="86" spans="1:33" ht="45" hidden="1" customHeight="1" x14ac:dyDescent="0.15">
      <c r="A86" s="1647"/>
      <c r="B86" s="131" t="s">
        <v>510</v>
      </c>
      <c r="C86" s="1696"/>
      <c r="D86" s="1647"/>
      <c r="E86" s="1696"/>
      <c r="F86" s="1792"/>
      <c r="G86" s="1693"/>
      <c r="H86" s="1699"/>
      <c r="I86" s="1693"/>
      <c r="J86" s="1792"/>
      <c r="K86" s="1693"/>
      <c r="L86" s="77">
        <v>33482461</v>
      </c>
      <c r="M86" s="1693"/>
      <c r="N86" s="1789"/>
      <c r="O86" s="1696"/>
      <c r="P86" s="1699"/>
      <c r="Q86" s="67"/>
      <c r="R86" s="67"/>
      <c r="S86" s="67"/>
      <c r="T86" s="67"/>
      <c r="U86" s="1696"/>
      <c r="V86" s="1696"/>
      <c r="W86" s="1647"/>
      <c r="X86" s="67"/>
      <c r="Y86" s="67"/>
      <c r="Z86" s="67"/>
      <c r="AA86" s="67"/>
      <c r="AB86" s="67"/>
      <c r="AC86" s="67"/>
      <c r="AD86" s="1708"/>
      <c r="AE86" s="59"/>
      <c r="AF86" s="65"/>
      <c r="AG86" s="79"/>
    </row>
    <row r="87" spans="1:33" hidden="1" x14ac:dyDescent="0.15">
      <c r="A87" s="74"/>
      <c r="B87" s="131"/>
      <c r="C87" s="103"/>
      <c r="D87" s="74"/>
      <c r="E87" s="103"/>
      <c r="F87" s="137"/>
      <c r="G87" s="134"/>
      <c r="H87" s="138"/>
      <c r="I87" s="134"/>
      <c r="J87" s="137"/>
      <c r="K87" s="134"/>
      <c r="L87" s="77"/>
      <c r="M87" s="134"/>
      <c r="N87" s="139"/>
      <c r="O87" s="103"/>
      <c r="P87" s="138"/>
      <c r="Q87" s="67"/>
      <c r="R87" s="67"/>
      <c r="S87" s="67"/>
      <c r="T87" s="67"/>
      <c r="U87" s="103"/>
      <c r="V87" s="103"/>
      <c r="W87" s="74"/>
      <c r="X87" s="67"/>
      <c r="Y87" s="67"/>
      <c r="Z87" s="67"/>
      <c r="AA87" s="67"/>
      <c r="AB87" s="67"/>
      <c r="AC87" s="67"/>
      <c r="AD87" s="1708"/>
      <c r="AE87" s="59"/>
      <c r="AF87" s="65"/>
      <c r="AG87" s="79"/>
    </row>
    <row r="88" spans="1:33" ht="45" hidden="1" x14ac:dyDescent="0.15">
      <c r="A88" s="124" t="s">
        <v>511</v>
      </c>
      <c r="B88" s="84" t="s">
        <v>512</v>
      </c>
      <c r="C88" s="103" t="s">
        <v>287</v>
      </c>
      <c r="D88" s="74" t="s">
        <v>513</v>
      </c>
      <c r="E88" s="103" t="s">
        <v>514</v>
      </c>
      <c r="F88" s="137" t="s">
        <v>515</v>
      </c>
      <c r="G88" s="134">
        <v>40892</v>
      </c>
      <c r="H88" s="138">
        <v>35000000</v>
      </c>
      <c r="I88" s="134">
        <v>40905</v>
      </c>
      <c r="J88" s="137" t="s">
        <v>516</v>
      </c>
      <c r="K88" s="134">
        <v>40905</v>
      </c>
      <c r="L88" s="77">
        <v>34973965</v>
      </c>
      <c r="M88" s="134">
        <v>40545</v>
      </c>
      <c r="N88" s="134">
        <v>40905</v>
      </c>
      <c r="O88" s="103">
        <v>30</v>
      </c>
      <c r="P88" s="138">
        <v>34973965</v>
      </c>
      <c r="Q88" s="67"/>
      <c r="R88" s="67"/>
      <c r="S88" s="67"/>
      <c r="T88" s="67"/>
      <c r="U88" s="103"/>
      <c r="V88" s="103"/>
      <c r="W88" s="74" t="s">
        <v>38</v>
      </c>
      <c r="X88" s="67"/>
      <c r="Y88" s="67"/>
      <c r="Z88" s="67"/>
      <c r="AA88" s="67"/>
      <c r="AB88" s="67"/>
      <c r="AC88" s="67"/>
      <c r="AD88" s="1696"/>
      <c r="AE88" s="59"/>
      <c r="AF88" s="108">
        <v>1</v>
      </c>
      <c r="AG88" s="79"/>
    </row>
    <row r="89" spans="1:33" hidden="1" x14ac:dyDescent="0.15">
      <c r="A89" s="140"/>
      <c r="B89" s="84"/>
      <c r="C89" s="103"/>
      <c r="D89" s="117"/>
      <c r="E89" s="133"/>
      <c r="F89" s="137"/>
      <c r="G89" s="134"/>
      <c r="H89" s="138"/>
      <c r="I89" s="141"/>
      <c r="J89" s="137"/>
      <c r="K89" s="134"/>
      <c r="L89" s="77"/>
      <c r="M89" s="134"/>
      <c r="N89" s="134"/>
      <c r="O89" s="103"/>
      <c r="P89" s="138"/>
      <c r="Q89" s="67"/>
      <c r="R89" s="67"/>
      <c r="S89" s="67"/>
      <c r="T89" s="67"/>
      <c r="U89" s="103"/>
      <c r="V89" s="103"/>
      <c r="W89" s="74"/>
      <c r="X89" s="67"/>
      <c r="Y89" s="67"/>
      <c r="Z89" s="67"/>
      <c r="AA89" s="67"/>
      <c r="AB89" s="67"/>
      <c r="AC89" s="67"/>
      <c r="AD89" s="67"/>
      <c r="AE89" s="59"/>
      <c r="AF89" s="65"/>
      <c r="AG89" s="79"/>
    </row>
    <row r="90" spans="1:33" ht="27" x14ac:dyDescent="0.15">
      <c r="A90" s="1646" t="s">
        <v>517</v>
      </c>
      <c r="B90" s="84" t="s">
        <v>518</v>
      </c>
      <c r="C90" s="103" t="s">
        <v>287</v>
      </c>
      <c r="D90" s="1646" t="s">
        <v>519</v>
      </c>
      <c r="E90" s="1695">
        <v>18145433</v>
      </c>
      <c r="F90" s="137" t="s">
        <v>520</v>
      </c>
      <c r="G90" s="134">
        <v>40695</v>
      </c>
      <c r="H90" s="138">
        <v>200000000</v>
      </c>
      <c r="I90" s="1694">
        <v>40906</v>
      </c>
      <c r="J90" s="137" t="s">
        <v>521</v>
      </c>
      <c r="K90" s="1694">
        <v>40906</v>
      </c>
      <c r="L90" s="77">
        <v>200000000</v>
      </c>
      <c r="M90" s="1694">
        <v>40907</v>
      </c>
      <c r="N90" s="1787">
        <v>41003</v>
      </c>
      <c r="O90" s="1695">
        <v>3</v>
      </c>
      <c r="P90" s="1698">
        <f>L90+L91</f>
        <v>229999647</v>
      </c>
      <c r="Q90" s="67"/>
      <c r="R90" s="67"/>
      <c r="S90" s="67"/>
      <c r="T90" s="67"/>
      <c r="U90" s="103"/>
      <c r="V90" s="103"/>
      <c r="W90" s="1646" t="s">
        <v>275</v>
      </c>
      <c r="X90" s="67"/>
      <c r="Y90" s="67"/>
      <c r="Z90" s="67"/>
      <c r="AA90" s="67"/>
      <c r="AB90" s="67"/>
      <c r="AC90" s="67"/>
      <c r="AD90" s="67"/>
      <c r="AE90" s="59"/>
      <c r="AF90" s="108">
        <v>0.5</v>
      </c>
      <c r="AG90" s="109">
        <v>0.5</v>
      </c>
    </row>
    <row r="91" spans="1:33" ht="18" x14ac:dyDescent="0.15">
      <c r="A91" s="1647"/>
      <c r="B91" s="84" t="s">
        <v>522</v>
      </c>
      <c r="C91" s="103" t="s">
        <v>287</v>
      </c>
      <c r="D91" s="1647"/>
      <c r="E91" s="1696"/>
      <c r="F91" s="137" t="s">
        <v>523</v>
      </c>
      <c r="G91" s="134">
        <v>40749</v>
      </c>
      <c r="H91" s="138">
        <v>30000000</v>
      </c>
      <c r="I91" s="1693"/>
      <c r="J91" s="137" t="s">
        <v>524</v>
      </c>
      <c r="K91" s="1693"/>
      <c r="L91" s="77">
        <v>29999647</v>
      </c>
      <c r="M91" s="1693"/>
      <c r="N91" s="1687"/>
      <c r="O91" s="1696"/>
      <c r="P91" s="1699"/>
      <c r="Q91" s="67"/>
      <c r="R91" s="67"/>
      <c r="S91" s="67"/>
      <c r="T91" s="67"/>
      <c r="U91" s="103"/>
      <c r="V91" s="103"/>
      <c r="W91" s="1647"/>
      <c r="X91" s="67"/>
      <c r="Y91" s="67"/>
      <c r="Z91" s="67"/>
      <c r="AA91" s="67"/>
      <c r="AB91" s="67"/>
      <c r="AC91" s="67"/>
      <c r="AD91" s="67"/>
      <c r="AE91" s="59"/>
      <c r="AF91" s="108">
        <v>0.1</v>
      </c>
      <c r="AG91" s="109">
        <v>0.1</v>
      </c>
    </row>
    <row r="92" spans="1:33" hidden="1" x14ac:dyDescent="0.15">
      <c r="A92" s="74"/>
      <c r="B92" s="84"/>
      <c r="C92" s="103"/>
      <c r="D92" s="74"/>
      <c r="E92" s="103"/>
      <c r="F92" s="137"/>
      <c r="G92" s="134"/>
      <c r="H92" s="138"/>
      <c r="I92" s="134"/>
      <c r="J92" s="137"/>
      <c r="K92" s="134"/>
      <c r="L92" s="77"/>
      <c r="M92" s="134"/>
      <c r="N92" s="142"/>
      <c r="O92" s="103"/>
      <c r="P92" s="138"/>
      <c r="Q92" s="67"/>
      <c r="R92" s="67"/>
      <c r="S92" s="67"/>
      <c r="T92" s="67"/>
      <c r="U92" s="103"/>
      <c r="V92" s="103"/>
      <c r="W92" s="143"/>
      <c r="X92" s="67"/>
      <c r="Y92" s="67"/>
      <c r="Z92" s="67"/>
      <c r="AA92" s="67"/>
      <c r="AB92" s="67"/>
      <c r="AC92" s="67"/>
      <c r="AD92" s="67"/>
      <c r="AE92" s="59"/>
      <c r="AF92" s="60"/>
      <c r="AG92" s="79"/>
    </row>
    <row r="93" spans="1:33" ht="36" hidden="1" x14ac:dyDescent="0.15">
      <c r="A93" s="64" t="s">
        <v>525</v>
      </c>
      <c r="B93" s="131" t="s">
        <v>526</v>
      </c>
      <c r="C93" s="103" t="s">
        <v>287</v>
      </c>
      <c r="D93" s="74" t="s">
        <v>527</v>
      </c>
      <c r="E93" s="103" t="s">
        <v>528</v>
      </c>
      <c r="F93" s="137" t="s">
        <v>529</v>
      </c>
      <c r="G93" s="134">
        <v>40693</v>
      </c>
      <c r="H93" s="138">
        <v>10000000</v>
      </c>
      <c r="I93" s="134">
        <v>40876</v>
      </c>
      <c r="J93" s="137" t="s">
        <v>530</v>
      </c>
      <c r="K93" s="134">
        <v>40876</v>
      </c>
      <c r="L93" s="77">
        <v>9981220</v>
      </c>
      <c r="M93" s="134">
        <v>40889</v>
      </c>
      <c r="N93" s="134">
        <v>40884</v>
      </c>
      <c r="O93" s="103">
        <v>30</v>
      </c>
      <c r="P93" s="138">
        <v>9981220</v>
      </c>
      <c r="Q93" s="67"/>
      <c r="R93" s="67"/>
      <c r="S93" s="67"/>
      <c r="T93" s="67"/>
      <c r="U93" s="134">
        <v>40906</v>
      </c>
      <c r="V93" s="134">
        <v>40906</v>
      </c>
      <c r="W93" s="74" t="s">
        <v>275</v>
      </c>
      <c r="X93" s="77">
        <f>P93/2</f>
        <v>4990610</v>
      </c>
      <c r="Y93" s="129">
        <v>40899</v>
      </c>
      <c r="Z93" s="67">
        <v>0</v>
      </c>
      <c r="AA93" s="67">
        <v>0</v>
      </c>
      <c r="AB93" s="77">
        <v>4990610</v>
      </c>
      <c r="AC93" s="67"/>
      <c r="AD93" s="67"/>
      <c r="AE93" s="59"/>
      <c r="AF93" s="60"/>
      <c r="AG93" s="79"/>
    </row>
    <row r="94" spans="1:33" hidden="1" x14ac:dyDescent="0.15"/>
    <row r="95" spans="1:33" hidden="1" x14ac:dyDescent="0.15"/>
    <row r="96" spans="1:33" hidden="1" x14ac:dyDescent="0.15"/>
    <row r="97" hidden="1" x14ac:dyDescent="0.15"/>
    <row r="98" hidden="1" x14ac:dyDescent="0.15"/>
    <row r="99" hidden="1" x14ac:dyDescent="0.15"/>
    <row r="100" hidden="1" x14ac:dyDescent="0.15"/>
    <row r="101" hidden="1" x14ac:dyDescent="0.15"/>
    <row r="102" hidden="1" x14ac:dyDescent="0.15"/>
    <row r="103" hidden="1" x14ac:dyDescent="0.15"/>
    <row r="104" hidden="1" x14ac:dyDescent="0.15"/>
    <row r="105" hidden="1" x14ac:dyDescent="0.15"/>
    <row r="106" hidden="1" x14ac:dyDescent="0.15"/>
    <row r="107" hidden="1" x14ac:dyDescent="0.15"/>
    <row r="108" hidden="1" x14ac:dyDescent="0.15"/>
    <row r="109" hidden="1" x14ac:dyDescent="0.15"/>
    <row r="110" hidden="1" x14ac:dyDescent="0.15"/>
    <row r="111" hidden="1" x14ac:dyDescent="0.15"/>
    <row r="112" hidden="1" x14ac:dyDescent="0.15"/>
    <row r="113" hidden="1" x14ac:dyDescent="0.15"/>
    <row r="114" hidden="1" x14ac:dyDescent="0.15"/>
    <row r="115" hidden="1" x14ac:dyDescent="0.15"/>
    <row r="116" hidden="1" x14ac:dyDescent="0.15"/>
    <row r="117" hidden="1" x14ac:dyDescent="0.15"/>
    <row r="118" hidden="1" x14ac:dyDescent="0.15"/>
    <row r="119" hidden="1" x14ac:dyDescent="0.15"/>
    <row r="120" hidden="1" x14ac:dyDescent="0.15"/>
    <row r="121" hidden="1" x14ac:dyDescent="0.15"/>
    <row r="122" hidden="1" x14ac:dyDescent="0.15"/>
    <row r="123" hidden="1" x14ac:dyDescent="0.15"/>
    <row r="124" hidden="1" x14ac:dyDescent="0.15"/>
    <row r="125" hidden="1" x14ac:dyDescent="0.15"/>
    <row r="126" hidden="1" x14ac:dyDescent="0.15"/>
    <row r="127" hidden="1" x14ac:dyDescent="0.15"/>
    <row r="128" hidden="1" x14ac:dyDescent="0.15"/>
    <row r="129" hidden="1" x14ac:dyDescent="0.15"/>
    <row r="130" hidden="1" x14ac:dyDescent="0.15"/>
    <row r="131" hidden="1" x14ac:dyDescent="0.15"/>
    <row r="132" hidden="1" x14ac:dyDescent="0.15"/>
    <row r="133" hidden="1" x14ac:dyDescent="0.15"/>
    <row r="134" hidden="1" x14ac:dyDescent="0.15"/>
    <row r="135" hidden="1" x14ac:dyDescent="0.15"/>
    <row r="136" hidden="1" x14ac:dyDescent="0.15"/>
    <row r="137" hidden="1" x14ac:dyDescent="0.15"/>
    <row r="138" hidden="1" x14ac:dyDescent="0.15"/>
    <row r="139" hidden="1" x14ac:dyDescent="0.15"/>
    <row r="140" hidden="1" x14ac:dyDescent="0.15"/>
    <row r="141" hidden="1" x14ac:dyDescent="0.15"/>
    <row r="142" hidden="1" x14ac:dyDescent="0.15"/>
    <row r="143" hidden="1" x14ac:dyDescent="0.15"/>
    <row r="144" hidden="1" x14ac:dyDescent="0.15"/>
    <row r="145" spans="1:33" hidden="1" x14ac:dyDescent="0.15"/>
    <row r="148" spans="1:33" x14ac:dyDescent="0.15">
      <c r="A148" s="62" t="s">
        <v>532</v>
      </c>
    </row>
    <row r="149" spans="1:33" x14ac:dyDescent="0.15">
      <c r="A149" s="1747" t="s">
        <v>596</v>
      </c>
      <c r="B149" s="1748"/>
      <c r="C149" s="1748"/>
      <c r="D149" s="1748"/>
      <c r="E149" s="1748"/>
      <c r="F149" s="1748"/>
      <c r="G149" s="1748"/>
      <c r="H149" s="1748"/>
      <c r="I149" s="1748"/>
      <c r="J149" s="1748"/>
      <c r="K149" s="1748"/>
      <c r="L149" s="1748"/>
      <c r="M149" s="1748"/>
      <c r="N149" s="1748"/>
      <c r="O149" s="1748"/>
      <c r="P149" s="1748"/>
      <c r="Q149" s="1748"/>
      <c r="R149" s="1748"/>
      <c r="S149" s="1748"/>
      <c r="T149" s="1748"/>
      <c r="U149" s="1748"/>
      <c r="V149" s="1748"/>
      <c r="W149" s="1748"/>
      <c r="X149" s="1748"/>
      <c r="Y149" s="1748"/>
      <c r="Z149" s="1748"/>
      <c r="AA149" s="1748"/>
      <c r="AB149" s="1748"/>
      <c r="AC149" s="1748"/>
      <c r="AD149" s="1748"/>
      <c r="AE149" s="1748"/>
      <c r="AF149" s="1748"/>
      <c r="AG149" s="1749"/>
    </row>
    <row r="150" spans="1:33" x14ac:dyDescent="0.15">
      <c r="A150" s="1675" t="s">
        <v>1</v>
      </c>
      <c r="B150" s="1676"/>
      <c r="C150" s="1676"/>
      <c r="D150" s="1676"/>
      <c r="E150" s="1676"/>
      <c r="F150" s="1676"/>
      <c r="G150" s="1676"/>
      <c r="H150" s="1676"/>
      <c r="I150" s="1676"/>
      <c r="J150" s="1676"/>
      <c r="K150" s="1676"/>
      <c r="L150" s="1676"/>
      <c r="M150" s="1676"/>
      <c r="N150" s="1676"/>
      <c r="O150" s="1676"/>
      <c r="P150" s="1676"/>
      <c r="Q150" s="1676"/>
      <c r="R150" s="1676"/>
      <c r="S150" s="1676"/>
      <c r="T150" s="1676"/>
      <c r="U150" s="1676"/>
      <c r="V150" s="1676"/>
      <c r="W150" s="1676"/>
      <c r="X150" s="1676"/>
      <c r="Y150" s="1676"/>
      <c r="Z150" s="1676"/>
      <c r="AA150" s="1676"/>
      <c r="AB150" s="1676"/>
      <c r="AC150" s="1676"/>
      <c r="AD150" s="1676"/>
      <c r="AE150" s="1676"/>
      <c r="AF150" s="1676"/>
      <c r="AG150" s="1677"/>
    </row>
    <row r="151" spans="1:33" ht="20.25" customHeight="1" x14ac:dyDescent="0.15">
      <c r="A151" s="1647" t="s">
        <v>2</v>
      </c>
      <c r="B151" s="1647" t="s">
        <v>3</v>
      </c>
      <c r="C151" s="1647" t="s">
        <v>4</v>
      </c>
      <c r="D151" s="144" t="s">
        <v>5</v>
      </c>
      <c r="E151" s="144"/>
      <c r="F151" s="144" t="s">
        <v>6</v>
      </c>
      <c r="G151" s="144"/>
      <c r="H151" s="144"/>
      <c r="I151" s="1647" t="s">
        <v>7</v>
      </c>
      <c r="J151" s="1696" t="s">
        <v>8</v>
      </c>
      <c r="K151" s="1696"/>
      <c r="L151" s="1696"/>
      <c r="M151" s="1704" t="s">
        <v>9</v>
      </c>
      <c r="N151" s="1647" t="s">
        <v>10</v>
      </c>
      <c r="O151" s="1647" t="s">
        <v>11</v>
      </c>
      <c r="P151" s="1647" t="s">
        <v>12</v>
      </c>
      <c r="Q151" s="74" t="s">
        <v>262</v>
      </c>
      <c r="R151" s="74" t="s">
        <v>263</v>
      </c>
      <c r="S151" s="74" t="s">
        <v>264</v>
      </c>
      <c r="T151" s="74" t="s">
        <v>265</v>
      </c>
      <c r="U151" s="1647" t="s">
        <v>13</v>
      </c>
      <c r="V151" s="1647" t="s">
        <v>14</v>
      </c>
      <c r="W151" s="1704" t="s">
        <v>266</v>
      </c>
      <c r="X151" s="1701" t="s">
        <v>16</v>
      </c>
      <c r="Y151" s="1701"/>
      <c r="Z151" s="1701"/>
      <c r="AA151" s="1701"/>
      <c r="AB151" s="1701"/>
      <c r="AC151" s="1701"/>
      <c r="AD151" s="1701" t="s">
        <v>17</v>
      </c>
      <c r="AE151" s="59" t="s">
        <v>267</v>
      </c>
      <c r="AF151" s="145"/>
      <c r="AG151" s="1801" t="s">
        <v>542</v>
      </c>
    </row>
    <row r="152" spans="1:33" x14ac:dyDescent="0.15">
      <c r="A152" s="1646"/>
      <c r="B152" s="1646"/>
      <c r="C152" s="1646"/>
      <c r="D152" s="86" t="s">
        <v>18</v>
      </c>
      <c r="E152" s="86" t="s">
        <v>19</v>
      </c>
      <c r="F152" s="86" t="s">
        <v>20</v>
      </c>
      <c r="G152" s="86" t="s">
        <v>21</v>
      </c>
      <c r="H152" s="86" t="s">
        <v>22</v>
      </c>
      <c r="I152" s="1646"/>
      <c r="J152" s="85" t="s">
        <v>23</v>
      </c>
      <c r="K152" s="86" t="s">
        <v>21</v>
      </c>
      <c r="L152" s="86" t="s">
        <v>24</v>
      </c>
      <c r="M152" s="1704"/>
      <c r="N152" s="1646"/>
      <c r="O152" s="1646"/>
      <c r="P152" s="1646" t="s">
        <v>268</v>
      </c>
      <c r="Q152" s="85"/>
      <c r="R152" s="85"/>
      <c r="S152" s="85"/>
      <c r="T152" s="85"/>
      <c r="U152" s="1646" t="s">
        <v>25</v>
      </c>
      <c r="V152" s="1646" t="s">
        <v>26</v>
      </c>
      <c r="W152" s="1704"/>
      <c r="X152" s="146" t="s">
        <v>27</v>
      </c>
      <c r="Y152" s="146" t="s">
        <v>21</v>
      </c>
      <c r="Z152" s="146" t="s">
        <v>28</v>
      </c>
      <c r="AA152" s="146" t="s">
        <v>21</v>
      </c>
      <c r="AB152" s="146" t="s">
        <v>29</v>
      </c>
      <c r="AC152" s="146" t="s">
        <v>21</v>
      </c>
      <c r="AD152" s="1700"/>
      <c r="AE152" s="59"/>
      <c r="AF152" s="147"/>
      <c r="AG152" s="1794"/>
    </row>
    <row r="153" spans="1:33" ht="135" x14ac:dyDescent="0.15">
      <c r="A153" s="1646" t="s">
        <v>534</v>
      </c>
      <c r="B153" s="106" t="s">
        <v>599</v>
      </c>
      <c r="C153" s="148"/>
      <c r="D153" s="1646" t="s">
        <v>540</v>
      </c>
      <c r="E153" s="1695" t="s">
        <v>541</v>
      </c>
      <c r="F153" s="148"/>
      <c r="G153" s="148"/>
      <c r="H153" s="148"/>
      <c r="I153" s="148"/>
      <c r="J153" s="148"/>
      <c r="K153" s="148"/>
      <c r="L153" s="148"/>
      <c r="M153" s="148"/>
      <c r="N153" s="148"/>
      <c r="O153" s="148"/>
      <c r="P153" s="148"/>
      <c r="Q153" s="148"/>
      <c r="R153" s="148"/>
      <c r="S153" s="148"/>
      <c r="T153" s="148"/>
      <c r="U153" s="149"/>
      <c r="V153" s="148"/>
      <c r="W153" s="1798" t="s">
        <v>598</v>
      </c>
      <c r="X153" s="148"/>
      <c r="Y153" s="148"/>
      <c r="Z153" s="148"/>
      <c r="AA153" s="148"/>
      <c r="AB153" s="148"/>
      <c r="AC153" s="148"/>
      <c r="AD153" s="148"/>
      <c r="AE153" s="148"/>
      <c r="AF153" s="148"/>
      <c r="AG153" s="1795">
        <v>0.3</v>
      </c>
    </row>
    <row r="154" spans="1:33" x14ac:dyDescent="0.15">
      <c r="A154" s="1704"/>
      <c r="B154" s="1745" t="s">
        <v>535</v>
      </c>
      <c r="C154" s="148"/>
      <c r="D154" s="1704"/>
      <c r="E154" s="1708"/>
      <c r="F154" s="148"/>
      <c r="G154" s="148"/>
      <c r="H154" s="148"/>
      <c r="I154" s="148"/>
      <c r="J154" s="148"/>
      <c r="K154" s="148"/>
      <c r="L154" s="148"/>
      <c r="M154" s="148"/>
      <c r="N154" s="148"/>
      <c r="O154" s="148"/>
      <c r="P154" s="148"/>
      <c r="Q154" s="148"/>
      <c r="R154" s="148"/>
      <c r="S154" s="148"/>
      <c r="T154" s="148"/>
      <c r="U154" s="149"/>
      <c r="V154" s="148"/>
      <c r="W154" s="1799"/>
      <c r="X154" s="148"/>
      <c r="Y154" s="148"/>
      <c r="Z154" s="148"/>
      <c r="AA154" s="148"/>
      <c r="AB154" s="148"/>
      <c r="AC154" s="148"/>
      <c r="AD154" s="148"/>
      <c r="AE154" s="148"/>
      <c r="AF154" s="148"/>
      <c r="AG154" s="1690"/>
    </row>
    <row r="155" spans="1:33" x14ac:dyDescent="0.15">
      <c r="A155" s="1704"/>
      <c r="B155" s="1786"/>
      <c r="C155" s="148"/>
      <c r="D155" s="1704"/>
      <c r="E155" s="1708"/>
      <c r="F155" s="148"/>
      <c r="G155" s="148"/>
      <c r="H155" s="148"/>
      <c r="I155" s="148"/>
      <c r="J155" s="148"/>
      <c r="K155" s="148"/>
      <c r="L155" s="148"/>
      <c r="M155" s="148"/>
      <c r="N155" s="148"/>
      <c r="O155" s="148"/>
      <c r="P155" s="148"/>
      <c r="Q155" s="148"/>
      <c r="R155" s="148"/>
      <c r="S155" s="148"/>
      <c r="T155" s="148"/>
      <c r="U155" s="149"/>
      <c r="V155" s="148"/>
      <c r="W155" s="1799"/>
      <c r="X155" s="148"/>
      <c r="Y155" s="148"/>
      <c r="Z155" s="148"/>
      <c r="AA155" s="148"/>
      <c r="AB155" s="148"/>
      <c r="AC155" s="148"/>
      <c r="AD155" s="148"/>
      <c r="AE155" s="148"/>
      <c r="AF155" s="148"/>
      <c r="AG155" s="1690"/>
    </row>
    <row r="156" spans="1:33" x14ac:dyDescent="0.15">
      <c r="A156" s="1704"/>
      <c r="B156" s="1746"/>
      <c r="C156" s="148"/>
      <c r="D156" s="1704"/>
      <c r="E156" s="1708"/>
      <c r="F156" s="148"/>
      <c r="G156" s="148"/>
      <c r="H156" s="148"/>
      <c r="I156" s="148"/>
      <c r="J156" s="148"/>
      <c r="K156" s="148"/>
      <c r="L156" s="148"/>
      <c r="M156" s="148"/>
      <c r="N156" s="148"/>
      <c r="O156" s="148"/>
      <c r="P156" s="148"/>
      <c r="Q156" s="148"/>
      <c r="R156" s="148"/>
      <c r="S156" s="148"/>
      <c r="T156" s="148"/>
      <c r="U156" s="149"/>
      <c r="V156" s="148"/>
      <c r="W156" s="1799"/>
      <c r="X156" s="148"/>
      <c r="Y156" s="148"/>
      <c r="Z156" s="148"/>
      <c r="AA156" s="148"/>
      <c r="AB156" s="148"/>
      <c r="AC156" s="148"/>
      <c r="AD156" s="148"/>
      <c r="AE156" s="148"/>
      <c r="AF156" s="148"/>
      <c r="AG156" s="1690"/>
    </row>
    <row r="157" spans="1:33" x14ac:dyDescent="0.15">
      <c r="A157" s="1704"/>
      <c r="B157" s="1745" t="s">
        <v>536</v>
      </c>
      <c r="C157" s="148"/>
      <c r="D157" s="1704"/>
      <c r="E157" s="1708"/>
      <c r="F157" s="148"/>
      <c r="G157" s="148"/>
      <c r="H157" s="148"/>
      <c r="I157" s="148"/>
      <c r="J157" s="148"/>
      <c r="K157" s="148"/>
      <c r="L157" s="148"/>
      <c r="M157" s="148"/>
      <c r="N157" s="148"/>
      <c r="O157" s="148"/>
      <c r="P157" s="148"/>
      <c r="Q157" s="148"/>
      <c r="R157" s="148"/>
      <c r="S157" s="148"/>
      <c r="T157" s="148"/>
      <c r="U157" s="149"/>
      <c r="V157" s="148"/>
      <c r="W157" s="1799"/>
      <c r="X157" s="148"/>
      <c r="Y157" s="148"/>
      <c r="Z157" s="148"/>
      <c r="AA157" s="148"/>
      <c r="AB157" s="148"/>
      <c r="AC157" s="148"/>
      <c r="AD157" s="148"/>
      <c r="AE157" s="148"/>
      <c r="AF157" s="148"/>
      <c r="AG157" s="1690"/>
    </row>
    <row r="158" spans="1:33" x14ac:dyDescent="0.15">
      <c r="A158" s="1704"/>
      <c r="B158" s="1786"/>
      <c r="C158" s="148"/>
      <c r="D158" s="1704"/>
      <c r="E158" s="1708"/>
      <c r="F158" s="148"/>
      <c r="G158" s="148"/>
      <c r="H158" s="148"/>
      <c r="I158" s="148"/>
      <c r="J158" s="148"/>
      <c r="K158" s="148"/>
      <c r="L158" s="148"/>
      <c r="M158" s="148"/>
      <c r="N158" s="148"/>
      <c r="O158" s="148"/>
      <c r="P158" s="148"/>
      <c r="Q158" s="148"/>
      <c r="R158" s="148"/>
      <c r="S158" s="148"/>
      <c r="T158" s="148"/>
      <c r="U158" s="149"/>
      <c r="V158" s="148"/>
      <c r="W158" s="1799"/>
      <c r="X158" s="148"/>
      <c r="Y158" s="148"/>
      <c r="Z158" s="148"/>
      <c r="AA158" s="148"/>
      <c r="AB158" s="148"/>
      <c r="AC158" s="148"/>
      <c r="AD158" s="148"/>
      <c r="AE158" s="148"/>
      <c r="AF158" s="148"/>
      <c r="AG158" s="1690"/>
    </row>
    <row r="159" spans="1:33" x14ac:dyDescent="0.15">
      <c r="A159" s="1704"/>
      <c r="B159" s="1746"/>
      <c r="C159" s="148"/>
      <c r="D159" s="1704"/>
      <c r="E159" s="1708"/>
      <c r="F159" s="148"/>
      <c r="G159" s="148"/>
      <c r="H159" s="148"/>
      <c r="I159" s="148"/>
      <c r="J159" s="148"/>
      <c r="K159" s="148"/>
      <c r="L159" s="148"/>
      <c r="M159" s="148"/>
      <c r="N159" s="148"/>
      <c r="O159" s="148"/>
      <c r="P159" s="148"/>
      <c r="Q159" s="148"/>
      <c r="R159" s="148"/>
      <c r="S159" s="148"/>
      <c r="T159" s="148"/>
      <c r="U159" s="149"/>
      <c r="V159" s="148"/>
      <c r="W159" s="1799"/>
      <c r="X159" s="148"/>
      <c r="Y159" s="148"/>
      <c r="Z159" s="148"/>
      <c r="AA159" s="148"/>
      <c r="AB159" s="148"/>
      <c r="AC159" s="148"/>
      <c r="AD159" s="148"/>
      <c r="AE159" s="148"/>
      <c r="AF159" s="148"/>
      <c r="AG159" s="1690"/>
    </row>
    <row r="160" spans="1:33" x14ac:dyDescent="0.15">
      <c r="A160" s="1704"/>
      <c r="B160" s="1745" t="s">
        <v>537</v>
      </c>
      <c r="C160" s="148"/>
      <c r="D160" s="1704"/>
      <c r="E160" s="1708"/>
      <c r="F160" s="148"/>
      <c r="G160" s="148"/>
      <c r="H160" s="148"/>
      <c r="I160" s="148"/>
      <c r="J160" s="148"/>
      <c r="K160" s="148"/>
      <c r="L160" s="148"/>
      <c r="M160" s="148"/>
      <c r="N160" s="148"/>
      <c r="O160" s="148"/>
      <c r="P160" s="148"/>
      <c r="Q160" s="148"/>
      <c r="R160" s="148"/>
      <c r="S160" s="148"/>
      <c r="T160" s="148"/>
      <c r="U160" s="149"/>
      <c r="V160" s="148"/>
      <c r="W160" s="1799"/>
      <c r="X160" s="148"/>
      <c r="Y160" s="148"/>
      <c r="Z160" s="148"/>
      <c r="AA160" s="148"/>
      <c r="AB160" s="148"/>
      <c r="AC160" s="148"/>
      <c r="AD160" s="148"/>
      <c r="AE160" s="148"/>
      <c r="AF160" s="148"/>
      <c r="AG160" s="1690"/>
    </row>
    <row r="161" spans="1:33" x14ac:dyDescent="0.15">
      <c r="A161" s="1704"/>
      <c r="B161" s="1786"/>
      <c r="C161" s="148"/>
      <c r="D161" s="1704"/>
      <c r="E161" s="1708"/>
      <c r="F161" s="148"/>
      <c r="G161" s="148"/>
      <c r="H161" s="148"/>
      <c r="I161" s="148"/>
      <c r="J161" s="148"/>
      <c r="K161" s="148"/>
      <c r="L161" s="148"/>
      <c r="M161" s="148"/>
      <c r="N161" s="148"/>
      <c r="O161" s="148"/>
      <c r="P161" s="148"/>
      <c r="Q161" s="148"/>
      <c r="R161" s="148"/>
      <c r="S161" s="148"/>
      <c r="T161" s="148"/>
      <c r="U161" s="149"/>
      <c r="V161" s="148"/>
      <c r="W161" s="1799"/>
      <c r="X161" s="148"/>
      <c r="Y161" s="148"/>
      <c r="Z161" s="148"/>
      <c r="AA161" s="148"/>
      <c r="AB161" s="148"/>
      <c r="AC161" s="148"/>
      <c r="AD161" s="148"/>
      <c r="AE161" s="148"/>
      <c r="AF161" s="148"/>
      <c r="AG161" s="1690"/>
    </row>
    <row r="162" spans="1:33" x14ac:dyDescent="0.15">
      <c r="A162" s="1704"/>
      <c r="B162" s="1746"/>
      <c r="C162" s="148"/>
      <c r="D162" s="1704"/>
      <c r="E162" s="1708"/>
      <c r="F162" s="148"/>
      <c r="G162" s="148"/>
      <c r="H162" s="148"/>
      <c r="I162" s="148"/>
      <c r="J162" s="148"/>
      <c r="K162" s="148"/>
      <c r="L162" s="148"/>
      <c r="M162" s="148"/>
      <c r="N162" s="148"/>
      <c r="O162" s="148"/>
      <c r="P162" s="148"/>
      <c r="Q162" s="148"/>
      <c r="R162" s="148"/>
      <c r="S162" s="148"/>
      <c r="T162" s="148"/>
      <c r="U162" s="149"/>
      <c r="V162" s="148"/>
      <c r="W162" s="1799"/>
      <c r="X162" s="148"/>
      <c r="Y162" s="148"/>
      <c r="Z162" s="148"/>
      <c r="AA162" s="148"/>
      <c r="AB162" s="148"/>
      <c r="AC162" s="148"/>
      <c r="AD162" s="148"/>
      <c r="AE162" s="148"/>
      <c r="AF162" s="148"/>
      <c r="AG162" s="1690"/>
    </row>
    <row r="163" spans="1:33" x14ac:dyDescent="0.15">
      <c r="A163" s="1704"/>
      <c r="B163" s="1745" t="s">
        <v>538</v>
      </c>
      <c r="C163" s="148"/>
      <c r="D163" s="1704"/>
      <c r="E163" s="1696"/>
      <c r="F163" s="148"/>
      <c r="G163" s="148"/>
      <c r="H163" s="148"/>
      <c r="I163" s="148"/>
      <c r="J163" s="148"/>
      <c r="K163" s="148"/>
      <c r="L163" s="148"/>
      <c r="M163" s="148"/>
      <c r="N163" s="148"/>
      <c r="O163" s="148"/>
      <c r="P163" s="148"/>
      <c r="Q163" s="148"/>
      <c r="R163" s="148"/>
      <c r="S163" s="148"/>
      <c r="T163" s="148"/>
      <c r="U163" s="149"/>
      <c r="V163" s="148"/>
      <c r="W163" s="1799"/>
      <c r="X163" s="148"/>
      <c r="Y163" s="148"/>
      <c r="Z163" s="148"/>
      <c r="AA163" s="148"/>
      <c r="AB163" s="148"/>
      <c r="AC163" s="148"/>
      <c r="AD163" s="148"/>
      <c r="AE163" s="148"/>
      <c r="AF163" s="148"/>
      <c r="AG163" s="1690"/>
    </row>
    <row r="164" spans="1:33" x14ac:dyDescent="0.15">
      <c r="A164" s="1704"/>
      <c r="B164" s="1746"/>
      <c r="C164" s="148"/>
      <c r="D164" s="1704"/>
      <c r="E164" s="148"/>
      <c r="F164" s="148"/>
      <c r="G164" s="148"/>
      <c r="H164" s="148"/>
      <c r="I164" s="148"/>
      <c r="J164" s="148"/>
      <c r="K164" s="148"/>
      <c r="L164" s="148"/>
      <c r="M164" s="148"/>
      <c r="N164" s="148"/>
      <c r="O164" s="148"/>
      <c r="P164" s="148"/>
      <c r="Q164" s="148"/>
      <c r="R164" s="148"/>
      <c r="S164" s="148"/>
      <c r="T164" s="148"/>
      <c r="U164" s="149"/>
      <c r="V164" s="148"/>
      <c r="W164" s="1799"/>
      <c r="X164" s="148"/>
      <c r="Y164" s="148"/>
      <c r="Z164" s="148"/>
      <c r="AA164" s="148"/>
      <c r="AB164" s="148"/>
      <c r="AC164" s="148"/>
      <c r="AD164" s="148"/>
      <c r="AE164" s="148"/>
      <c r="AF164" s="148"/>
      <c r="AG164" s="1690"/>
    </row>
    <row r="165" spans="1:33" x14ac:dyDescent="0.15">
      <c r="A165" s="1704"/>
      <c r="B165" s="1745" t="s">
        <v>539</v>
      </c>
      <c r="C165" s="148"/>
      <c r="D165" s="1704"/>
      <c r="E165" s="148"/>
      <c r="F165" s="148"/>
      <c r="G165" s="148"/>
      <c r="H165" s="148"/>
      <c r="I165" s="148"/>
      <c r="J165" s="148"/>
      <c r="K165" s="148"/>
      <c r="L165" s="148"/>
      <c r="M165" s="148"/>
      <c r="N165" s="148"/>
      <c r="O165" s="148"/>
      <c r="P165" s="148"/>
      <c r="Q165" s="148"/>
      <c r="R165" s="148"/>
      <c r="S165" s="148"/>
      <c r="T165" s="148"/>
      <c r="U165" s="149"/>
      <c r="V165" s="148"/>
      <c r="W165" s="1799"/>
      <c r="X165" s="148"/>
      <c r="Y165" s="148"/>
      <c r="Z165" s="148"/>
      <c r="AA165" s="148"/>
      <c r="AB165" s="148"/>
      <c r="AC165" s="148"/>
      <c r="AD165" s="148"/>
      <c r="AE165" s="148"/>
      <c r="AF165" s="148"/>
      <c r="AG165" s="1690"/>
    </row>
    <row r="166" spans="1:33" x14ac:dyDescent="0.15">
      <c r="A166" s="1647"/>
      <c r="B166" s="1746"/>
      <c r="C166" s="148"/>
      <c r="D166" s="1647"/>
      <c r="E166" s="148"/>
      <c r="F166" s="148"/>
      <c r="G166" s="148"/>
      <c r="H166" s="148"/>
      <c r="I166" s="148"/>
      <c r="J166" s="148"/>
      <c r="K166" s="148"/>
      <c r="L166" s="148"/>
      <c r="M166" s="148"/>
      <c r="N166" s="148"/>
      <c r="O166" s="148"/>
      <c r="P166" s="148"/>
      <c r="Q166" s="148"/>
      <c r="R166" s="148"/>
      <c r="S166" s="148"/>
      <c r="T166" s="148"/>
      <c r="U166" s="149"/>
      <c r="V166" s="148"/>
      <c r="W166" s="1800"/>
      <c r="X166" s="148"/>
      <c r="Y166" s="148"/>
      <c r="Z166" s="148"/>
      <c r="AA166" s="148"/>
      <c r="AB166" s="148"/>
      <c r="AC166" s="148"/>
      <c r="AD166" s="148"/>
      <c r="AE166" s="148"/>
      <c r="AF166" s="148"/>
      <c r="AG166" s="1691"/>
    </row>
    <row r="167" spans="1:33" ht="36" x14ac:dyDescent="0.15">
      <c r="A167" s="1646" t="s">
        <v>544</v>
      </c>
      <c r="B167" s="68" t="s">
        <v>545</v>
      </c>
      <c r="C167" s="148"/>
      <c r="D167" s="1646" t="s">
        <v>548</v>
      </c>
      <c r="E167" s="1695" t="s">
        <v>549</v>
      </c>
      <c r="F167" s="148"/>
      <c r="G167" s="148"/>
      <c r="H167" s="148"/>
      <c r="I167" s="148"/>
      <c r="J167" s="148"/>
      <c r="K167" s="148"/>
      <c r="L167" s="148"/>
      <c r="M167" s="148"/>
      <c r="N167" s="148"/>
      <c r="O167" s="148"/>
      <c r="P167" s="148"/>
      <c r="Q167" s="148"/>
      <c r="R167" s="148"/>
      <c r="S167" s="148"/>
      <c r="T167" s="148"/>
      <c r="U167" s="149"/>
      <c r="V167" s="148"/>
      <c r="W167" s="1798" t="s">
        <v>597</v>
      </c>
      <c r="X167" s="148"/>
      <c r="Y167" s="148"/>
      <c r="Z167" s="148"/>
      <c r="AA167" s="148"/>
      <c r="AB167" s="148"/>
      <c r="AC167" s="148"/>
      <c r="AD167" s="148"/>
      <c r="AE167" s="148"/>
      <c r="AF167" s="148"/>
      <c r="AG167" s="1795">
        <v>0</v>
      </c>
    </row>
    <row r="168" spans="1:33" ht="27" x14ac:dyDescent="0.15">
      <c r="A168" s="1704"/>
      <c r="B168" s="68" t="s">
        <v>546</v>
      </c>
      <c r="C168" s="148"/>
      <c r="D168" s="1704"/>
      <c r="E168" s="1708"/>
      <c r="F168" s="148"/>
      <c r="G168" s="148"/>
      <c r="H168" s="148"/>
      <c r="I168" s="148"/>
      <c r="J168" s="148"/>
      <c r="K168" s="148"/>
      <c r="L168" s="148"/>
      <c r="M168" s="148"/>
      <c r="N168" s="148"/>
      <c r="O168" s="148"/>
      <c r="P168" s="148"/>
      <c r="Q168" s="148"/>
      <c r="R168" s="148"/>
      <c r="S168" s="148"/>
      <c r="T168" s="148"/>
      <c r="U168" s="149"/>
      <c r="V168" s="148"/>
      <c r="W168" s="1799"/>
      <c r="X168" s="148"/>
      <c r="Y168" s="148"/>
      <c r="Z168" s="148"/>
      <c r="AA168" s="148"/>
      <c r="AB168" s="148"/>
      <c r="AC168" s="148"/>
      <c r="AD168" s="148"/>
      <c r="AE168" s="148"/>
      <c r="AF168" s="148"/>
      <c r="AG168" s="1690"/>
    </row>
    <row r="169" spans="1:33" ht="27" x14ac:dyDescent="0.15">
      <c r="A169" s="1647"/>
      <c r="B169" s="68" t="s">
        <v>547</v>
      </c>
      <c r="C169" s="148"/>
      <c r="D169" s="1647"/>
      <c r="E169" s="1696"/>
      <c r="F169" s="148"/>
      <c r="G169" s="148"/>
      <c r="H169" s="148"/>
      <c r="I169" s="148"/>
      <c r="J169" s="148"/>
      <c r="K169" s="148"/>
      <c r="L169" s="148"/>
      <c r="M169" s="148"/>
      <c r="N169" s="148"/>
      <c r="O169" s="148"/>
      <c r="P169" s="148"/>
      <c r="Q169" s="148"/>
      <c r="R169" s="148"/>
      <c r="S169" s="148"/>
      <c r="T169" s="148"/>
      <c r="U169" s="149"/>
      <c r="V169" s="148"/>
      <c r="W169" s="1800"/>
      <c r="X169" s="148"/>
      <c r="Y169" s="148"/>
      <c r="Z169" s="148"/>
      <c r="AA169" s="148"/>
      <c r="AB169" s="148"/>
      <c r="AC169" s="148"/>
      <c r="AD169" s="148"/>
      <c r="AE169" s="148"/>
      <c r="AF169" s="148"/>
      <c r="AG169" s="1691"/>
    </row>
    <row r="170" spans="1:33" ht="27" x14ac:dyDescent="0.15">
      <c r="A170" s="1646" t="s">
        <v>550</v>
      </c>
      <c r="B170" s="68" t="s">
        <v>551</v>
      </c>
      <c r="C170" s="148"/>
      <c r="D170" s="1646" t="s">
        <v>591</v>
      </c>
      <c r="E170" s="1695" t="s">
        <v>592</v>
      </c>
      <c r="F170" s="148"/>
      <c r="G170" s="148"/>
      <c r="H170" s="148"/>
      <c r="I170" s="148"/>
      <c r="J170" s="148"/>
      <c r="K170" s="148"/>
      <c r="L170" s="148"/>
      <c r="M170" s="148"/>
      <c r="N170" s="148"/>
      <c r="O170" s="148"/>
      <c r="P170" s="148"/>
      <c r="Q170" s="148"/>
      <c r="R170" s="148"/>
      <c r="S170" s="148"/>
      <c r="T170" s="148"/>
      <c r="U170" s="149"/>
      <c r="V170" s="148"/>
      <c r="W170" s="1798" t="s">
        <v>314</v>
      </c>
      <c r="X170" s="148"/>
      <c r="Y170" s="148"/>
      <c r="Z170" s="148"/>
      <c r="AA170" s="148"/>
      <c r="AB170" s="148"/>
      <c r="AC170" s="148"/>
      <c r="AD170" s="148"/>
      <c r="AE170" s="148"/>
      <c r="AF170" s="148"/>
      <c r="AG170" s="1795">
        <v>0.42</v>
      </c>
    </row>
    <row r="171" spans="1:33" ht="18" x14ac:dyDescent="0.15">
      <c r="A171" s="1704"/>
      <c r="B171" s="68" t="s">
        <v>552</v>
      </c>
      <c r="C171" s="148"/>
      <c r="D171" s="1704"/>
      <c r="E171" s="1708"/>
      <c r="F171" s="148"/>
      <c r="G171" s="148"/>
      <c r="H171" s="148"/>
      <c r="I171" s="148"/>
      <c r="J171" s="148"/>
      <c r="K171" s="148"/>
      <c r="L171" s="148"/>
      <c r="M171" s="148"/>
      <c r="N171" s="148"/>
      <c r="O171" s="148"/>
      <c r="P171" s="148"/>
      <c r="Q171" s="148"/>
      <c r="R171" s="148"/>
      <c r="S171" s="148"/>
      <c r="T171" s="148"/>
      <c r="U171" s="149"/>
      <c r="V171" s="148"/>
      <c r="W171" s="1799"/>
      <c r="X171" s="148"/>
      <c r="Y171" s="148"/>
      <c r="Z171" s="148"/>
      <c r="AA171" s="148"/>
      <c r="AB171" s="148"/>
      <c r="AC171" s="148"/>
      <c r="AD171" s="148"/>
      <c r="AE171" s="148"/>
      <c r="AF171" s="148"/>
      <c r="AG171" s="1690"/>
    </row>
    <row r="172" spans="1:33" x14ac:dyDescent="0.15">
      <c r="A172" s="1704"/>
      <c r="B172" s="68" t="s">
        <v>553</v>
      </c>
      <c r="C172" s="148"/>
      <c r="D172" s="1704"/>
      <c r="E172" s="1708"/>
      <c r="F172" s="148"/>
      <c r="G172" s="148"/>
      <c r="H172" s="148"/>
      <c r="I172" s="148"/>
      <c r="J172" s="148"/>
      <c r="K172" s="148"/>
      <c r="L172" s="148"/>
      <c r="M172" s="148"/>
      <c r="N172" s="148"/>
      <c r="O172" s="148"/>
      <c r="P172" s="148"/>
      <c r="Q172" s="148"/>
      <c r="R172" s="148"/>
      <c r="S172" s="148"/>
      <c r="T172" s="148"/>
      <c r="U172" s="149"/>
      <c r="V172" s="148"/>
      <c r="W172" s="1799"/>
      <c r="X172" s="148"/>
      <c r="Y172" s="148"/>
      <c r="Z172" s="148"/>
      <c r="AA172" s="148"/>
      <c r="AB172" s="148"/>
      <c r="AC172" s="148"/>
      <c r="AD172" s="148"/>
      <c r="AE172" s="148"/>
      <c r="AF172" s="148"/>
      <c r="AG172" s="1690"/>
    </row>
    <row r="173" spans="1:33" ht="18" x14ac:dyDescent="0.15">
      <c r="A173" s="1704"/>
      <c r="B173" s="68" t="s">
        <v>554</v>
      </c>
      <c r="C173" s="148"/>
      <c r="D173" s="1704"/>
      <c r="E173" s="1708"/>
      <c r="F173" s="148"/>
      <c r="G173" s="148"/>
      <c r="H173" s="148"/>
      <c r="I173" s="148"/>
      <c r="J173" s="148"/>
      <c r="K173" s="148"/>
      <c r="L173" s="148"/>
      <c r="M173" s="148"/>
      <c r="N173" s="148"/>
      <c r="O173" s="148"/>
      <c r="P173" s="148"/>
      <c r="Q173" s="148"/>
      <c r="R173" s="148"/>
      <c r="S173" s="148"/>
      <c r="T173" s="148"/>
      <c r="U173" s="149"/>
      <c r="V173" s="148"/>
      <c r="W173" s="1799"/>
      <c r="X173" s="148"/>
      <c r="Y173" s="148"/>
      <c r="Z173" s="148"/>
      <c r="AA173" s="148"/>
      <c r="AB173" s="148"/>
      <c r="AC173" s="148"/>
      <c r="AD173" s="148"/>
      <c r="AE173" s="148"/>
      <c r="AF173" s="148"/>
      <c r="AG173" s="1690"/>
    </row>
    <row r="174" spans="1:33" ht="18" x14ac:dyDescent="0.15">
      <c r="A174" s="1704"/>
      <c r="B174" s="68" t="s">
        <v>555</v>
      </c>
      <c r="C174" s="148"/>
      <c r="D174" s="1704"/>
      <c r="E174" s="1708"/>
      <c r="F174" s="148"/>
      <c r="G174" s="148"/>
      <c r="H174" s="148"/>
      <c r="I174" s="148"/>
      <c r="J174" s="148"/>
      <c r="K174" s="148"/>
      <c r="L174" s="148"/>
      <c r="M174" s="148"/>
      <c r="N174" s="148"/>
      <c r="O174" s="148"/>
      <c r="P174" s="148"/>
      <c r="Q174" s="148"/>
      <c r="R174" s="148"/>
      <c r="S174" s="148"/>
      <c r="T174" s="148"/>
      <c r="U174" s="149"/>
      <c r="V174" s="148"/>
      <c r="W174" s="1799"/>
      <c r="X174" s="148"/>
      <c r="Y174" s="148"/>
      <c r="Z174" s="148"/>
      <c r="AA174" s="148"/>
      <c r="AB174" s="148"/>
      <c r="AC174" s="148"/>
      <c r="AD174" s="148"/>
      <c r="AE174" s="148"/>
      <c r="AF174" s="148"/>
      <c r="AG174" s="1690"/>
    </row>
    <row r="175" spans="1:33" x14ac:dyDescent="0.15">
      <c r="A175" s="1704"/>
      <c r="B175" s="1745" t="s">
        <v>556</v>
      </c>
      <c r="C175" s="148"/>
      <c r="D175" s="1704"/>
      <c r="E175" s="1708"/>
      <c r="F175" s="148"/>
      <c r="G175" s="148"/>
      <c r="H175" s="148"/>
      <c r="I175" s="148"/>
      <c r="J175" s="148"/>
      <c r="K175" s="148"/>
      <c r="L175" s="148"/>
      <c r="M175" s="148"/>
      <c r="N175" s="148"/>
      <c r="O175" s="148"/>
      <c r="P175" s="148"/>
      <c r="Q175" s="148"/>
      <c r="R175" s="148"/>
      <c r="S175" s="148"/>
      <c r="T175" s="148"/>
      <c r="U175" s="149"/>
      <c r="V175" s="148"/>
      <c r="W175" s="1799"/>
      <c r="X175" s="148"/>
      <c r="Y175" s="148"/>
      <c r="Z175" s="148"/>
      <c r="AA175" s="148"/>
      <c r="AB175" s="148"/>
      <c r="AC175" s="148"/>
      <c r="AD175" s="148"/>
      <c r="AE175" s="148"/>
      <c r="AF175" s="148"/>
      <c r="AG175" s="1690"/>
    </row>
    <row r="176" spans="1:33" x14ac:dyDescent="0.15">
      <c r="A176" s="1704"/>
      <c r="B176" s="1746"/>
      <c r="C176" s="148"/>
      <c r="D176" s="1704"/>
      <c r="E176" s="1708"/>
      <c r="F176" s="148"/>
      <c r="G176" s="148"/>
      <c r="H176" s="148"/>
      <c r="I176" s="148"/>
      <c r="J176" s="148"/>
      <c r="K176" s="148"/>
      <c r="L176" s="148"/>
      <c r="M176" s="148"/>
      <c r="N176" s="148"/>
      <c r="O176" s="148"/>
      <c r="P176" s="148"/>
      <c r="Q176" s="148"/>
      <c r="R176" s="148"/>
      <c r="S176" s="148"/>
      <c r="T176" s="148"/>
      <c r="U176" s="149"/>
      <c r="V176" s="148"/>
      <c r="W176" s="1799"/>
      <c r="X176" s="148"/>
      <c r="Y176" s="148"/>
      <c r="Z176" s="148"/>
      <c r="AA176" s="148"/>
      <c r="AB176" s="148"/>
      <c r="AC176" s="148"/>
      <c r="AD176" s="148"/>
      <c r="AE176" s="148"/>
      <c r="AF176" s="148"/>
      <c r="AG176" s="1690"/>
    </row>
    <row r="177" spans="1:33" ht="27" x14ac:dyDescent="0.15">
      <c r="A177" s="1704"/>
      <c r="B177" s="68" t="s">
        <v>557</v>
      </c>
      <c r="C177" s="148"/>
      <c r="D177" s="1704"/>
      <c r="E177" s="1708"/>
      <c r="F177" s="148"/>
      <c r="G177" s="148"/>
      <c r="H177" s="148"/>
      <c r="I177" s="148"/>
      <c r="J177" s="148"/>
      <c r="K177" s="148"/>
      <c r="L177" s="148"/>
      <c r="M177" s="148"/>
      <c r="N177" s="148"/>
      <c r="O177" s="148"/>
      <c r="P177" s="148"/>
      <c r="Q177" s="148"/>
      <c r="R177" s="148"/>
      <c r="S177" s="148"/>
      <c r="T177" s="148"/>
      <c r="U177" s="149"/>
      <c r="V177" s="148"/>
      <c r="W177" s="1799"/>
      <c r="X177" s="148"/>
      <c r="Y177" s="148"/>
      <c r="Z177" s="148"/>
      <c r="AA177" s="148"/>
      <c r="AB177" s="148"/>
      <c r="AC177" s="148"/>
      <c r="AD177" s="148"/>
      <c r="AE177" s="148"/>
      <c r="AF177" s="148"/>
      <c r="AG177" s="1690"/>
    </row>
    <row r="178" spans="1:33" x14ac:dyDescent="0.15">
      <c r="A178" s="1704"/>
      <c r="B178" s="1745" t="s">
        <v>558</v>
      </c>
      <c r="C178" s="148"/>
      <c r="D178" s="1704"/>
      <c r="E178" s="1708"/>
      <c r="F178" s="148"/>
      <c r="G178" s="148"/>
      <c r="H178" s="148"/>
      <c r="I178" s="148"/>
      <c r="J178" s="148"/>
      <c r="K178" s="148"/>
      <c r="L178" s="148"/>
      <c r="M178" s="148"/>
      <c r="N178" s="148"/>
      <c r="O178" s="148"/>
      <c r="P178" s="148"/>
      <c r="Q178" s="148"/>
      <c r="R178" s="148"/>
      <c r="S178" s="148"/>
      <c r="T178" s="148"/>
      <c r="U178" s="149"/>
      <c r="V178" s="148"/>
      <c r="W178" s="1799"/>
      <c r="X178" s="148"/>
      <c r="Y178" s="148"/>
      <c r="Z178" s="148"/>
      <c r="AA178" s="148"/>
      <c r="AB178" s="148"/>
      <c r="AC178" s="148"/>
      <c r="AD178" s="148"/>
      <c r="AE178" s="148"/>
      <c r="AF178" s="148"/>
      <c r="AG178" s="1690"/>
    </row>
    <row r="179" spans="1:33" x14ac:dyDescent="0.15">
      <c r="A179" s="1704"/>
      <c r="B179" s="1746"/>
      <c r="C179" s="148"/>
      <c r="D179" s="1704"/>
      <c r="E179" s="1708"/>
      <c r="F179" s="148"/>
      <c r="G179" s="148"/>
      <c r="H179" s="148"/>
      <c r="I179" s="148"/>
      <c r="J179" s="148"/>
      <c r="K179" s="148"/>
      <c r="L179" s="148"/>
      <c r="M179" s="148"/>
      <c r="N179" s="148"/>
      <c r="O179" s="148"/>
      <c r="P179" s="148"/>
      <c r="Q179" s="148"/>
      <c r="R179" s="148"/>
      <c r="S179" s="148"/>
      <c r="T179" s="148"/>
      <c r="U179" s="149"/>
      <c r="V179" s="148"/>
      <c r="W179" s="1799"/>
      <c r="X179" s="148"/>
      <c r="Y179" s="148"/>
      <c r="Z179" s="148"/>
      <c r="AA179" s="148"/>
      <c r="AB179" s="148"/>
      <c r="AC179" s="148"/>
      <c r="AD179" s="148"/>
      <c r="AE179" s="148"/>
      <c r="AF179" s="148"/>
      <c r="AG179" s="1690"/>
    </row>
    <row r="180" spans="1:33" ht="18" x14ac:dyDescent="0.15">
      <c r="A180" s="1704"/>
      <c r="B180" s="150" t="s">
        <v>559</v>
      </c>
      <c r="C180" s="148"/>
      <c r="D180" s="1704"/>
      <c r="E180" s="1708"/>
      <c r="F180" s="148"/>
      <c r="G180" s="148"/>
      <c r="H180" s="148"/>
      <c r="I180" s="148"/>
      <c r="J180" s="148"/>
      <c r="K180" s="148"/>
      <c r="L180" s="148"/>
      <c r="M180" s="148"/>
      <c r="N180" s="148"/>
      <c r="O180" s="148"/>
      <c r="P180" s="148"/>
      <c r="Q180" s="148"/>
      <c r="R180" s="148"/>
      <c r="S180" s="148"/>
      <c r="T180" s="148"/>
      <c r="U180" s="149"/>
      <c r="V180" s="148"/>
      <c r="W180" s="1799"/>
      <c r="X180" s="148"/>
      <c r="Y180" s="148"/>
      <c r="Z180" s="148"/>
      <c r="AA180" s="148"/>
      <c r="AB180" s="148"/>
      <c r="AC180" s="148"/>
      <c r="AD180" s="148"/>
      <c r="AE180" s="148"/>
      <c r="AF180" s="148"/>
      <c r="AG180" s="1690"/>
    </row>
    <row r="181" spans="1:33" ht="18" x14ac:dyDescent="0.15">
      <c r="A181" s="1704"/>
      <c r="B181" s="68" t="s">
        <v>560</v>
      </c>
      <c r="C181" s="148"/>
      <c r="D181" s="1704"/>
      <c r="E181" s="1708"/>
      <c r="F181" s="148"/>
      <c r="G181" s="148"/>
      <c r="H181" s="148"/>
      <c r="I181" s="148"/>
      <c r="J181" s="148"/>
      <c r="K181" s="148"/>
      <c r="L181" s="148"/>
      <c r="M181" s="148"/>
      <c r="N181" s="148"/>
      <c r="O181" s="148"/>
      <c r="P181" s="148"/>
      <c r="Q181" s="148"/>
      <c r="R181" s="148"/>
      <c r="S181" s="148"/>
      <c r="T181" s="148"/>
      <c r="U181" s="149"/>
      <c r="V181" s="148"/>
      <c r="W181" s="1799"/>
      <c r="X181" s="148"/>
      <c r="Y181" s="148"/>
      <c r="Z181" s="148"/>
      <c r="AA181" s="148"/>
      <c r="AB181" s="148"/>
      <c r="AC181" s="148"/>
      <c r="AD181" s="148"/>
      <c r="AE181" s="148"/>
      <c r="AF181" s="148"/>
      <c r="AG181" s="1690"/>
    </row>
    <row r="182" spans="1:33" ht="18" x14ac:dyDescent="0.15">
      <c r="A182" s="1704"/>
      <c r="B182" s="150" t="s">
        <v>561</v>
      </c>
      <c r="C182" s="148"/>
      <c r="D182" s="1704"/>
      <c r="E182" s="1708"/>
      <c r="F182" s="148"/>
      <c r="G182" s="148"/>
      <c r="H182" s="148"/>
      <c r="I182" s="148"/>
      <c r="J182" s="148"/>
      <c r="K182" s="148"/>
      <c r="L182" s="148"/>
      <c r="M182" s="148"/>
      <c r="N182" s="148"/>
      <c r="O182" s="148"/>
      <c r="P182" s="148"/>
      <c r="Q182" s="148"/>
      <c r="R182" s="148"/>
      <c r="S182" s="148"/>
      <c r="T182" s="148"/>
      <c r="U182" s="149"/>
      <c r="V182" s="148"/>
      <c r="W182" s="1799"/>
      <c r="X182" s="148"/>
      <c r="Y182" s="148"/>
      <c r="Z182" s="148"/>
      <c r="AA182" s="148"/>
      <c r="AB182" s="148"/>
      <c r="AC182" s="148"/>
      <c r="AD182" s="148"/>
      <c r="AE182" s="148"/>
      <c r="AF182" s="148"/>
      <c r="AG182" s="1690"/>
    </row>
    <row r="183" spans="1:33" ht="18" x14ac:dyDescent="0.15">
      <c r="A183" s="1704"/>
      <c r="B183" s="150" t="s">
        <v>562</v>
      </c>
      <c r="C183" s="148"/>
      <c r="D183" s="1704"/>
      <c r="E183" s="1708"/>
      <c r="F183" s="148"/>
      <c r="G183" s="148"/>
      <c r="H183" s="148"/>
      <c r="I183" s="148"/>
      <c r="J183" s="148"/>
      <c r="K183" s="148"/>
      <c r="L183" s="148"/>
      <c r="M183" s="148"/>
      <c r="N183" s="148"/>
      <c r="O183" s="148"/>
      <c r="P183" s="148"/>
      <c r="Q183" s="148"/>
      <c r="R183" s="148"/>
      <c r="S183" s="148"/>
      <c r="T183" s="148"/>
      <c r="U183" s="149"/>
      <c r="V183" s="148"/>
      <c r="W183" s="1799"/>
      <c r="X183" s="148"/>
      <c r="Y183" s="148"/>
      <c r="Z183" s="148"/>
      <c r="AA183" s="148"/>
      <c r="AB183" s="148"/>
      <c r="AC183" s="148"/>
      <c r="AD183" s="148"/>
      <c r="AE183" s="148"/>
      <c r="AF183" s="148"/>
      <c r="AG183" s="1690"/>
    </row>
    <row r="184" spans="1:33" ht="18" x14ac:dyDescent="0.15">
      <c r="A184" s="1704"/>
      <c r="B184" s="68" t="s">
        <v>563</v>
      </c>
      <c r="C184" s="148"/>
      <c r="D184" s="1704"/>
      <c r="E184" s="1708"/>
      <c r="F184" s="148"/>
      <c r="G184" s="148"/>
      <c r="H184" s="148"/>
      <c r="I184" s="148"/>
      <c r="J184" s="148"/>
      <c r="K184" s="148"/>
      <c r="L184" s="148"/>
      <c r="M184" s="148"/>
      <c r="N184" s="148"/>
      <c r="O184" s="148"/>
      <c r="P184" s="148"/>
      <c r="Q184" s="148"/>
      <c r="R184" s="148"/>
      <c r="S184" s="148"/>
      <c r="T184" s="148"/>
      <c r="U184" s="149"/>
      <c r="V184" s="148"/>
      <c r="W184" s="1799"/>
      <c r="X184" s="148"/>
      <c r="Y184" s="148"/>
      <c r="Z184" s="148"/>
      <c r="AA184" s="148"/>
      <c r="AB184" s="148"/>
      <c r="AC184" s="148"/>
      <c r="AD184" s="148"/>
      <c r="AE184" s="148"/>
      <c r="AF184" s="148"/>
      <c r="AG184" s="1690"/>
    </row>
    <row r="185" spans="1:33" ht="18" x14ac:dyDescent="0.15">
      <c r="A185" s="1704"/>
      <c r="B185" s="68" t="s">
        <v>564</v>
      </c>
      <c r="C185" s="148"/>
      <c r="D185" s="1704"/>
      <c r="E185" s="1708"/>
      <c r="F185" s="148"/>
      <c r="G185" s="148"/>
      <c r="H185" s="148"/>
      <c r="I185" s="148"/>
      <c r="J185" s="148"/>
      <c r="K185" s="148"/>
      <c r="L185" s="148"/>
      <c r="M185" s="148"/>
      <c r="N185" s="148"/>
      <c r="O185" s="148"/>
      <c r="P185" s="148"/>
      <c r="Q185" s="148"/>
      <c r="R185" s="148"/>
      <c r="S185" s="148"/>
      <c r="T185" s="148"/>
      <c r="U185" s="149"/>
      <c r="V185" s="148"/>
      <c r="W185" s="1799"/>
      <c r="X185" s="148"/>
      <c r="Y185" s="148"/>
      <c r="Z185" s="148"/>
      <c r="AA185" s="148"/>
      <c r="AB185" s="148"/>
      <c r="AC185" s="148"/>
      <c r="AD185" s="148"/>
      <c r="AE185" s="148"/>
      <c r="AF185" s="148"/>
      <c r="AG185" s="1690"/>
    </row>
    <row r="186" spans="1:33" x14ac:dyDescent="0.15">
      <c r="A186" s="1704"/>
      <c r="B186" s="1745" t="s">
        <v>565</v>
      </c>
      <c r="C186" s="148"/>
      <c r="D186" s="1704"/>
      <c r="E186" s="1708"/>
      <c r="F186" s="148"/>
      <c r="G186" s="148"/>
      <c r="H186" s="148"/>
      <c r="I186" s="148"/>
      <c r="J186" s="148"/>
      <c r="K186" s="148"/>
      <c r="L186" s="148"/>
      <c r="M186" s="148"/>
      <c r="N186" s="148"/>
      <c r="O186" s="148"/>
      <c r="P186" s="148"/>
      <c r="Q186" s="148"/>
      <c r="R186" s="148"/>
      <c r="S186" s="148"/>
      <c r="T186" s="148"/>
      <c r="U186" s="149"/>
      <c r="V186" s="148"/>
      <c r="W186" s="1799"/>
      <c r="X186" s="148"/>
      <c r="Y186" s="148"/>
      <c r="Z186" s="148"/>
      <c r="AA186" s="148"/>
      <c r="AB186" s="148"/>
      <c r="AC186" s="148"/>
      <c r="AD186" s="148"/>
      <c r="AE186" s="148"/>
      <c r="AF186" s="148"/>
      <c r="AG186" s="1690"/>
    </row>
    <row r="187" spans="1:33" x14ac:dyDescent="0.15">
      <c r="A187" s="1704"/>
      <c r="B187" s="1746"/>
      <c r="C187" s="148"/>
      <c r="D187" s="1704"/>
      <c r="E187" s="1708"/>
      <c r="F187" s="148"/>
      <c r="G187" s="148"/>
      <c r="H187" s="148"/>
      <c r="I187" s="148"/>
      <c r="J187" s="148"/>
      <c r="K187" s="148"/>
      <c r="L187" s="148"/>
      <c r="M187" s="148"/>
      <c r="N187" s="148"/>
      <c r="O187" s="148"/>
      <c r="P187" s="148"/>
      <c r="Q187" s="148"/>
      <c r="R187" s="148"/>
      <c r="S187" s="148"/>
      <c r="T187" s="148"/>
      <c r="U187" s="149"/>
      <c r="V187" s="148"/>
      <c r="W187" s="1799"/>
      <c r="X187" s="148"/>
      <c r="Y187" s="148"/>
      <c r="Z187" s="148"/>
      <c r="AA187" s="148"/>
      <c r="AB187" s="148"/>
      <c r="AC187" s="148"/>
      <c r="AD187" s="148"/>
      <c r="AE187" s="148"/>
      <c r="AF187" s="148"/>
      <c r="AG187" s="1690"/>
    </row>
    <row r="188" spans="1:33" ht="18" x14ac:dyDescent="0.15">
      <c r="A188" s="1704"/>
      <c r="B188" s="68" t="s">
        <v>566</v>
      </c>
      <c r="C188" s="148"/>
      <c r="D188" s="1704"/>
      <c r="E188" s="1708"/>
      <c r="F188" s="148"/>
      <c r="G188" s="148"/>
      <c r="H188" s="148"/>
      <c r="I188" s="148"/>
      <c r="J188" s="148"/>
      <c r="K188" s="148"/>
      <c r="L188" s="148"/>
      <c r="M188" s="148"/>
      <c r="N188" s="148"/>
      <c r="O188" s="148"/>
      <c r="P188" s="148"/>
      <c r="Q188" s="148"/>
      <c r="R188" s="148"/>
      <c r="S188" s="148"/>
      <c r="T188" s="148"/>
      <c r="U188" s="149"/>
      <c r="V188" s="148"/>
      <c r="W188" s="1799"/>
      <c r="X188" s="148"/>
      <c r="Y188" s="148"/>
      <c r="Z188" s="148"/>
      <c r="AA188" s="148"/>
      <c r="AB188" s="148"/>
      <c r="AC188" s="148"/>
      <c r="AD188" s="148"/>
      <c r="AE188" s="148"/>
      <c r="AF188" s="148"/>
      <c r="AG188" s="1690"/>
    </row>
    <row r="189" spans="1:33" ht="18" x14ac:dyDescent="0.15">
      <c r="A189" s="1704"/>
      <c r="B189" s="68" t="s">
        <v>567</v>
      </c>
      <c r="C189" s="148"/>
      <c r="D189" s="1704"/>
      <c r="E189" s="1708"/>
      <c r="F189" s="148"/>
      <c r="G189" s="148"/>
      <c r="H189" s="148"/>
      <c r="I189" s="148"/>
      <c r="J189" s="148"/>
      <c r="K189" s="148"/>
      <c r="L189" s="148"/>
      <c r="M189" s="148"/>
      <c r="N189" s="148"/>
      <c r="O189" s="148"/>
      <c r="P189" s="148"/>
      <c r="Q189" s="148"/>
      <c r="R189" s="148"/>
      <c r="S189" s="148"/>
      <c r="T189" s="148"/>
      <c r="U189" s="149"/>
      <c r="V189" s="148"/>
      <c r="W189" s="1799"/>
      <c r="X189" s="148"/>
      <c r="Y189" s="148"/>
      <c r="Z189" s="148"/>
      <c r="AA189" s="148"/>
      <c r="AB189" s="148"/>
      <c r="AC189" s="148"/>
      <c r="AD189" s="148"/>
      <c r="AE189" s="148"/>
      <c r="AF189" s="148"/>
      <c r="AG189" s="1690"/>
    </row>
    <row r="190" spans="1:33" ht="18" x14ac:dyDescent="0.15">
      <c r="A190" s="1704"/>
      <c r="B190" s="68" t="s">
        <v>568</v>
      </c>
      <c r="C190" s="148"/>
      <c r="D190" s="1704"/>
      <c r="E190" s="1708"/>
      <c r="F190" s="148"/>
      <c r="G190" s="148"/>
      <c r="H190" s="148"/>
      <c r="I190" s="148"/>
      <c r="J190" s="148"/>
      <c r="K190" s="148"/>
      <c r="L190" s="148"/>
      <c r="M190" s="148"/>
      <c r="N190" s="148"/>
      <c r="O190" s="148"/>
      <c r="P190" s="148"/>
      <c r="Q190" s="148"/>
      <c r="R190" s="148"/>
      <c r="S190" s="148"/>
      <c r="T190" s="148"/>
      <c r="U190" s="149"/>
      <c r="V190" s="148"/>
      <c r="W190" s="1799"/>
      <c r="X190" s="148"/>
      <c r="Y190" s="148"/>
      <c r="Z190" s="148"/>
      <c r="AA190" s="148"/>
      <c r="AB190" s="148"/>
      <c r="AC190" s="148"/>
      <c r="AD190" s="148"/>
      <c r="AE190" s="148"/>
      <c r="AF190" s="148"/>
      <c r="AG190" s="1690"/>
    </row>
    <row r="191" spans="1:33" ht="27" x14ac:dyDescent="0.15">
      <c r="A191" s="1704"/>
      <c r="B191" s="68" t="s">
        <v>569</v>
      </c>
      <c r="C191" s="148"/>
      <c r="D191" s="1704"/>
      <c r="E191" s="1708"/>
      <c r="F191" s="148"/>
      <c r="G191" s="148"/>
      <c r="H191" s="148"/>
      <c r="I191" s="148"/>
      <c r="J191" s="148"/>
      <c r="K191" s="148"/>
      <c r="L191" s="148"/>
      <c r="M191" s="148"/>
      <c r="N191" s="148"/>
      <c r="O191" s="148"/>
      <c r="P191" s="148"/>
      <c r="Q191" s="148"/>
      <c r="R191" s="148"/>
      <c r="S191" s="148"/>
      <c r="T191" s="148"/>
      <c r="U191" s="149"/>
      <c r="V191" s="148"/>
      <c r="W191" s="1799"/>
      <c r="X191" s="148"/>
      <c r="Y191" s="148"/>
      <c r="Z191" s="148"/>
      <c r="AA191" s="148"/>
      <c r="AB191" s="148"/>
      <c r="AC191" s="148"/>
      <c r="AD191" s="148"/>
      <c r="AE191" s="148"/>
      <c r="AF191" s="148"/>
      <c r="AG191" s="1690"/>
    </row>
    <row r="192" spans="1:33" ht="18" x14ac:dyDescent="0.15">
      <c r="A192" s="1704"/>
      <c r="B192" s="68" t="s">
        <v>570</v>
      </c>
      <c r="D192" s="1704"/>
      <c r="E192" s="1708"/>
      <c r="V192" s="148"/>
      <c r="W192" s="1799"/>
      <c r="X192" s="148"/>
      <c r="Y192" s="148"/>
      <c r="Z192" s="148"/>
      <c r="AA192" s="148"/>
      <c r="AB192" s="148"/>
      <c r="AC192" s="148"/>
      <c r="AD192" s="148"/>
      <c r="AE192" s="148"/>
      <c r="AF192" s="148"/>
      <c r="AG192" s="1690"/>
    </row>
    <row r="193" spans="1:33" ht="27" x14ac:dyDescent="0.15">
      <c r="A193" s="1704"/>
      <c r="B193" s="151" t="s">
        <v>571</v>
      </c>
      <c r="D193" s="1704"/>
      <c r="E193" s="1708"/>
      <c r="V193" s="148"/>
      <c r="W193" s="1799"/>
      <c r="X193" s="148"/>
      <c r="Y193" s="148"/>
      <c r="Z193" s="148"/>
      <c r="AA193" s="148"/>
      <c r="AB193" s="148"/>
      <c r="AC193" s="148"/>
      <c r="AD193" s="148"/>
      <c r="AE193" s="148"/>
      <c r="AF193" s="148"/>
      <c r="AG193" s="1690"/>
    </row>
    <row r="194" spans="1:33" ht="18" x14ac:dyDescent="0.15">
      <c r="A194" s="1704"/>
      <c r="B194" s="150" t="s">
        <v>572</v>
      </c>
      <c r="D194" s="1704"/>
      <c r="E194" s="1708"/>
      <c r="V194" s="148"/>
      <c r="W194" s="1799"/>
      <c r="X194" s="148"/>
      <c r="Y194" s="148"/>
      <c r="Z194" s="148"/>
      <c r="AA194" s="148"/>
      <c r="AB194" s="148"/>
      <c r="AC194" s="148"/>
      <c r="AD194" s="148"/>
      <c r="AE194" s="148"/>
      <c r="AF194" s="148"/>
      <c r="AG194" s="1690"/>
    </row>
    <row r="195" spans="1:33" ht="18" x14ac:dyDescent="0.15">
      <c r="A195" s="1704"/>
      <c r="B195" s="150" t="s">
        <v>573</v>
      </c>
      <c r="D195" s="1704"/>
      <c r="E195" s="1708"/>
      <c r="V195" s="148"/>
      <c r="W195" s="1799"/>
      <c r="X195" s="148"/>
      <c r="Y195" s="148"/>
      <c r="Z195" s="148"/>
      <c r="AA195" s="148"/>
      <c r="AB195" s="148"/>
      <c r="AC195" s="148"/>
      <c r="AD195" s="148"/>
      <c r="AE195" s="148"/>
      <c r="AF195" s="148"/>
      <c r="AG195" s="1690"/>
    </row>
    <row r="196" spans="1:33" ht="18" x14ac:dyDescent="0.15">
      <c r="A196" s="1704"/>
      <c r="B196" s="68" t="s">
        <v>574</v>
      </c>
      <c r="D196" s="1704"/>
      <c r="E196" s="1708"/>
      <c r="V196" s="148"/>
      <c r="W196" s="1799"/>
      <c r="X196" s="148"/>
      <c r="Y196" s="148"/>
      <c r="Z196" s="148"/>
      <c r="AA196" s="148"/>
      <c r="AB196" s="148"/>
      <c r="AC196" s="148"/>
      <c r="AD196" s="148"/>
      <c r="AE196" s="148"/>
      <c r="AF196" s="148"/>
      <c r="AG196" s="1690"/>
    </row>
    <row r="197" spans="1:33" ht="18" x14ac:dyDescent="0.15">
      <c r="A197" s="1704"/>
      <c r="B197" s="68" t="s">
        <v>575</v>
      </c>
      <c r="D197" s="1704"/>
      <c r="E197" s="1708"/>
      <c r="V197" s="148"/>
      <c r="W197" s="1799"/>
      <c r="X197" s="148"/>
      <c r="Y197" s="148"/>
      <c r="Z197" s="148"/>
      <c r="AA197" s="148"/>
      <c r="AB197" s="148"/>
      <c r="AC197" s="148"/>
      <c r="AD197" s="148"/>
      <c r="AE197" s="148"/>
      <c r="AF197" s="148"/>
      <c r="AG197" s="1690"/>
    </row>
    <row r="198" spans="1:33" ht="27" x14ac:dyDescent="0.15">
      <c r="A198" s="1704"/>
      <c r="B198" s="150" t="s">
        <v>576</v>
      </c>
      <c r="D198" s="1704"/>
      <c r="E198" s="1708"/>
      <c r="V198" s="148"/>
      <c r="W198" s="1799"/>
      <c r="X198" s="148"/>
      <c r="Y198" s="148"/>
      <c r="Z198" s="148"/>
      <c r="AA198" s="148"/>
      <c r="AB198" s="148"/>
      <c r="AC198" s="148"/>
      <c r="AD198" s="148"/>
      <c r="AE198" s="148"/>
      <c r="AF198" s="148"/>
      <c r="AG198" s="1690"/>
    </row>
    <row r="199" spans="1:33" ht="27" x14ac:dyDescent="0.15">
      <c r="A199" s="1704"/>
      <c r="B199" s="68" t="s">
        <v>577</v>
      </c>
      <c r="D199" s="1704"/>
      <c r="E199" s="1708"/>
      <c r="V199" s="148"/>
      <c r="W199" s="1799"/>
      <c r="X199" s="148"/>
      <c r="Y199" s="148"/>
      <c r="Z199" s="148"/>
      <c r="AA199" s="148"/>
      <c r="AB199" s="148"/>
      <c r="AC199" s="148"/>
      <c r="AD199" s="148"/>
      <c r="AE199" s="148"/>
      <c r="AF199" s="148"/>
      <c r="AG199" s="1690"/>
    </row>
    <row r="200" spans="1:33" ht="18" x14ac:dyDescent="0.15">
      <c r="A200" s="1704"/>
      <c r="B200" s="68" t="s">
        <v>578</v>
      </c>
      <c r="D200" s="1704"/>
      <c r="E200" s="1708"/>
      <c r="V200" s="148"/>
      <c r="W200" s="1799"/>
      <c r="X200" s="148"/>
      <c r="Y200" s="148"/>
      <c r="Z200" s="148"/>
      <c r="AA200" s="148"/>
      <c r="AB200" s="148"/>
      <c r="AC200" s="148"/>
      <c r="AD200" s="148"/>
      <c r="AE200" s="148"/>
      <c r="AF200" s="148"/>
      <c r="AG200" s="1690"/>
    </row>
    <row r="201" spans="1:33" ht="18" x14ac:dyDescent="0.15">
      <c r="A201" s="1704"/>
      <c r="B201" s="68" t="s">
        <v>579</v>
      </c>
      <c r="D201" s="1704"/>
      <c r="E201" s="1708"/>
      <c r="V201" s="148"/>
      <c r="W201" s="1799"/>
      <c r="X201" s="148"/>
      <c r="Y201" s="148"/>
      <c r="Z201" s="148"/>
      <c r="AA201" s="148"/>
      <c r="AB201" s="148"/>
      <c r="AC201" s="148"/>
      <c r="AD201" s="148"/>
      <c r="AE201" s="148"/>
      <c r="AF201" s="148"/>
      <c r="AG201" s="1690"/>
    </row>
    <row r="202" spans="1:33" ht="18" x14ac:dyDescent="0.15">
      <c r="A202" s="1704"/>
      <c r="B202" s="68" t="s">
        <v>580</v>
      </c>
      <c r="D202" s="1704"/>
      <c r="E202" s="1708"/>
      <c r="V202" s="148"/>
      <c r="W202" s="1799"/>
      <c r="X202" s="148"/>
      <c r="Y202" s="148"/>
      <c r="Z202" s="148"/>
      <c r="AA202" s="148"/>
      <c r="AB202" s="148"/>
      <c r="AC202" s="148"/>
      <c r="AD202" s="148"/>
      <c r="AE202" s="148"/>
      <c r="AF202" s="148"/>
      <c r="AG202" s="1690"/>
    </row>
    <row r="203" spans="1:33" ht="27" x14ac:dyDescent="0.15">
      <c r="A203" s="1704"/>
      <c r="B203" s="68" t="s">
        <v>581</v>
      </c>
      <c r="D203" s="1704"/>
      <c r="E203" s="1708"/>
      <c r="V203" s="148"/>
      <c r="W203" s="1799"/>
      <c r="X203" s="148"/>
      <c r="Y203" s="148"/>
      <c r="Z203" s="148"/>
      <c r="AA203" s="148"/>
      <c r="AB203" s="148"/>
      <c r="AC203" s="148"/>
      <c r="AD203" s="148"/>
      <c r="AE203" s="148"/>
      <c r="AF203" s="148"/>
      <c r="AG203" s="1690"/>
    </row>
    <row r="204" spans="1:33" ht="27" x14ac:dyDescent="0.15">
      <c r="A204" s="1704"/>
      <c r="B204" s="68" t="s">
        <v>582</v>
      </c>
      <c r="D204" s="1704"/>
      <c r="E204" s="1708"/>
      <c r="V204" s="148"/>
      <c r="W204" s="1799"/>
      <c r="X204" s="148"/>
      <c r="Y204" s="148"/>
      <c r="Z204" s="148"/>
      <c r="AA204" s="148"/>
      <c r="AB204" s="148"/>
      <c r="AC204" s="148"/>
      <c r="AD204" s="148"/>
      <c r="AE204" s="148"/>
      <c r="AF204" s="148"/>
      <c r="AG204" s="1690"/>
    </row>
    <row r="205" spans="1:33" ht="27" x14ac:dyDescent="0.15">
      <c r="A205" s="1704"/>
      <c r="B205" s="68" t="s">
        <v>583</v>
      </c>
      <c r="D205" s="1704"/>
      <c r="E205" s="1708"/>
      <c r="V205" s="148"/>
      <c r="W205" s="1799"/>
      <c r="X205" s="148"/>
      <c r="Y205" s="148"/>
      <c r="Z205" s="148"/>
      <c r="AA205" s="148"/>
      <c r="AB205" s="148"/>
      <c r="AC205" s="148"/>
      <c r="AD205" s="148"/>
      <c r="AE205" s="148"/>
      <c r="AF205" s="148"/>
      <c r="AG205" s="1690"/>
    </row>
    <row r="206" spans="1:33" ht="27" x14ac:dyDescent="0.15">
      <c r="A206" s="1704"/>
      <c r="B206" s="68" t="s">
        <v>584</v>
      </c>
      <c r="D206" s="1704"/>
      <c r="E206" s="1708"/>
      <c r="V206" s="148"/>
      <c r="W206" s="1799"/>
      <c r="X206" s="148"/>
      <c r="Y206" s="148"/>
      <c r="Z206" s="148"/>
      <c r="AA206" s="148"/>
      <c r="AB206" s="148"/>
      <c r="AC206" s="148"/>
      <c r="AD206" s="148"/>
      <c r="AE206" s="148"/>
      <c r="AF206" s="148"/>
      <c r="AG206" s="1690"/>
    </row>
    <row r="207" spans="1:33" ht="27" x14ac:dyDescent="0.15">
      <c r="A207" s="1704"/>
      <c r="B207" s="68" t="s">
        <v>585</v>
      </c>
      <c r="D207" s="1704"/>
      <c r="E207" s="1708"/>
      <c r="V207" s="148"/>
      <c r="W207" s="1799"/>
      <c r="X207" s="148"/>
      <c r="Y207" s="148"/>
      <c r="Z207" s="148"/>
      <c r="AA207" s="148"/>
      <c r="AB207" s="148"/>
      <c r="AC207" s="148"/>
      <c r="AD207" s="148"/>
      <c r="AE207" s="148"/>
      <c r="AF207" s="148"/>
      <c r="AG207" s="1690"/>
    </row>
    <row r="208" spans="1:33" ht="27" x14ac:dyDescent="0.15">
      <c r="A208" s="1704"/>
      <c r="B208" s="68" t="s">
        <v>586</v>
      </c>
      <c r="D208" s="1704"/>
      <c r="E208" s="1708"/>
      <c r="V208" s="148"/>
      <c r="W208" s="1799"/>
      <c r="X208" s="148"/>
      <c r="Y208" s="148"/>
      <c r="Z208" s="148"/>
      <c r="AA208" s="148"/>
      <c r="AB208" s="148"/>
      <c r="AC208" s="148"/>
      <c r="AD208" s="148"/>
      <c r="AE208" s="148"/>
      <c r="AF208" s="148"/>
      <c r="AG208" s="1690"/>
    </row>
    <row r="209" spans="1:33" ht="27" x14ac:dyDescent="0.15">
      <c r="A209" s="1704"/>
      <c r="B209" s="68" t="s">
        <v>587</v>
      </c>
      <c r="D209" s="1704"/>
      <c r="E209" s="1708"/>
      <c r="V209" s="148"/>
      <c r="W209" s="1799"/>
      <c r="X209" s="148"/>
      <c r="Y209" s="148"/>
      <c r="Z209" s="148"/>
      <c r="AA209" s="148"/>
      <c r="AB209" s="148"/>
      <c r="AC209" s="148"/>
      <c r="AD209" s="148"/>
      <c r="AE209" s="148"/>
      <c r="AF209" s="148"/>
      <c r="AG209" s="1690"/>
    </row>
    <row r="210" spans="1:33" ht="36" x14ac:dyDescent="0.15">
      <c r="A210" s="1704"/>
      <c r="B210" s="152" t="s">
        <v>588</v>
      </c>
      <c r="D210" s="1704"/>
      <c r="E210" s="1708"/>
      <c r="V210" s="148"/>
      <c r="W210" s="1799"/>
      <c r="X210" s="148"/>
      <c r="Y210" s="148"/>
      <c r="Z210" s="148"/>
      <c r="AA210" s="148"/>
      <c r="AB210" s="148"/>
      <c r="AC210" s="148"/>
      <c r="AD210" s="148"/>
      <c r="AE210" s="148"/>
      <c r="AF210" s="148"/>
      <c r="AG210" s="1690"/>
    </row>
    <row r="211" spans="1:33" ht="18" x14ac:dyDescent="0.15">
      <c r="A211" s="1704"/>
      <c r="B211" s="150" t="s">
        <v>589</v>
      </c>
      <c r="D211" s="1704"/>
      <c r="E211" s="1708"/>
      <c r="V211" s="148"/>
      <c r="W211" s="1799"/>
      <c r="X211" s="148"/>
      <c r="Y211" s="148"/>
      <c r="Z211" s="148"/>
      <c r="AA211" s="148"/>
      <c r="AB211" s="148"/>
      <c r="AC211" s="148"/>
      <c r="AD211" s="148"/>
      <c r="AE211" s="148"/>
      <c r="AF211" s="148"/>
      <c r="AG211" s="1690"/>
    </row>
    <row r="212" spans="1:33" ht="18" x14ac:dyDescent="0.15">
      <c r="A212" s="1647"/>
      <c r="B212" s="150" t="s">
        <v>590</v>
      </c>
      <c r="D212" s="1647"/>
      <c r="E212" s="1696"/>
      <c r="V212" s="148"/>
      <c r="W212" s="1800"/>
      <c r="X212" s="148"/>
      <c r="Y212" s="148"/>
      <c r="Z212" s="148"/>
      <c r="AA212" s="148"/>
      <c r="AB212" s="148"/>
      <c r="AC212" s="148"/>
      <c r="AD212" s="148"/>
      <c r="AE212" s="148"/>
      <c r="AF212" s="148"/>
      <c r="AG212" s="1691"/>
    </row>
  </sheetData>
  <mergeCells count="226">
    <mergeCell ref="AG170:AG212"/>
    <mergeCell ref="A149:AG149"/>
    <mergeCell ref="A150:AG150"/>
    <mergeCell ref="W153:W166"/>
    <mergeCell ref="W167:W169"/>
    <mergeCell ref="W170:W212"/>
    <mergeCell ref="A170:A212"/>
    <mergeCell ref="B175:B176"/>
    <mergeCell ref="B178:B179"/>
    <mergeCell ref="B186:B187"/>
    <mergeCell ref="D170:D212"/>
    <mergeCell ref="E170:E212"/>
    <mergeCell ref="D153:D166"/>
    <mergeCell ref="E153:E163"/>
    <mergeCell ref="AG153:AG166"/>
    <mergeCell ref="A167:A169"/>
    <mergeCell ref="D167:D169"/>
    <mergeCell ref="E167:E169"/>
    <mergeCell ref="AG167:AG169"/>
    <mergeCell ref="W151:W152"/>
    <mergeCell ref="X151:AC151"/>
    <mergeCell ref="AD151:AD152"/>
    <mergeCell ref="AG151:AG152"/>
    <mergeCell ref="A153:A166"/>
    <mergeCell ref="B154:B156"/>
    <mergeCell ref="B157:B159"/>
    <mergeCell ref="B160:B162"/>
    <mergeCell ref="B163:B164"/>
    <mergeCell ref="B165:B166"/>
    <mergeCell ref="N151:N152"/>
    <mergeCell ref="O151:O152"/>
    <mergeCell ref="P151:P152"/>
    <mergeCell ref="U151:U152"/>
    <mergeCell ref="V151:V152"/>
    <mergeCell ref="A151:A152"/>
    <mergeCell ref="B151:B152"/>
    <mergeCell ref="C151:C152"/>
    <mergeCell ref="I151:I152"/>
    <mergeCell ref="J151:L151"/>
    <mergeCell ref="M151:M152"/>
    <mergeCell ref="W90:W91"/>
    <mergeCell ref="AG3:AG4"/>
    <mergeCell ref="AG13:AG21"/>
    <mergeCell ref="AG29:AG32"/>
    <mergeCell ref="AG43:AG48"/>
    <mergeCell ref="AG50:AG66"/>
    <mergeCell ref="W50:W66"/>
    <mergeCell ref="AG23:AG27"/>
    <mergeCell ref="A90:A91"/>
    <mergeCell ref="D90:D91"/>
    <mergeCell ref="E90:E91"/>
    <mergeCell ref="I90:I91"/>
    <mergeCell ref="K90:K91"/>
    <mergeCell ref="M90:M91"/>
    <mergeCell ref="N90:N91"/>
    <mergeCell ref="O90:O91"/>
    <mergeCell ref="P90:P91"/>
    <mergeCell ref="AD80:AD88"/>
    <mergeCell ref="I81:I86"/>
    <mergeCell ref="K81:K86"/>
    <mergeCell ref="M81:M86"/>
    <mergeCell ref="O81:O86"/>
    <mergeCell ref="U81:U86"/>
    <mergeCell ref="V81:V86"/>
    <mergeCell ref="W81:W86"/>
    <mergeCell ref="J83:J86"/>
    <mergeCell ref="P83:P86"/>
    <mergeCell ref="A80:A86"/>
    <mergeCell ref="C80:C86"/>
    <mergeCell ref="D80:D86"/>
    <mergeCell ref="E80:E86"/>
    <mergeCell ref="N80:N86"/>
    <mergeCell ref="F83:F86"/>
    <mergeCell ref="G83:G86"/>
    <mergeCell ref="H83:H86"/>
    <mergeCell ref="N74:N78"/>
    <mergeCell ref="O74:O78"/>
    <mergeCell ref="U74:U78"/>
    <mergeCell ref="V74:V78"/>
    <mergeCell ref="W74:W78"/>
    <mergeCell ref="AD74:AD78"/>
    <mergeCell ref="P69:P72"/>
    <mergeCell ref="W69:W72"/>
    <mergeCell ref="A74:A78"/>
    <mergeCell ref="B74:B75"/>
    <mergeCell ref="C74:C78"/>
    <mergeCell ref="D74:D78"/>
    <mergeCell ref="E74:E78"/>
    <mergeCell ref="I74:I78"/>
    <mergeCell ref="K74:K78"/>
    <mergeCell ref="M74:M78"/>
    <mergeCell ref="A68:A72"/>
    <mergeCell ref="C68:C71"/>
    <mergeCell ref="D68:D72"/>
    <mergeCell ref="E68:E72"/>
    <mergeCell ref="I68:I72"/>
    <mergeCell ref="N69:N72"/>
    <mergeCell ref="B76:B78"/>
    <mergeCell ref="Y50:Y62"/>
    <mergeCell ref="AF50:AF66"/>
    <mergeCell ref="P54:P55"/>
    <mergeCell ref="C63:C66"/>
    <mergeCell ref="A50:A66"/>
    <mergeCell ref="Y43:Y48"/>
    <mergeCell ref="AD43:AD48"/>
    <mergeCell ref="AF43:AF48"/>
    <mergeCell ref="C50:C62"/>
    <mergeCell ref="D50:D66"/>
    <mergeCell ref="E50:E66"/>
    <mergeCell ref="I50:I62"/>
    <mergeCell ref="M50:M62"/>
    <mergeCell ref="O50:O62"/>
    <mergeCell ref="N43:N48"/>
    <mergeCell ref="O43:O48"/>
    <mergeCell ref="P43:P48"/>
    <mergeCell ref="U43:U48"/>
    <mergeCell ref="V43:V48"/>
    <mergeCell ref="W43:W48"/>
    <mergeCell ref="U34:U37"/>
    <mergeCell ref="V34:V37"/>
    <mergeCell ref="W34:W37"/>
    <mergeCell ref="Y34:Y37"/>
    <mergeCell ref="AD34:AD37"/>
    <mergeCell ref="A43:A48"/>
    <mergeCell ref="C43:C48"/>
    <mergeCell ref="D43:D48"/>
    <mergeCell ref="E43:E48"/>
    <mergeCell ref="M43:M48"/>
    <mergeCell ref="AF29:AF32"/>
    <mergeCell ref="A34:A37"/>
    <mergeCell ref="C34:C37"/>
    <mergeCell ref="D34:D37"/>
    <mergeCell ref="E34:E37"/>
    <mergeCell ref="I34:I37"/>
    <mergeCell ref="M34:M37"/>
    <mergeCell ref="N34:N37"/>
    <mergeCell ref="O34:O37"/>
    <mergeCell ref="P34:P37"/>
    <mergeCell ref="W29:W32"/>
    <mergeCell ref="Y29:Y32"/>
    <mergeCell ref="AA29:AA32"/>
    <mergeCell ref="AB29:AB32"/>
    <mergeCell ref="AC29:AC32"/>
    <mergeCell ref="AD29:AD32"/>
    <mergeCell ref="M29:M32"/>
    <mergeCell ref="N29:N32"/>
    <mergeCell ref="O29:O32"/>
    <mergeCell ref="P29:P32"/>
    <mergeCell ref="U29:U32"/>
    <mergeCell ref="V29:V32"/>
    <mergeCell ref="A29:A32"/>
    <mergeCell ref="C29:C32"/>
    <mergeCell ref="AF23:AF27"/>
    <mergeCell ref="I25:I26"/>
    <mergeCell ref="M25:M26"/>
    <mergeCell ref="O25:O26"/>
    <mergeCell ref="Y25:Y26"/>
    <mergeCell ref="V23:V27"/>
    <mergeCell ref="N23:N26"/>
    <mergeCell ref="O23:O24"/>
    <mergeCell ref="P23:P24"/>
    <mergeCell ref="U23:U26"/>
    <mergeCell ref="W23:W27"/>
    <mergeCell ref="C23:C27"/>
    <mergeCell ref="D23:D27"/>
    <mergeCell ref="E23:E27"/>
    <mergeCell ref="I23:I24"/>
    <mergeCell ref="M23:M24"/>
    <mergeCell ref="AA13:AA20"/>
    <mergeCell ref="AB13:AB20"/>
    <mergeCell ref="AC13:AC20"/>
    <mergeCell ref="D29:D32"/>
    <mergeCell ref="E29:E32"/>
    <mergeCell ref="I29:I32"/>
    <mergeCell ref="K29:K32"/>
    <mergeCell ref="Y23:Y24"/>
    <mergeCell ref="AF13:AF21"/>
    <mergeCell ref="A17:A18"/>
    <mergeCell ref="I17:I20"/>
    <mergeCell ref="M17:M20"/>
    <mergeCell ref="O17:O20"/>
    <mergeCell ref="P17:P20"/>
    <mergeCell ref="P13:P16"/>
    <mergeCell ref="U13:U20"/>
    <mergeCell ref="W13:W21"/>
    <mergeCell ref="Y13:Y16"/>
    <mergeCell ref="Z13:Z20"/>
    <mergeCell ref="Y17:Y20"/>
    <mergeCell ref="V13:V21"/>
    <mergeCell ref="A19:A20"/>
    <mergeCell ref="A13:A16"/>
    <mergeCell ref="C13:C21"/>
    <mergeCell ref="D13:D21"/>
    <mergeCell ref="E13:E21"/>
    <mergeCell ref="I13:I16"/>
    <mergeCell ref="M13:M16"/>
    <mergeCell ref="N13:N21"/>
    <mergeCell ref="O13:O16"/>
    <mergeCell ref="AD13:AD20"/>
    <mergeCell ref="U6:U7"/>
    <mergeCell ref="V6:V7"/>
    <mergeCell ref="W6:W7"/>
    <mergeCell ref="Y6:Y7"/>
    <mergeCell ref="Z6:Z7"/>
    <mergeCell ref="AA6:AA7"/>
    <mergeCell ref="AB6:AB7"/>
    <mergeCell ref="AC6:AC7"/>
    <mergeCell ref="AD6:AD7"/>
    <mergeCell ref="N3:N4"/>
    <mergeCell ref="O3:O4"/>
    <mergeCell ref="P3:P4"/>
    <mergeCell ref="U3:U4"/>
    <mergeCell ref="V3:V4"/>
    <mergeCell ref="A1:M1"/>
    <mergeCell ref="N1:AD1"/>
    <mergeCell ref="A2:M2"/>
    <mergeCell ref="N2:AD2"/>
    <mergeCell ref="A3:A4"/>
    <mergeCell ref="B3:B4"/>
    <mergeCell ref="C3:C4"/>
    <mergeCell ref="I3:I4"/>
    <mergeCell ref="J3:L3"/>
    <mergeCell ref="M3:M4"/>
    <mergeCell ref="W3:W4"/>
    <mergeCell ref="X3:AC3"/>
    <mergeCell ref="AD3:AD4"/>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L151"/>
  <sheetViews>
    <sheetView workbookViewId="0">
      <selection activeCell="A27" sqref="A27"/>
    </sheetView>
  </sheetViews>
  <sheetFormatPr baseColWidth="10" defaultRowHeight="12" x14ac:dyDescent="0.2"/>
  <cols>
    <col min="1" max="1" width="57.42578125" style="246" customWidth="1"/>
    <col min="2" max="2" width="15.7109375" style="7" hidden="1" customWidth="1"/>
    <col min="3" max="3" width="15.28515625" style="7" hidden="1" customWidth="1"/>
    <col min="4" max="4" width="17.85546875" style="7" hidden="1" customWidth="1"/>
    <col min="5" max="5" width="13.7109375" style="7" hidden="1" customWidth="1"/>
    <col min="6" max="6" width="15" style="7" hidden="1" customWidth="1"/>
    <col min="7" max="7" width="0" style="7" hidden="1" customWidth="1"/>
    <col min="8" max="8" width="15.85546875" style="7" hidden="1" customWidth="1"/>
    <col min="9" max="9" width="0" style="7" hidden="1" customWidth="1"/>
    <col min="10" max="10" width="15.7109375" style="7" hidden="1" customWidth="1"/>
    <col min="11" max="11" width="0" style="7" hidden="1" customWidth="1"/>
    <col min="12" max="12" width="15.7109375" style="7" hidden="1" customWidth="1"/>
    <col min="13" max="13" width="18" style="7" hidden="1" customWidth="1"/>
    <col min="14" max="14" width="13.140625" style="7" hidden="1" customWidth="1"/>
    <col min="15" max="17" width="0" style="7" hidden="1" customWidth="1"/>
    <col min="18" max="18" width="14.5703125" style="7" hidden="1" customWidth="1"/>
    <col min="19" max="20" width="0" style="7" hidden="1" customWidth="1"/>
    <col min="21" max="21" width="14.5703125" style="7" hidden="1" customWidth="1"/>
    <col min="22" max="23" width="0" style="7" hidden="1" customWidth="1"/>
    <col min="24" max="24" width="14.28515625" style="7" hidden="1" customWidth="1"/>
    <col min="25" max="26" width="0" style="7" hidden="1" customWidth="1"/>
    <col min="27" max="27" width="13.140625" style="7" hidden="1" customWidth="1"/>
    <col min="28" max="28" width="14.5703125" style="7" hidden="1" customWidth="1"/>
    <col min="29" max="29" width="12.140625" style="7" hidden="1" customWidth="1"/>
    <col min="30" max="35" width="0" style="7" hidden="1" customWidth="1"/>
    <col min="36" max="36" width="0" style="15" hidden="1" customWidth="1"/>
    <col min="37" max="41" width="0" style="7" hidden="1" customWidth="1"/>
    <col min="42" max="16384" width="11.42578125" style="7"/>
  </cols>
  <sheetData>
    <row r="1" spans="1:38" ht="13.5" customHeight="1" x14ac:dyDescent="0.2">
      <c r="A1" s="243" t="s">
        <v>5</v>
      </c>
      <c r="B1" s="1803" t="s">
        <v>55</v>
      </c>
      <c r="C1" s="1804"/>
      <c r="D1" s="1805"/>
      <c r="E1" s="223" t="s">
        <v>7</v>
      </c>
      <c r="F1" s="1515" t="s">
        <v>8</v>
      </c>
      <c r="G1" s="1517"/>
      <c r="H1" s="1516"/>
      <c r="I1" s="223" t="s">
        <v>9</v>
      </c>
      <c r="J1" s="223" t="s">
        <v>10</v>
      </c>
      <c r="K1" s="223" t="s">
        <v>11</v>
      </c>
      <c r="L1" s="217" t="s">
        <v>12</v>
      </c>
      <c r="M1" s="223" t="s">
        <v>30</v>
      </c>
      <c r="N1" s="217" t="s">
        <v>13</v>
      </c>
      <c r="O1" s="217" t="s">
        <v>14</v>
      </c>
      <c r="P1" s="8" t="s">
        <v>15</v>
      </c>
      <c r="Q1" s="242" t="s">
        <v>88</v>
      </c>
      <c r="R1" s="1517" t="s">
        <v>16</v>
      </c>
      <c r="S1" s="1517"/>
      <c r="T1" s="1517"/>
      <c r="U1" s="1517"/>
      <c r="V1" s="1517"/>
      <c r="W1" s="1517"/>
      <c r="X1" s="1517"/>
      <c r="Y1" s="1517"/>
      <c r="Z1" s="1517"/>
      <c r="AA1" s="1517"/>
      <c r="AB1" s="1517"/>
      <c r="AC1" s="1516"/>
      <c r="AD1" s="1515" t="s">
        <v>17</v>
      </c>
      <c r="AE1" s="1516"/>
      <c r="AF1" s="233"/>
      <c r="AG1" s="233"/>
      <c r="AH1" s="233"/>
      <c r="AI1" s="233"/>
      <c r="AK1" s="1802" t="s">
        <v>39</v>
      </c>
      <c r="AL1" s="1802"/>
    </row>
    <row r="2" spans="1:38" ht="22.5" customHeight="1" x14ac:dyDescent="0.2">
      <c r="A2" s="17" t="s">
        <v>35</v>
      </c>
      <c r="B2" s="2" t="s">
        <v>36</v>
      </c>
      <c r="C2" s="3">
        <v>41001</v>
      </c>
      <c r="D2" s="13">
        <v>10000000</v>
      </c>
      <c r="E2" s="4">
        <v>41064</v>
      </c>
      <c r="F2" s="11" t="s">
        <v>56</v>
      </c>
      <c r="G2" s="3">
        <v>41064</v>
      </c>
      <c r="H2" s="13">
        <v>9948021</v>
      </c>
      <c r="I2" s="4">
        <v>41072</v>
      </c>
      <c r="J2" s="19"/>
      <c r="K2" s="223">
        <v>4</v>
      </c>
      <c r="L2" s="12">
        <v>9948021</v>
      </c>
      <c r="M2" s="12"/>
      <c r="N2" s="12"/>
      <c r="O2" s="223"/>
      <c r="P2" s="223" t="s">
        <v>37</v>
      </c>
      <c r="Q2" s="223" t="s">
        <v>38</v>
      </c>
      <c r="R2" s="12"/>
      <c r="S2" s="4"/>
      <c r="T2" s="14"/>
      <c r="U2" s="223"/>
      <c r="V2" s="219"/>
      <c r="W2" s="219"/>
      <c r="X2" s="219"/>
      <c r="Y2" s="219"/>
      <c r="Z2" s="219"/>
      <c r="AA2" s="219"/>
      <c r="AB2" s="1"/>
      <c r="AC2" s="1"/>
      <c r="AD2" s="1"/>
      <c r="AE2" s="1"/>
      <c r="AF2" s="1"/>
      <c r="AG2" s="1"/>
      <c r="AH2" s="1"/>
      <c r="AI2" s="233"/>
      <c r="AK2" s="9" t="s">
        <v>40</v>
      </c>
      <c r="AL2" s="16">
        <v>41058</v>
      </c>
    </row>
    <row r="3" spans="1:38" ht="23.25" customHeight="1" x14ac:dyDescent="0.2">
      <c r="A3" s="226" t="s">
        <v>42</v>
      </c>
      <c r="B3" s="10" t="s">
        <v>44</v>
      </c>
      <c r="C3" s="216">
        <v>41001</v>
      </c>
      <c r="D3" s="229">
        <v>8441539</v>
      </c>
      <c r="E3" s="216">
        <v>41064</v>
      </c>
      <c r="F3" s="11" t="s">
        <v>53</v>
      </c>
      <c r="G3" s="216">
        <v>41064</v>
      </c>
      <c r="H3" s="6">
        <v>8361039.8099999996</v>
      </c>
      <c r="I3" s="4">
        <v>41066</v>
      </c>
      <c r="J3" s="216">
        <v>41075</v>
      </c>
      <c r="K3" s="219">
        <v>30</v>
      </c>
      <c r="L3" s="229">
        <v>8361039.8099999996</v>
      </c>
      <c r="M3" s="229"/>
      <c r="N3" s="24">
        <v>41096</v>
      </c>
      <c r="O3" s="20">
        <v>41123</v>
      </c>
      <c r="P3" s="5" t="s">
        <v>45</v>
      </c>
      <c r="Q3" s="18" t="s">
        <v>38</v>
      </c>
      <c r="R3" s="21">
        <v>4180519.91</v>
      </c>
      <c r="S3" s="216">
        <v>41082</v>
      </c>
      <c r="T3" s="10" t="s">
        <v>81</v>
      </c>
      <c r="U3" s="222">
        <v>0</v>
      </c>
      <c r="V3" s="219">
        <v>0</v>
      </c>
      <c r="W3" s="219"/>
      <c r="X3" s="219"/>
      <c r="Y3" s="219"/>
      <c r="Z3" s="219"/>
      <c r="AA3" s="48">
        <v>4180519.9</v>
      </c>
      <c r="AB3" s="26"/>
      <c r="AC3" s="26"/>
      <c r="AD3" s="1"/>
      <c r="AE3" s="1"/>
      <c r="AF3" s="1"/>
      <c r="AG3" s="1"/>
      <c r="AH3" s="1"/>
      <c r="AI3" s="1"/>
      <c r="AK3" s="9" t="s">
        <v>40</v>
      </c>
      <c r="AL3" s="16">
        <v>41058</v>
      </c>
    </row>
    <row r="4" spans="1:38" ht="27" customHeight="1" x14ac:dyDescent="0.2">
      <c r="A4" s="226" t="s">
        <v>49</v>
      </c>
      <c r="B4" s="10" t="s">
        <v>51</v>
      </c>
      <c r="C4" s="216">
        <v>41001</v>
      </c>
      <c r="D4" s="229">
        <v>15800000</v>
      </c>
      <c r="E4" s="216">
        <v>41068</v>
      </c>
      <c r="F4" s="11" t="s">
        <v>57</v>
      </c>
      <c r="G4" s="216">
        <v>41065</v>
      </c>
      <c r="H4" s="6">
        <v>13500000</v>
      </c>
      <c r="I4" s="216">
        <v>41066</v>
      </c>
      <c r="J4" s="216">
        <v>41079</v>
      </c>
      <c r="K4" s="222">
        <v>60</v>
      </c>
      <c r="L4" s="229">
        <v>13500000</v>
      </c>
      <c r="M4" s="229"/>
      <c r="N4" s="229"/>
      <c r="O4" s="20">
        <v>41201</v>
      </c>
      <c r="P4" s="5" t="s">
        <v>45</v>
      </c>
      <c r="Q4" s="18" t="s">
        <v>38</v>
      </c>
      <c r="R4" s="25"/>
      <c r="S4" s="222"/>
      <c r="T4" s="222"/>
      <c r="U4" s="222"/>
      <c r="V4" s="219"/>
      <c r="W4" s="219"/>
      <c r="X4" s="219"/>
      <c r="Y4" s="219"/>
      <c r="Z4" s="219"/>
      <c r="AA4" s="219"/>
      <c r="AB4" s="1"/>
      <c r="AC4" s="1"/>
      <c r="AD4" s="1"/>
      <c r="AE4" s="1"/>
      <c r="AF4" s="1"/>
      <c r="AG4" s="1"/>
      <c r="AH4" s="1"/>
      <c r="AI4" s="1"/>
      <c r="AK4" s="9" t="s">
        <v>52</v>
      </c>
      <c r="AL4" s="16">
        <v>41059</v>
      </c>
    </row>
    <row r="5" spans="1:38" ht="24.75" customHeight="1" x14ac:dyDescent="0.2">
      <c r="A5" s="226" t="s">
        <v>73</v>
      </c>
      <c r="B5" s="10" t="s">
        <v>75</v>
      </c>
      <c r="C5" s="216">
        <v>41029</v>
      </c>
      <c r="D5" s="229">
        <v>14450000</v>
      </c>
      <c r="E5" s="216">
        <v>41080</v>
      </c>
      <c r="F5" s="10" t="s">
        <v>76</v>
      </c>
      <c r="G5" s="216">
        <v>41080</v>
      </c>
      <c r="H5" s="6">
        <v>14276600</v>
      </c>
      <c r="I5" s="216">
        <v>41082</v>
      </c>
      <c r="J5" s="216">
        <v>41094</v>
      </c>
      <c r="K5" s="222">
        <v>30</v>
      </c>
      <c r="L5" s="229">
        <v>14276600</v>
      </c>
      <c r="M5" s="229"/>
      <c r="N5" s="24">
        <v>41124</v>
      </c>
      <c r="O5" s="20">
        <v>41155</v>
      </c>
      <c r="P5" s="5" t="s">
        <v>58</v>
      </c>
      <c r="Q5" s="18" t="s">
        <v>38</v>
      </c>
      <c r="R5" s="21">
        <f>L5/2</f>
        <v>7138300</v>
      </c>
      <c r="S5" s="216">
        <v>41101</v>
      </c>
      <c r="T5" s="10" t="s">
        <v>98</v>
      </c>
      <c r="U5" s="222">
        <v>0</v>
      </c>
      <c r="V5" s="219">
        <v>0</v>
      </c>
      <c r="W5" s="219"/>
      <c r="X5" s="219"/>
      <c r="Y5" s="219"/>
      <c r="Z5" s="219"/>
      <c r="AA5" s="48">
        <v>7137076.1799999997</v>
      </c>
      <c r="AB5" s="26"/>
      <c r="AC5" s="49"/>
      <c r="AD5" s="51">
        <v>1223.82</v>
      </c>
      <c r="AE5" s="50"/>
      <c r="AF5" s="1"/>
      <c r="AG5" s="1"/>
      <c r="AH5" s="1"/>
      <c r="AI5" s="1"/>
      <c r="AK5" s="1" t="s">
        <v>77</v>
      </c>
      <c r="AL5" s="16">
        <v>41073</v>
      </c>
    </row>
    <row r="6" spans="1:38" ht="30" customHeight="1" x14ac:dyDescent="0.2">
      <c r="A6" s="224" t="s">
        <v>104</v>
      </c>
      <c r="B6" s="10" t="s">
        <v>105</v>
      </c>
      <c r="C6" s="216">
        <v>41107</v>
      </c>
      <c r="D6" s="229">
        <v>15000000</v>
      </c>
      <c r="E6" s="215">
        <v>41124</v>
      </c>
      <c r="F6" s="10" t="s">
        <v>195</v>
      </c>
      <c r="G6" s="216">
        <v>41124</v>
      </c>
      <c r="H6" s="6">
        <v>14624719.75</v>
      </c>
      <c r="I6" s="216">
        <v>41127</v>
      </c>
      <c r="J6" s="216">
        <v>41158</v>
      </c>
      <c r="K6" s="221">
        <v>30</v>
      </c>
      <c r="L6" s="228">
        <v>14624719.75</v>
      </c>
      <c r="M6" s="229"/>
      <c r="N6" s="24">
        <v>41187</v>
      </c>
      <c r="O6" s="20">
        <v>41190</v>
      </c>
      <c r="P6" s="5" t="s">
        <v>106</v>
      </c>
      <c r="Q6" s="18" t="s">
        <v>38</v>
      </c>
      <c r="R6" s="21">
        <f>L6/2</f>
        <v>7312359.875</v>
      </c>
      <c r="S6" s="216">
        <v>41135</v>
      </c>
      <c r="T6" s="10" t="s">
        <v>196</v>
      </c>
      <c r="U6" s="222">
        <v>0</v>
      </c>
      <c r="V6" s="219">
        <v>0</v>
      </c>
      <c r="W6" s="219"/>
      <c r="X6" s="219"/>
      <c r="Y6" s="219"/>
      <c r="Z6" s="219"/>
      <c r="AA6" s="48">
        <v>7298039.3099999996</v>
      </c>
      <c r="AB6" s="1"/>
      <c r="AC6" s="1"/>
      <c r="AD6" s="5">
        <v>14320.57</v>
      </c>
      <c r="AE6" s="1"/>
      <c r="AF6" s="1"/>
      <c r="AG6" s="1"/>
      <c r="AH6" s="1"/>
      <c r="AI6" s="1"/>
      <c r="AK6" s="1"/>
      <c r="AL6" s="16"/>
    </row>
    <row r="7" spans="1:38" ht="27.75" customHeight="1" x14ac:dyDescent="0.2">
      <c r="A7" s="224" t="s">
        <v>652</v>
      </c>
      <c r="B7" s="28" t="s">
        <v>113</v>
      </c>
      <c r="C7" s="216">
        <v>41107</v>
      </c>
      <c r="D7" s="229">
        <v>10000000</v>
      </c>
      <c r="E7" s="215">
        <v>41127</v>
      </c>
      <c r="F7" s="10" t="s">
        <v>114</v>
      </c>
      <c r="G7" s="216">
        <v>41127</v>
      </c>
      <c r="H7" s="6">
        <v>9878122</v>
      </c>
      <c r="I7" s="216">
        <v>41135</v>
      </c>
      <c r="J7" s="216">
        <v>41148</v>
      </c>
      <c r="K7" s="8">
        <v>30</v>
      </c>
      <c r="L7" s="30">
        <v>9878122</v>
      </c>
      <c r="M7" s="229"/>
      <c r="N7" s="24">
        <v>41166</v>
      </c>
      <c r="O7" s="20">
        <v>41190</v>
      </c>
      <c r="P7" s="5" t="s">
        <v>115</v>
      </c>
      <c r="Q7" s="18" t="s">
        <v>38</v>
      </c>
      <c r="R7" s="21"/>
      <c r="S7" s="216"/>
      <c r="T7" s="10"/>
      <c r="U7" s="222"/>
      <c r="V7" s="219"/>
      <c r="W7" s="219"/>
      <c r="X7" s="219"/>
      <c r="Y7" s="219"/>
      <c r="Z7" s="219"/>
      <c r="AA7" s="48">
        <v>9875555.7699999996</v>
      </c>
      <c r="AB7" s="26"/>
      <c r="AC7" s="26"/>
      <c r="AD7" s="1">
        <v>2566.23</v>
      </c>
      <c r="AE7" s="1"/>
      <c r="AF7" s="1"/>
      <c r="AG7" s="1"/>
      <c r="AH7" s="1"/>
      <c r="AI7" s="1"/>
      <c r="AK7" s="1"/>
      <c r="AL7" s="16"/>
    </row>
    <row r="8" spans="1:38" ht="22.5" customHeight="1" x14ac:dyDescent="0.2">
      <c r="A8" s="224" t="s">
        <v>146</v>
      </c>
      <c r="B8" s="28" t="s">
        <v>149</v>
      </c>
      <c r="C8" s="216">
        <v>41127</v>
      </c>
      <c r="D8" s="229">
        <v>8840846</v>
      </c>
      <c r="E8" s="215">
        <v>41171</v>
      </c>
      <c r="F8" s="10" t="s">
        <v>193</v>
      </c>
      <c r="G8" s="216">
        <v>41171</v>
      </c>
      <c r="H8" s="6">
        <v>8840846</v>
      </c>
      <c r="I8" s="214">
        <v>41172</v>
      </c>
      <c r="J8" s="214">
        <v>41172</v>
      </c>
      <c r="K8" s="220">
        <v>60</v>
      </c>
      <c r="L8" s="227">
        <v>13819000</v>
      </c>
      <c r="M8" s="227"/>
      <c r="N8" s="227"/>
      <c r="O8" s="232"/>
      <c r="P8" s="18" t="s">
        <v>133</v>
      </c>
      <c r="Q8" s="217" t="s">
        <v>38</v>
      </c>
      <c r="R8" s="21">
        <f>H8*50%</f>
        <v>4420423</v>
      </c>
      <c r="S8" s="216"/>
      <c r="T8" s="10"/>
      <c r="U8" s="222"/>
      <c r="V8" s="219"/>
      <c r="W8" s="218"/>
      <c r="X8" s="218"/>
      <c r="Y8" s="218"/>
      <c r="Z8" s="218"/>
      <c r="AA8" s="218"/>
      <c r="AB8" s="1"/>
      <c r="AC8" s="32"/>
      <c r="AD8" s="32"/>
      <c r="AE8" s="33"/>
      <c r="AF8" s="1"/>
      <c r="AG8" s="1"/>
      <c r="AH8" s="1"/>
      <c r="AI8" s="1"/>
      <c r="AK8" s="1"/>
      <c r="AL8" s="16"/>
    </row>
    <row r="9" spans="1:38" ht="15" customHeight="1" x14ac:dyDescent="0.2">
      <c r="A9" s="17" t="s">
        <v>177</v>
      </c>
      <c r="B9" s="238"/>
      <c r="C9" s="58"/>
      <c r="D9" s="239"/>
      <c r="E9" s="215">
        <v>41241</v>
      </c>
      <c r="F9" s="240"/>
      <c r="G9" s="215">
        <v>41241</v>
      </c>
      <c r="H9" s="241"/>
      <c r="I9" s="215">
        <v>41242</v>
      </c>
      <c r="J9" s="58"/>
      <c r="K9" s="221">
        <v>2</v>
      </c>
      <c r="L9" s="228">
        <v>15865698</v>
      </c>
      <c r="M9" s="229"/>
      <c r="N9" s="228"/>
      <c r="O9" s="211"/>
      <c r="P9" s="213"/>
      <c r="Q9" s="219" t="s">
        <v>38</v>
      </c>
      <c r="R9" s="21"/>
      <c r="S9" s="216"/>
      <c r="T9" s="10"/>
      <c r="U9" s="222"/>
      <c r="V9" s="219"/>
      <c r="W9" s="218"/>
      <c r="X9" s="218"/>
      <c r="Y9" s="218"/>
      <c r="Z9" s="218"/>
      <c r="AA9" s="218"/>
      <c r="AB9" s="1"/>
      <c r="AC9" s="32"/>
      <c r="AD9" s="32"/>
      <c r="AE9" s="33"/>
      <c r="AF9" s="1"/>
      <c r="AG9" s="1"/>
      <c r="AH9" s="1"/>
      <c r="AI9" s="1"/>
      <c r="AK9" s="1"/>
      <c r="AL9" s="16"/>
    </row>
    <row r="10" spans="1:38" ht="15.75" customHeight="1" x14ac:dyDescent="0.2">
      <c r="A10" s="224" t="s">
        <v>62</v>
      </c>
      <c r="B10" s="10" t="s">
        <v>64</v>
      </c>
      <c r="C10" s="216">
        <v>41001</v>
      </c>
      <c r="D10" s="229">
        <v>43500000</v>
      </c>
      <c r="E10" s="214">
        <v>41081</v>
      </c>
      <c r="F10" s="10" t="s">
        <v>66</v>
      </c>
      <c r="G10" s="216">
        <v>41081</v>
      </c>
      <c r="H10" s="6">
        <v>43500000</v>
      </c>
      <c r="I10" s="216">
        <v>41086</v>
      </c>
      <c r="J10" s="216">
        <v>41093</v>
      </c>
      <c r="K10" s="220">
        <v>30</v>
      </c>
      <c r="L10" s="227">
        <v>52188982</v>
      </c>
      <c r="M10" s="229"/>
      <c r="N10" s="234">
        <v>41142</v>
      </c>
      <c r="O10" s="234">
        <v>41157</v>
      </c>
      <c r="P10" s="5" t="s">
        <v>45</v>
      </c>
      <c r="Q10" s="9" t="s">
        <v>38</v>
      </c>
      <c r="R10" s="21">
        <f>H10/2</f>
        <v>21750000</v>
      </c>
      <c r="S10" s="216">
        <v>41100</v>
      </c>
      <c r="T10" s="10" t="s">
        <v>101</v>
      </c>
      <c r="U10" s="222"/>
      <c r="V10" s="219"/>
      <c r="W10" s="218"/>
      <c r="X10" s="218"/>
      <c r="Y10" s="218"/>
      <c r="Z10" s="218"/>
      <c r="AA10" s="236">
        <v>48320714</v>
      </c>
      <c r="AB10" s="1"/>
      <c r="AC10" s="32"/>
      <c r="AD10" s="235">
        <v>17.311</v>
      </c>
      <c r="AE10" s="18"/>
      <c r="AF10" s="1"/>
      <c r="AG10" s="1"/>
      <c r="AH10" s="1"/>
      <c r="AI10" s="1"/>
      <c r="AK10" s="1"/>
      <c r="AL10" s="1"/>
    </row>
    <row r="11" spans="1:38" ht="17.25" customHeight="1" x14ac:dyDescent="0.2">
      <c r="A11" s="17" t="s">
        <v>85</v>
      </c>
      <c r="B11" s="10" t="s">
        <v>87</v>
      </c>
      <c r="C11" s="216">
        <v>41059</v>
      </c>
      <c r="D11" s="229">
        <v>157644216</v>
      </c>
      <c r="E11" s="216">
        <v>41102</v>
      </c>
      <c r="F11" s="10" t="s">
        <v>96</v>
      </c>
      <c r="G11" s="216">
        <v>41102</v>
      </c>
      <c r="H11" s="6">
        <v>157582883</v>
      </c>
      <c r="I11" s="216">
        <v>41115</v>
      </c>
      <c r="J11" s="216">
        <v>41116</v>
      </c>
      <c r="K11" s="222">
        <v>60</v>
      </c>
      <c r="L11" s="229">
        <v>157582883</v>
      </c>
      <c r="M11" s="229"/>
      <c r="N11" s="229"/>
      <c r="O11" s="1"/>
      <c r="P11" s="5" t="s">
        <v>37</v>
      </c>
      <c r="Q11" s="18" t="s">
        <v>89</v>
      </c>
      <c r="R11" s="21">
        <f>L11/2</f>
        <v>78791441.5</v>
      </c>
      <c r="S11" s="216">
        <v>41121</v>
      </c>
      <c r="T11" s="10" t="s">
        <v>100</v>
      </c>
      <c r="U11" s="222"/>
      <c r="V11" s="219"/>
      <c r="W11" s="219"/>
      <c r="X11" s="219"/>
      <c r="Y11" s="219"/>
      <c r="Z11" s="219"/>
      <c r="AA11" s="219"/>
      <c r="AB11" s="1"/>
      <c r="AC11" s="1"/>
      <c r="AD11" s="1"/>
      <c r="AE11" s="1"/>
      <c r="AF11" s="1"/>
      <c r="AG11" s="1"/>
      <c r="AH11" s="1"/>
      <c r="AI11" s="1"/>
      <c r="AK11" s="1"/>
      <c r="AL11" s="16"/>
    </row>
    <row r="12" spans="1:38" ht="25.5" customHeight="1" x14ac:dyDescent="0.2">
      <c r="A12" s="17" t="s">
        <v>92</v>
      </c>
      <c r="B12" s="10" t="s">
        <v>83</v>
      </c>
      <c r="C12" s="216">
        <v>41036</v>
      </c>
      <c r="D12" s="229">
        <v>160039902</v>
      </c>
      <c r="E12" s="216">
        <v>41106</v>
      </c>
      <c r="F12" s="10" t="s">
        <v>94</v>
      </c>
      <c r="G12" s="216">
        <v>41106</v>
      </c>
      <c r="H12" s="6">
        <v>160039893</v>
      </c>
      <c r="I12" s="216">
        <v>41115</v>
      </c>
      <c r="J12" s="216">
        <v>41115</v>
      </c>
      <c r="K12" s="222">
        <v>10</v>
      </c>
      <c r="L12" s="229">
        <v>160039893</v>
      </c>
      <c r="M12" s="229"/>
      <c r="N12" s="229"/>
      <c r="O12" s="1"/>
      <c r="P12" s="5" t="s">
        <v>95</v>
      </c>
      <c r="Q12" s="18" t="s">
        <v>38</v>
      </c>
      <c r="R12" s="1"/>
      <c r="S12" s="222"/>
      <c r="T12" s="222"/>
      <c r="U12" s="222"/>
      <c r="V12" s="219"/>
      <c r="W12" s="219"/>
      <c r="X12" s="219"/>
      <c r="Y12" s="219"/>
      <c r="Z12" s="219"/>
      <c r="AA12" s="219"/>
      <c r="AB12" s="1"/>
      <c r="AC12" s="1"/>
      <c r="AD12" s="1"/>
      <c r="AE12" s="1"/>
      <c r="AF12" s="1"/>
      <c r="AG12" s="1"/>
      <c r="AH12" s="1"/>
      <c r="AI12" s="1"/>
      <c r="AK12" s="1"/>
      <c r="AL12" s="1"/>
    </row>
    <row r="13" spans="1:38" ht="28.5" customHeight="1" x14ac:dyDescent="0.2">
      <c r="A13" s="226" t="s">
        <v>639</v>
      </c>
      <c r="B13" s="10" t="s">
        <v>640</v>
      </c>
      <c r="C13" s="216">
        <v>41142</v>
      </c>
      <c r="D13" s="229">
        <v>29993722</v>
      </c>
      <c r="E13" s="216">
        <v>41148</v>
      </c>
      <c r="F13" s="10" t="s">
        <v>641</v>
      </c>
      <c r="G13" s="216">
        <v>41148</v>
      </c>
      <c r="H13" s="6">
        <v>29993722</v>
      </c>
      <c r="I13" s="216">
        <v>41158</v>
      </c>
      <c r="J13" s="216">
        <v>41220</v>
      </c>
      <c r="K13" s="222">
        <v>30</v>
      </c>
      <c r="L13" s="229">
        <v>29993722</v>
      </c>
      <c r="M13" s="229"/>
      <c r="N13" s="216">
        <v>41187</v>
      </c>
      <c r="O13" s="20">
        <v>41239</v>
      </c>
      <c r="P13" s="5" t="s">
        <v>58</v>
      </c>
      <c r="Q13" s="18" t="s">
        <v>38</v>
      </c>
      <c r="R13" s="37">
        <f>L13/2</f>
        <v>14996861</v>
      </c>
      <c r="S13" s="222"/>
      <c r="T13" s="222"/>
      <c r="U13" s="222"/>
      <c r="V13" s="219"/>
      <c r="W13" s="219"/>
      <c r="X13" s="219"/>
      <c r="Y13" s="219"/>
      <c r="Z13" s="219"/>
      <c r="AA13" s="219"/>
      <c r="AB13" s="1"/>
      <c r="AC13" s="1"/>
      <c r="AD13" s="1"/>
      <c r="AE13" s="1"/>
      <c r="AF13" s="1"/>
      <c r="AG13" s="1"/>
      <c r="AH13" s="1"/>
      <c r="AI13" s="1"/>
      <c r="AK13" s="1"/>
      <c r="AL13" s="1"/>
    </row>
    <row r="14" spans="1:38" ht="26.25" customHeight="1" x14ac:dyDescent="0.2">
      <c r="A14" s="226" t="s">
        <v>639</v>
      </c>
      <c r="B14" s="10" t="s">
        <v>121</v>
      </c>
      <c r="C14" s="216">
        <v>41073</v>
      </c>
      <c r="D14" s="229">
        <v>700000000</v>
      </c>
      <c r="E14" s="216">
        <v>41159</v>
      </c>
      <c r="F14" s="10" t="s">
        <v>192</v>
      </c>
      <c r="G14" s="216">
        <v>41159</v>
      </c>
      <c r="H14" s="6">
        <v>695305279.15999997</v>
      </c>
      <c r="I14" s="216">
        <v>41162</v>
      </c>
      <c r="J14" s="216">
        <v>41179</v>
      </c>
      <c r="K14" s="222">
        <v>120</v>
      </c>
      <c r="L14" s="229">
        <v>695305279.15999997</v>
      </c>
      <c r="M14" s="229"/>
      <c r="N14" s="231"/>
      <c r="O14" s="53"/>
      <c r="P14" s="18" t="s">
        <v>122</v>
      </c>
      <c r="Q14" s="18" t="s">
        <v>177</v>
      </c>
      <c r="R14" s="54"/>
      <c r="S14" s="23"/>
      <c r="T14" s="27"/>
      <c r="U14" s="38">
        <v>208591583</v>
      </c>
      <c r="V14" s="55">
        <v>41185</v>
      </c>
      <c r="W14" s="56" t="s">
        <v>121</v>
      </c>
      <c r="X14" s="57">
        <v>424276837</v>
      </c>
      <c r="Y14" s="56"/>
      <c r="Z14" s="56"/>
      <c r="AA14" s="219"/>
      <c r="AB14" s="1"/>
      <c r="AC14" s="1"/>
      <c r="AD14" s="1"/>
      <c r="AE14" s="1"/>
      <c r="AF14" s="1"/>
      <c r="AG14" s="1"/>
      <c r="AH14" s="1"/>
      <c r="AI14" s="1"/>
      <c r="AK14" s="1"/>
      <c r="AL14" s="1"/>
    </row>
    <row r="15" spans="1:38" ht="23.25" customHeight="1" x14ac:dyDescent="0.2">
      <c r="A15" s="226" t="s">
        <v>138</v>
      </c>
      <c r="B15" s="10" t="s">
        <v>140</v>
      </c>
      <c r="C15" s="216">
        <v>41089</v>
      </c>
      <c r="D15" s="229">
        <v>545832450</v>
      </c>
      <c r="E15" s="1504">
        <v>41162</v>
      </c>
      <c r="F15" s="10" t="s">
        <v>216</v>
      </c>
      <c r="G15" s="216">
        <v>41162</v>
      </c>
      <c r="H15" s="6">
        <v>545832450</v>
      </c>
      <c r="I15" s="1504">
        <v>41166</v>
      </c>
      <c r="J15" s="1504">
        <v>41234</v>
      </c>
      <c r="K15" s="1501">
        <v>4</v>
      </c>
      <c r="L15" s="1521">
        <f>H15+H16</f>
        <v>767945051.91999996</v>
      </c>
      <c r="M15" s="229"/>
      <c r="N15" s="229"/>
      <c r="O15" s="1"/>
      <c r="P15" s="18" t="s">
        <v>133</v>
      </c>
      <c r="Q15" s="1498" t="s">
        <v>177</v>
      </c>
      <c r="R15" s="1"/>
      <c r="S15" s="222"/>
      <c r="T15" s="222"/>
      <c r="U15" s="222"/>
      <c r="V15" s="219"/>
      <c r="W15" s="219"/>
      <c r="X15" s="219"/>
      <c r="Y15" s="219"/>
      <c r="Z15" s="219"/>
      <c r="AA15" s="219"/>
      <c r="AB15" s="1"/>
      <c r="AC15" s="1"/>
      <c r="AD15" s="1"/>
      <c r="AE15" s="1"/>
      <c r="AF15" s="1"/>
      <c r="AG15" s="1"/>
      <c r="AH15" s="1"/>
      <c r="AI15" s="1"/>
      <c r="AK15" s="1"/>
      <c r="AL15" s="1"/>
    </row>
    <row r="16" spans="1:38" ht="23.25" customHeight="1" x14ac:dyDescent="0.2">
      <c r="A16" s="226" t="s">
        <v>138</v>
      </c>
      <c r="B16" s="10" t="s">
        <v>141</v>
      </c>
      <c r="C16" s="216">
        <v>41089</v>
      </c>
      <c r="D16" s="229">
        <v>222112602</v>
      </c>
      <c r="E16" s="1505"/>
      <c r="F16" s="46" t="s">
        <v>217</v>
      </c>
      <c r="G16" s="215">
        <v>41162</v>
      </c>
      <c r="H16" s="47">
        <v>222112601.91999999</v>
      </c>
      <c r="I16" s="1505"/>
      <c r="J16" s="1502"/>
      <c r="K16" s="1502"/>
      <c r="L16" s="1523"/>
      <c r="M16" s="229"/>
      <c r="N16" s="229"/>
      <c r="O16" s="1"/>
      <c r="P16" s="18" t="s">
        <v>133</v>
      </c>
      <c r="Q16" s="1500"/>
      <c r="R16" s="1"/>
      <c r="S16" s="222"/>
      <c r="T16" s="222"/>
      <c r="U16" s="222"/>
      <c r="V16" s="219"/>
      <c r="W16" s="219"/>
      <c r="X16" s="219"/>
      <c r="Y16" s="219"/>
      <c r="Z16" s="219"/>
      <c r="AA16" s="219"/>
      <c r="AB16" s="1"/>
      <c r="AC16" s="1"/>
      <c r="AD16" s="1"/>
      <c r="AE16" s="1"/>
      <c r="AF16" s="1"/>
      <c r="AG16" s="1"/>
      <c r="AH16" s="1"/>
      <c r="AI16" s="1"/>
      <c r="AK16" s="1"/>
      <c r="AL16" s="1"/>
    </row>
    <row r="17" spans="1:38" ht="27.75" customHeight="1" x14ac:dyDescent="0.2">
      <c r="A17" s="226" t="s">
        <v>130</v>
      </c>
      <c r="B17" s="10" t="s">
        <v>132</v>
      </c>
      <c r="C17" s="216">
        <v>41089</v>
      </c>
      <c r="D17" s="229">
        <v>50000000</v>
      </c>
      <c r="E17" s="216"/>
      <c r="F17" s="10" t="s">
        <v>219</v>
      </c>
      <c r="G17" s="216">
        <v>41169</v>
      </c>
      <c r="H17" s="6">
        <v>49985788</v>
      </c>
      <c r="I17" s="216"/>
      <c r="J17" s="222"/>
      <c r="K17" s="222"/>
      <c r="L17" s="229"/>
      <c r="M17" s="229"/>
      <c r="N17" s="229"/>
      <c r="O17" s="1"/>
      <c r="P17" s="18" t="s">
        <v>128</v>
      </c>
      <c r="Q17" s="219"/>
      <c r="R17" s="1"/>
      <c r="S17" s="222"/>
      <c r="T17" s="222"/>
      <c r="U17" s="222"/>
      <c r="V17" s="219"/>
      <c r="W17" s="219"/>
      <c r="X17" s="219"/>
      <c r="Y17" s="219"/>
      <c r="Z17" s="219"/>
      <c r="AA17" s="219"/>
      <c r="AB17" s="1"/>
      <c r="AC17" s="1"/>
      <c r="AD17" s="1"/>
      <c r="AE17" s="1"/>
      <c r="AF17" s="1"/>
      <c r="AG17" s="1"/>
      <c r="AH17" s="1"/>
      <c r="AI17" s="1"/>
      <c r="AK17" s="1"/>
      <c r="AL17" s="1"/>
    </row>
    <row r="18" spans="1:38" ht="28.5" customHeight="1" x14ac:dyDescent="0.2">
      <c r="A18" s="226" t="s">
        <v>124</v>
      </c>
      <c r="B18" s="10" t="s">
        <v>125</v>
      </c>
      <c r="C18" s="216">
        <v>41102</v>
      </c>
      <c r="D18" s="229">
        <v>38360600</v>
      </c>
      <c r="E18" s="214">
        <v>41169</v>
      </c>
      <c r="F18" s="10" t="s">
        <v>152</v>
      </c>
      <c r="G18" s="216">
        <v>41169</v>
      </c>
      <c r="H18" s="6">
        <v>38360600</v>
      </c>
      <c r="I18" s="214">
        <v>41171</v>
      </c>
      <c r="J18" s="214">
        <v>41172</v>
      </c>
      <c r="K18" s="220">
        <v>60</v>
      </c>
      <c r="L18" s="227">
        <v>99569300</v>
      </c>
      <c r="M18" s="229"/>
      <c r="N18" s="229"/>
      <c r="O18" s="1"/>
      <c r="P18" s="18" t="s">
        <v>127</v>
      </c>
      <c r="Q18" s="217" t="s">
        <v>146</v>
      </c>
      <c r="R18" s="21">
        <f>H18/2</f>
        <v>19180300</v>
      </c>
      <c r="S18" s="222"/>
      <c r="T18" s="222"/>
      <c r="U18" s="222"/>
      <c r="V18" s="219"/>
      <c r="W18" s="219"/>
      <c r="X18" s="219"/>
      <c r="Y18" s="219"/>
      <c r="Z18" s="219"/>
      <c r="AA18" s="219"/>
      <c r="AB18" s="1"/>
      <c r="AC18" s="1"/>
      <c r="AD18" s="1"/>
      <c r="AE18" s="1"/>
      <c r="AF18" s="1"/>
      <c r="AG18" s="1"/>
      <c r="AH18" s="1"/>
      <c r="AI18" s="1"/>
      <c r="AK18" s="1"/>
      <c r="AL18" s="1"/>
    </row>
    <row r="19" spans="1:38" ht="21.75" customHeight="1" x14ac:dyDescent="0.2">
      <c r="A19" s="226" t="s">
        <v>150</v>
      </c>
      <c r="B19" s="10" t="s">
        <v>144</v>
      </c>
      <c r="C19" s="216">
        <v>41151</v>
      </c>
      <c r="D19" s="229">
        <v>75000000</v>
      </c>
      <c r="E19" s="216">
        <v>41169</v>
      </c>
      <c r="F19" s="10" t="s">
        <v>151</v>
      </c>
      <c r="G19" s="216">
        <v>41169</v>
      </c>
      <c r="H19" s="6">
        <v>75000000</v>
      </c>
      <c r="I19" s="216">
        <v>41172</v>
      </c>
      <c r="J19" s="216">
        <v>41172</v>
      </c>
      <c r="K19" s="222">
        <v>30</v>
      </c>
      <c r="L19" s="229">
        <v>75000000</v>
      </c>
      <c r="M19" s="229"/>
      <c r="N19" s="24">
        <v>41200</v>
      </c>
      <c r="O19" s="20">
        <v>41233</v>
      </c>
      <c r="P19" s="18" t="s">
        <v>145</v>
      </c>
      <c r="Q19" s="18" t="s">
        <v>38</v>
      </c>
      <c r="R19" s="21">
        <f>L19/2</f>
        <v>37500000</v>
      </c>
      <c r="S19" s="216">
        <v>41180</v>
      </c>
      <c r="T19" s="10" t="s">
        <v>636</v>
      </c>
      <c r="U19" s="222">
        <v>0</v>
      </c>
      <c r="V19" s="219">
        <v>0</v>
      </c>
      <c r="W19" s="219">
        <v>0</v>
      </c>
      <c r="X19" s="219">
        <v>0</v>
      </c>
      <c r="Y19" s="219">
        <v>0</v>
      </c>
      <c r="Z19" s="219">
        <v>0</v>
      </c>
      <c r="AA19" s="237">
        <v>37500000</v>
      </c>
      <c r="AB19" s="20">
        <v>41239</v>
      </c>
      <c r="AC19" s="210" t="s">
        <v>642</v>
      </c>
      <c r="AD19" s="5" t="s">
        <v>643</v>
      </c>
      <c r="AE19" s="1"/>
      <c r="AF19" s="1"/>
      <c r="AG19" s="1"/>
      <c r="AH19" s="1"/>
      <c r="AI19" s="1"/>
      <c r="AK19" s="1"/>
      <c r="AL19" s="1"/>
    </row>
    <row r="20" spans="1:38" ht="21" customHeight="1" x14ac:dyDescent="0.2">
      <c r="A20" s="17" t="s">
        <v>200</v>
      </c>
      <c r="B20" s="10" t="s">
        <v>202</v>
      </c>
      <c r="C20" s="216">
        <v>41059</v>
      </c>
      <c r="D20" s="229">
        <v>418960760</v>
      </c>
      <c r="E20" s="214">
        <v>41180</v>
      </c>
      <c r="F20" s="10" t="s">
        <v>245</v>
      </c>
      <c r="G20" s="214">
        <v>41180</v>
      </c>
      <c r="H20" s="6">
        <v>418423800</v>
      </c>
      <c r="I20" s="214">
        <v>41183</v>
      </c>
      <c r="J20" s="214">
        <v>41183</v>
      </c>
      <c r="K20" s="220">
        <v>3</v>
      </c>
      <c r="L20" s="227" t="e">
        <f>H20+#REF!</f>
        <v>#REF!</v>
      </c>
      <c r="M20" s="229"/>
      <c r="N20" s="227"/>
      <c r="O20" s="232"/>
      <c r="P20" s="18" t="s">
        <v>128</v>
      </c>
      <c r="Q20" s="9"/>
      <c r="R20" s="1"/>
      <c r="S20" s="222"/>
      <c r="T20" s="222"/>
      <c r="U20" s="222"/>
      <c r="V20" s="219"/>
      <c r="W20" s="219"/>
      <c r="X20" s="219"/>
      <c r="Y20" s="219"/>
      <c r="Z20" s="219"/>
      <c r="AA20" s="219"/>
      <c r="AB20" s="1"/>
      <c r="AC20" s="1"/>
      <c r="AD20" s="1"/>
      <c r="AE20" s="1"/>
      <c r="AF20" s="1"/>
      <c r="AG20" s="1"/>
      <c r="AH20" s="1"/>
      <c r="AI20" s="1"/>
      <c r="AK20" s="1"/>
      <c r="AL20" s="1"/>
    </row>
    <row r="21" spans="1:38" ht="16.5" customHeight="1" x14ac:dyDescent="0.2">
      <c r="A21" s="17" t="s">
        <v>232</v>
      </c>
      <c r="B21" s="10" t="s">
        <v>234</v>
      </c>
      <c r="C21" s="216">
        <v>41001</v>
      </c>
      <c r="D21" s="229">
        <v>32463244</v>
      </c>
      <c r="E21" s="216">
        <v>41201</v>
      </c>
      <c r="F21" s="10" t="s">
        <v>235</v>
      </c>
      <c r="G21" s="216">
        <v>41201</v>
      </c>
      <c r="H21" s="6">
        <v>32439244</v>
      </c>
      <c r="I21" s="216">
        <v>41205</v>
      </c>
      <c r="J21" s="216">
        <v>41205</v>
      </c>
      <c r="K21" s="222">
        <v>5</v>
      </c>
      <c r="L21" s="229">
        <v>32439400</v>
      </c>
      <c r="M21" s="229"/>
      <c r="N21" s="229"/>
      <c r="O21" s="1"/>
      <c r="P21" s="18" t="s">
        <v>128</v>
      </c>
      <c r="Q21" s="9"/>
      <c r="R21" s="1"/>
      <c r="S21" s="222"/>
      <c r="T21" s="222"/>
      <c r="U21" s="222"/>
      <c r="V21" s="219"/>
      <c r="W21" s="219"/>
      <c r="X21" s="219"/>
      <c r="Y21" s="219"/>
      <c r="Z21" s="219"/>
      <c r="AA21" s="219"/>
      <c r="AB21" s="1"/>
      <c r="AC21" s="1"/>
      <c r="AD21" s="1"/>
      <c r="AE21" s="1"/>
      <c r="AF21" s="1"/>
      <c r="AG21" s="1"/>
      <c r="AH21" s="1"/>
      <c r="AI21" s="1"/>
      <c r="AK21" s="1"/>
      <c r="AL21" s="1"/>
    </row>
    <row r="22" spans="1:38" ht="17.25" customHeight="1" x14ac:dyDescent="0.2">
      <c r="A22" s="225" t="s">
        <v>258</v>
      </c>
      <c r="B22" s="10" t="s">
        <v>260</v>
      </c>
      <c r="C22" s="23"/>
      <c r="D22" s="209"/>
      <c r="E22" s="215">
        <v>41213</v>
      </c>
      <c r="F22" s="10" t="s">
        <v>261</v>
      </c>
      <c r="G22" s="216">
        <v>41213</v>
      </c>
      <c r="H22" s="6">
        <v>526270614</v>
      </c>
      <c r="I22" s="58"/>
      <c r="J22" s="58"/>
      <c r="K22" s="221">
        <v>3</v>
      </c>
      <c r="L22" s="228">
        <v>526270614</v>
      </c>
      <c r="M22" s="229"/>
      <c r="N22" s="229"/>
      <c r="O22" s="1"/>
      <c r="P22" s="18" t="s">
        <v>133</v>
      </c>
      <c r="Q22" s="18" t="s">
        <v>629</v>
      </c>
      <c r="R22" s="1"/>
      <c r="S22" s="222"/>
      <c r="T22" s="222"/>
      <c r="U22" s="222"/>
      <c r="V22" s="219"/>
      <c r="W22" s="219"/>
      <c r="X22" s="219"/>
      <c r="Y22" s="219"/>
      <c r="Z22" s="219"/>
      <c r="AA22" s="219"/>
      <c r="AB22" s="1"/>
      <c r="AC22" s="1"/>
      <c r="AD22" s="1"/>
      <c r="AE22" s="1"/>
      <c r="AF22" s="1"/>
      <c r="AG22" s="1"/>
      <c r="AH22" s="1"/>
      <c r="AI22" s="1"/>
      <c r="AK22" s="1"/>
      <c r="AL22" s="1"/>
    </row>
    <row r="23" spans="1:38" ht="25.5" customHeight="1" x14ac:dyDescent="0.2">
      <c r="A23" s="224" t="s">
        <v>248</v>
      </c>
      <c r="B23" s="10" t="s">
        <v>250</v>
      </c>
      <c r="C23" s="216">
        <v>41131</v>
      </c>
      <c r="D23" s="229">
        <v>554208627</v>
      </c>
      <c r="E23" s="214">
        <v>41213</v>
      </c>
      <c r="F23" s="10" t="s">
        <v>254</v>
      </c>
      <c r="G23" s="216">
        <v>41213</v>
      </c>
      <c r="H23" s="6">
        <v>554208627</v>
      </c>
      <c r="I23" s="214">
        <v>41220</v>
      </c>
      <c r="J23" s="214">
        <v>41220</v>
      </c>
      <c r="K23" s="220">
        <v>8</v>
      </c>
      <c r="L23" s="230">
        <v>1929669741</v>
      </c>
      <c r="M23" s="229"/>
      <c r="N23" s="229"/>
      <c r="O23" s="1"/>
      <c r="P23" s="1"/>
      <c r="Q23" s="9"/>
      <c r="R23" s="1"/>
      <c r="S23" s="222"/>
      <c r="T23" s="222"/>
      <c r="U23" s="222"/>
      <c r="V23" s="219"/>
      <c r="W23" s="219"/>
      <c r="X23" s="219"/>
      <c r="Y23" s="219"/>
      <c r="Z23" s="219"/>
      <c r="AA23" s="219"/>
      <c r="AB23" s="1"/>
      <c r="AC23" s="1"/>
      <c r="AD23" s="1"/>
      <c r="AE23" s="1"/>
      <c r="AF23" s="1"/>
      <c r="AG23" s="1"/>
      <c r="AH23" s="1"/>
      <c r="AI23" s="1"/>
      <c r="AK23" s="1"/>
      <c r="AL23" s="1"/>
    </row>
    <row r="24" spans="1:38" x14ac:dyDescent="0.2">
      <c r="A24" s="224" t="s">
        <v>629</v>
      </c>
      <c r="B24" s="10" t="s">
        <v>630</v>
      </c>
      <c r="C24" s="216">
        <v>41131</v>
      </c>
      <c r="D24" s="229">
        <v>97710431</v>
      </c>
      <c r="E24" s="214">
        <v>41233</v>
      </c>
      <c r="F24" s="27"/>
      <c r="G24" s="216">
        <v>41233</v>
      </c>
      <c r="H24" s="6">
        <v>97710431</v>
      </c>
      <c r="I24" s="214">
        <v>41234</v>
      </c>
      <c r="J24" s="214">
        <v>41234</v>
      </c>
      <c r="K24" s="220">
        <v>8</v>
      </c>
      <c r="L24" s="229">
        <v>97710431</v>
      </c>
      <c r="M24" s="229"/>
      <c r="N24" s="229"/>
      <c r="O24" s="1"/>
      <c r="P24" s="26"/>
      <c r="Q24" s="1"/>
      <c r="R24" s="1"/>
      <c r="S24" s="222"/>
      <c r="T24" s="222"/>
      <c r="U24" s="222"/>
      <c r="V24" s="219"/>
      <c r="W24" s="219"/>
      <c r="X24" s="219"/>
      <c r="Y24" s="219"/>
      <c r="Z24" s="219"/>
      <c r="AA24" s="219"/>
      <c r="AB24" s="1"/>
      <c r="AC24" s="1"/>
      <c r="AD24" s="1"/>
      <c r="AE24" s="1"/>
      <c r="AF24" s="1"/>
      <c r="AG24" s="1"/>
      <c r="AH24" s="1"/>
      <c r="AI24" s="1"/>
      <c r="AK24" s="1"/>
      <c r="AL24" s="1"/>
    </row>
    <row r="25" spans="1:38" ht="36" x14ac:dyDescent="0.2">
      <c r="A25" s="224" t="s">
        <v>632</v>
      </c>
      <c r="B25" s="10" t="s">
        <v>634</v>
      </c>
      <c r="C25" s="216">
        <v>41073</v>
      </c>
      <c r="D25" s="229">
        <v>150000000</v>
      </c>
      <c r="E25" s="214">
        <v>41233</v>
      </c>
      <c r="F25" s="27"/>
      <c r="G25" s="216">
        <v>41233</v>
      </c>
      <c r="H25" s="6">
        <v>150000000</v>
      </c>
      <c r="I25" s="214"/>
      <c r="J25" s="220"/>
      <c r="K25" s="220">
        <v>2</v>
      </c>
      <c r="L25" s="229">
        <v>150000000</v>
      </c>
      <c r="M25" s="229"/>
      <c r="N25" s="229"/>
      <c r="O25" s="1"/>
      <c r="P25" s="9" t="s">
        <v>133</v>
      </c>
      <c r="Q25" s="1"/>
      <c r="R25" s="1"/>
      <c r="S25" s="222"/>
      <c r="T25" s="222"/>
      <c r="U25" s="222"/>
      <c r="V25" s="219"/>
      <c r="W25" s="219"/>
      <c r="X25" s="219"/>
      <c r="Y25" s="219"/>
      <c r="Z25" s="219"/>
      <c r="AA25" s="219"/>
      <c r="AB25" s="1"/>
      <c r="AC25" s="1"/>
      <c r="AD25" s="1"/>
      <c r="AE25" s="1"/>
      <c r="AF25" s="1"/>
      <c r="AG25" s="1"/>
      <c r="AH25" s="1"/>
      <c r="AI25" s="1"/>
      <c r="AK25" s="1"/>
      <c r="AL25" s="1"/>
    </row>
    <row r="26" spans="1:38" x14ac:dyDescent="0.2">
      <c r="A26" s="17" t="s">
        <v>647</v>
      </c>
      <c r="B26" s="10" t="s">
        <v>649</v>
      </c>
      <c r="C26" s="216">
        <v>41113</v>
      </c>
      <c r="D26" s="229">
        <v>332500000</v>
      </c>
      <c r="E26" s="214">
        <v>41240</v>
      </c>
      <c r="F26" s="27"/>
      <c r="G26" s="214">
        <v>41240</v>
      </c>
      <c r="H26" s="212"/>
      <c r="I26" s="214"/>
      <c r="J26" s="222"/>
      <c r="K26" s="220">
        <v>2</v>
      </c>
      <c r="L26" s="229"/>
      <c r="M26" s="229"/>
      <c r="N26" s="229"/>
      <c r="O26" s="1"/>
      <c r="P26" s="1" t="s">
        <v>133</v>
      </c>
      <c r="Q26" s="1"/>
      <c r="R26" s="1"/>
      <c r="S26" s="222"/>
      <c r="T26" s="222"/>
      <c r="U26" s="222"/>
      <c r="V26" s="219"/>
      <c r="W26" s="219"/>
      <c r="X26" s="219"/>
      <c r="Y26" s="219"/>
      <c r="Z26" s="219"/>
      <c r="AA26" s="219"/>
      <c r="AB26" s="1"/>
      <c r="AC26" s="1"/>
      <c r="AD26" s="1"/>
      <c r="AE26" s="1"/>
      <c r="AF26" s="1"/>
      <c r="AG26" s="1"/>
      <c r="AH26" s="1"/>
      <c r="AI26" s="1"/>
      <c r="AK26" s="1"/>
      <c r="AL26" s="1"/>
    </row>
    <row r="27" spans="1:38" s="22" customFormat="1" x14ac:dyDescent="0.2">
      <c r="A27" s="244"/>
      <c r="AJ27" s="31"/>
    </row>
    <row r="28" spans="1:38" s="22" customFormat="1" x14ac:dyDescent="0.2">
      <c r="A28" s="244"/>
      <c r="AJ28" s="31"/>
    </row>
    <row r="29" spans="1:38" s="22" customFormat="1" x14ac:dyDescent="0.2">
      <c r="A29" s="244"/>
      <c r="AJ29" s="31"/>
    </row>
    <row r="30" spans="1:38" s="22" customFormat="1" x14ac:dyDescent="0.2">
      <c r="A30" s="244"/>
      <c r="AJ30" s="31"/>
    </row>
    <row r="31" spans="1:38" s="22" customFormat="1" x14ac:dyDescent="0.2">
      <c r="A31" s="244"/>
      <c r="AJ31" s="31"/>
    </row>
    <row r="32" spans="1:38" s="22" customFormat="1" x14ac:dyDescent="0.2">
      <c r="A32" s="244"/>
      <c r="AJ32" s="31"/>
    </row>
    <row r="33" spans="1:36" s="22" customFormat="1" x14ac:dyDescent="0.2">
      <c r="A33" s="244"/>
      <c r="AJ33" s="31"/>
    </row>
    <row r="34" spans="1:36" s="22" customFormat="1" x14ac:dyDescent="0.2">
      <c r="A34" s="244"/>
      <c r="AJ34" s="31"/>
    </row>
    <row r="35" spans="1:36" s="22" customFormat="1" x14ac:dyDescent="0.2">
      <c r="A35" s="244"/>
      <c r="AJ35" s="31"/>
    </row>
    <row r="36" spans="1:36" s="22" customFormat="1" ht="14.25" x14ac:dyDescent="0.2">
      <c r="A36" s="244"/>
      <c r="H36" s="52"/>
      <c r="AJ36" s="31"/>
    </row>
    <row r="37" spans="1:36" s="22" customFormat="1" x14ac:dyDescent="0.2">
      <c r="A37" s="244"/>
      <c r="AJ37" s="31"/>
    </row>
    <row r="38" spans="1:36" s="22" customFormat="1" x14ac:dyDescent="0.2">
      <c r="A38" s="244"/>
      <c r="AJ38" s="31"/>
    </row>
    <row r="39" spans="1:36" s="22" customFormat="1" x14ac:dyDescent="0.2">
      <c r="A39" s="244"/>
      <c r="AJ39" s="31"/>
    </row>
    <row r="40" spans="1:36" s="22" customFormat="1" ht="12.75" x14ac:dyDescent="0.2">
      <c r="A40" s="244"/>
      <c r="H40" s="39"/>
      <c r="AJ40" s="31"/>
    </row>
    <row r="41" spans="1:36" s="22" customFormat="1" x14ac:dyDescent="0.2">
      <c r="A41" s="244"/>
      <c r="AJ41" s="31"/>
    </row>
    <row r="42" spans="1:36" s="22" customFormat="1" x14ac:dyDescent="0.2">
      <c r="A42" s="244"/>
      <c r="AJ42" s="31"/>
    </row>
    <row r="43" spans="1:36" s="22" customFormat="1" x14ac:dyDescent="0.2">
      <c r="A43" s="244"/>
      <c r="AJ43" s="31"/>
    </row>
    <row r="44" spans="1:36" s="22" customFormat="1" x14ac:dyDescent="0.2">
      <c r="A44" s="244"/>
      <c r="AJ44" s="31"/>
    </row>
    <row r="45" spans="1:36" s="22" customFormat="1" x14ac:dyDescent="0.2">
      <c r="A45" s="244"/>
      <c r="AJ45" s="31"/>
    </row>
    <row r="46" spans="1:36" s="22" customFormat="1" x14ac:dyDescent="0.2">
      <c r="A46" s="244"/>
      <c r="AJ46" s="31"/>
    </row>
    <row r="47" spans="1:36" s="22" customFormat="1" ht="12.75" x14ac:dyDescent="0.2">
      <c r="A47" s="245"/>
      <c r="B47" s="39"/>
      <c r="C47" s="39"/>
      <c r="D47" s="39"/>
      <c r="E47" s="41"/>
      <c r="AJ47" s="31"/>
    </row>
    <row r="48" spans="1:36" s="22" customFormat="1" ht="12.75" x14ac:dyDescent="0.2">
      <c r="A48" s="245"/>
      <c r="B48" s="39"/>
      <c r="C48" s="39"/>
      <c r="D48" s="39"/>
      <c r="E48" s="41"/>
      <c r="AJ48" s="31"/>
    </row>
    <row r="49" spans="1:36" s="22" customFormat="1" ht="12.75" x14ac:dyDescent="0.2">
      <c r="A49" s="245"/>
      <c r="B49" s="39"/>
      <c r="C49" s="39"/>
      <c r="D49" s="42"/>
      <c r="J49" s="41"/>
      <c r="AJ49" s="31"/>
    </row>
    <row r="50" spans="1:36" s="22" customFormat="1" ht="12.75" x14ac:dyDescent="0.2">
      <c r="A50" s="245"/>
      <c r="B50" s="39"/>
      <c r="C50" s="39"/>
      <c r="D50" s="39"/>
      <c r="E50" s="41"/>
      <c r="J50" s="41"/>
      <c r="AJ50" s="31"/>
    </row>
    <row r="51" spans="1:36" s="22" customFormat="1" ht="12.75" x14ac:dyDescent="0.2">
      <c r="A51" s="245"/>
      <c r="B51" s="39"/>
      <c r="C51" s="39"/>
      <c r="D51" s="39"/>
      <c r="E51" s="41"/>
      <c r="J51" s="41"/>
      <c r="AJ51" s="31"/>
    </row>
    <row r="52" spans="1:36" s="22" customFormat="1" x14ac:dyDescent="0.2">
      <c r="A52" s="244"/>
      <c r="E52" s="41"/>
      <c r="J52" s="41"/>
      <c r="AJ52" s="31"/>
    </row>
    <row r="53" spans="1:36" s="22" customFormat="1" x14ac:dyDescent="0.2">
      <c r="A53" s="244"/>
      <c r="E53" s="41"/>
      <c r="J53" s="41"/>
      <c r="AJ53" s="31"/>
    </row>
    <row r="54" spans="1:36" s="22" customFormat="1" x14ac:dyDescent="0.2">
      <c r="A54" s="244"/>
      <c r="E54" s="41"/>
      <c r="AJ54" s="31"/>
    </row>
    <row r="55" spans="1:36" s="22" customFormat="1" x14ac:dyDescent="0.2">
      <c r="A55" s="244"/>
      <c r="J55" s="41"/>
      <c r="AJ55" s="31"/>
    </row>
    <row r="56" spans="1:36" s="22" customFormat="1" x14ac:dyDescent="0.2">
      <c r="A56" s="244"/>
      <c r="AJ56" s="31"/>
    </row>
    <row r="57" spans="1:36" s="22" customFormat="1" x14ac:dyDescent="0.2">
      <c r="A57" s="244"/>
      <c r="AJ57" s="31"/>
    </row>
    <row r="58" spans="1:36" s="22" customFormat="1" x14ac:dyDescent="0.2">
      <c r="A58" s="244"/>
      <c r="AJ58" s="31"/>
    </row>
    <row r="59" spans="1:36" s="22" customFormat="1" x14ac:dyDescent="0.2">
      <c r="A59" s="244"/>
      <c r="AJ59" s="31"/>
    </row>
    <row r="60" spans="1:36" s="22" customFormat="1" x14ac:dyDescent="0.2">
      <c r="A60" s="244"/>
      <c r="AJ60" s="31"/>
    </row>
    <row r="61" spans="1:36" s="22" customFormat="1" x14ac:dyDescent="0.2">
      <c r="A61" s="244"/>
      <c r="AJ61" s="31"/>
    </row>
    <row r="62" spans="1:36" s="22" customFormat="1" x14ac:dyDescent="0.2">
      <c r="A62" s="244"/>
      <c r="AJ62" s="31"/>
    </row>
    <row r="63" spans="1:36" s="22" customFormat="1" x14ac:dyDescent="0.2">
      <c r="A63" s="244"/>
      <c r="AJ63" s="31"/>
    </row>
    <row r="64" spans="1:36" s="22" customFormat="1" ht="12.75" x14ac:dyDescent="0.2">
      <c r="A64" s="244"/>
      <c r="M64" s="39"/>
      <c r="AJ64" s="31"/>
    </row>
    <row r="65" spans="1:36" s="22" customFormat="1" ht="12.75" x14ac:dyDescent="0.2">
      <c r="A65" s="244"/>
      <c r="C65" s="43"/>
      <c r="J65" s="39"/>
      <c r="M65" s="39"/>
      <c r="AJ65" s="31"/>
    </row>
    <row r="66" spans="1:36" s="22" customFormat="1" ht="12.75" x14ac:dyDescent="0.2">
      <c r="A66" s="244"/>
      <c r="H66" s="40"/>
      <c r="J66" s="39"/>
      <c r="M66" s="39"/>
      <c r="AJ66" s="31"/>
    </row>
    <row r="67" spans="1:36" s="22" customFormat="1" ht="12.75" x14ac:dyDescent="0.2">
      <c r="A67" s="244"/>
      <c r="J67" s="39"/>
      <c r="M67" s="39"/>
      <c r="AJ67" s="31"/>
    </row>
    <row r="68" spans="1:36" s="22" customFormat="1" ht="12.75" x14ac:dyDescent="0.2">
      <c r="A68" s="244"/>
      <c r="J68" s="45"/>
      <c r="M68" s="39"/>
      <c r="AJ68" s="31"/>
    </row>
    <row r="69" spans="1:36" s="22" customFormat="1" ht="12.75" x14ac:dyDescent="0.2">
      <c r="A69" s="244"/>
      <c r="J69" s="39"/>
      <c r="M69" s="39"/>
      <c r="AJ69" s="31"/>
    </row>
    <row r="70" spans="1:36" s="22" customFormat="1" ht="12.75" x14ac:dyDescent="0.2">
      <c r="A70" s="244"/>
      <c r="C70" s="43"/>
      <c r="J70" s="39"/>
      <c r="M70" s="39"/>
      <c r="AJ70" s="31"/>
    </row>
    <row r="71" spans="1:36" s="22" customFormat="1" ht="12.75" x14ac:dyDescent="0.2">
      <c r="A71" s="244"/>
      <c r="J71" s="39"/>
      <c r="M71" s="44"/>
      <c r="AJ71" s="31"/>
    </row>
    <row r="72" spans="1:36" s="22" customFormat="1" ht="12.75" x14ac:dyDescent="0.2">
      <c r="A72" s="244"/>
      <c r="J72" s="39"/>
      <c r="M72" s="39"/>
      <c r="AJ72" s="31"/>
    </row>
    <row r="73" spans="1:36" s="22" customFormat="1" ht="12.75" x14ac:dyDescent="0.2">
      <c r="A73" s="244"/>
      <c r="J73" s="39"/>
      <c r="M73" s="39"/>
      <c r="AJ73" s="31"/>
    </row>
    <row r="74" spans="1:36" s="22" customFormat="1" ht="12.75" x14ac:dyDescent="0.2">
      <c r="A74" s="244"/>
      <c r="J74" s="39"/>
      <c r="M74" s="39"/>
      <c r="AJ74" s="31"/>
    </row>
    <row r="75" spans="1:36" s="22" customFormat="1" ht="12.75" x14ac:dyDescent="0.2">
      <c r="A75" s="244"/>
      <c r="J75" s="39"/>
      <c r="M75" s="39"/>
      <c r="AJ75" s="31"/>
    </row>
    <row r="76" spans="1:36" s="22" customFormat="1" ht="12.75" x14ac:dyDescent="0.2">
      <c r="A76" s="244"/>
      <c r="J76" s="39"/>
      <c r="M76" s="39"/>
      <c r="AJ76" s="31"/>
    </row>
    <row r="77" spans="1:36" s="22" customFormat="1" ht="12.75" x14ac:dyDescent="0.2">
      <c r="A77" s="244"/>
      <c r="J77" s="39"/>
      <c r="M77" s="39"/>
      <c r="AJ77" s="31"/>
    </row>
    <row r="78" spans="1:36" s="22" customFormat="1" ht="12.75" x14ac:dyDescent="0.2">
      <c r="A78" s="244"/>
      <c r="J78" s="39"/>
      <c r="M78" s="39"/>
      <c r="AJ78" s="31"/>
    </row>
    <row r="79" spans="1:36" s="22" customFormat="1" ht="12.75" x14ac:dyDescent="0.2">
      <c r="A79" s="244"/>
      <c r="M79" s="39"/>
      <c r="AJ79" s="31"/>
    </row>
    <row r="80" spans="1:36" s="22" customFormat="1" ht="12.75" x14ac:dyDescent="0.2">
      <c r="A80" s="244"/>
      <c r="M80" s="39"/>
      <c r="AJ80" s="31"/>
    </row>
    <row r="81" spans="1:36" s="22" customFormat="1" ht="12.75" x14ac:dyDescent="0.2">
      <c r="A81" s="244"/>
      <c r="M81" s="39"/>
      <c r="AJ81" s="31"/>
    </row>
    <row r="82" spans="1:36" s="22" customFormat="1" ht="12.75" x14ac:dyDescent="0.2">
      <c r="A82" s="244"/>
      <c r="M82" s="39"/>
      <c r="AJ82" s="31"/>
    </row>
    <row r="83" spans="1:36" s="22" customFormat="1" ht="12.75" x14ac:dyDescent="0.2">
      <c r="A83" s="244"/>
      <c r="M83" s="39"/>
      <c r="AJ83" s="31"/>
    </row>
    <row r="84" spans="1:36" s="22" customFormat="1" x14ac:dyDescent="0.2">
      <c r="A84" s="244"/>
      <c r="AJ84" s="31"/>
    </row>
    <row r="85" spans="1:36" s="22" customFormat="1" x14ac:dyDescent="0.2">
      <c r="A85" s="244"/>
      <c r="AJ85" s="31"/>
    </row>
    <row r="86" spans="1:36" s="22" customFormat="1" x14ac:dyDescent="0.2">
      <c r="A86" s="244"/>
      <c r="AJ86" s="31"/>
    </row>
    <row r="87" spans="1:36" s="22" customFormat="1" x14ac:dyDescent="0.2">
      <c r="A87" s="244"/>
      <c r="AJ87" s="31"/>
    </row>
    <row r="88" spans="1:36" s="22" customFormat="1" x14ac:dyDescent="0.2">
      <c r="A88" s="244"/>
      <c r="AJ88" s="31"/>
    </row>
    <row r="89" spans="1:36" s="22" customFormat="1" x14ac:dyDescent="0.2">
      <c r="A89" s="244"/>
      <c r="AJ89" s="31"/>
    </row>
    <row r="90" spans="1:36" s="22" customFormat="1" x14ac:dyDescent="0.2">
      <c r="A90" s="244"/>
      <c r="AJ90" s="31"/>
    </row>
    <row r="91" spans="1:36" s="22" customFormat="1" x14ac:dyDescent="0.2">
      <c r="A91" s="244"/>
      <c r="AJ91" s="31"/>
    </row>
    <row r="92" spans="1:36" s="22" customFormat="1" x14ac:dyDescent="0.2">
      <c r="A92" s="244"/>
      <c r="AJ92" s="31"/>
    </row>
    <row r="93" spans="1:36" s="22" customFormat="1" x14ac:dyDescent="0.2">
      <c r="A93" s="244"/>
      <c r="AJ93" s="31"/>
    </row>
    <row r="94" spans="1:36" s="22" customFormat="1" x14ac:dyDescent="0.2">
      <c r="A94" s="244"/>
      <c r="AJ94" s="31"/>
    </row>
    <row r="95" spans="1:36" s="22" customFormat="1" x14ac:dyDescent="0.2">
      <c r="A95" s="244"/>
      <c r="AJ95" s="31"/>
    </row>
    <row r="96" spans="1:36" s="22" customFormat="1" x14ac:dyDescent="0.2">
      <c r="A96" s="244"/>
      <c r="AJ96" s="31"/>
    </row>
    <row r="97" spans="1:36" s="22" customFormat="1" x14ac:dyDescent="0.2">
      <c r="A97" s="244"/>
      <c r="AJ97" s="31"/>
    </row>
    <row r="98" spans="1:36" s="22" customFormat="1" x14ac:dyDescent="0.2">
      <c r="A98" s="244"/>
      <c r="AJ98" s="31"/>
    </row>
    <row r="99" spans="1:36" s="22" customFormat="1" x14ac:dyDescent="0.2">
      <c r="A99" s="244"/>
      <c r="AJ99" s="31"/>
    </row>
    <row r="100" spans="1:36" s="22" customFormat="1" x14ac:dyDescent="0.2">
      <c r="A100" s="244"/>
      <c r="AJ100" s="31"/>
    </row>
    <row r="101" spans="1:36" s="22" customFormat="1" x14ac:dyDescent="0.2">
      <c r="A101" s="244"/>
      <c r="AJ101" s="31"/>
    </row>
    <row r="102" spans="1:36" s="22" customFormat="1" x14ac:dyDescent="0.2">
      <c r="A102" s="244"/>
      <c r="AJ102" s="31"/>
    </row>
    <row r="103" spans="1:36" s="22" customFormat="1" x14ac:dyDescent="0.2">
      <c r="A103" s="244"/>
      <c r="AJ103" s="31"/>
    </row>
    <row r="104" spans="1:36" s="22" customFormat="1" x14ac:dyDescent="0.2">
      <c r="A104" s="244"/>
      <c r="AJ104" s="31"/>
    </row>
    <row r="105" spans="1:36" s="22" customFormat="1" x14ac:dyDescent="0.2">
      <c r="A105" s="244"/>
      <c r="AJ105" s="31"/>
    </row>
    <row r="106" spans="1:36" s="22" customFormat="1" x14ac:dyDescent="0.2">
      <c r="A106" s="244"/>
      <c r="AJ106" s="31"/>
    </row>
    <row r="107" spans="1:36" s="22" customFormat="1" x14ac:dyDescent="0.2">
      <c r="A107" s="244"/>
      <c r="AJ107" s="31"/>
    </row>
    <row r="108" spans="1:36" s="22" customFormat="1" x14ac:dyDescent="0.2">
      <c r="A108" s="244"/>
      <c r="AJ108" s="31"/>
    </row>
    <row r="109" spans="1:36" s="22" customFormat="1" x14ac:dyDescent="0.2">
      <c r="A109" s="244"/>
      <c r="AJ109" s="31"/>
    </row>
    <row r="110" spans="1:36" s="22" customFormat="1" x14ac:dyDescent="0.2">
      <c r="A110" s="244"/>
      <c r="AJ110" s="31"/>
    </row>
    <row r="111" spans="1:36" s="22" customFormat="1" x14ac:dyDescent="0.2">
      <c r="A111" s="244"/>
      <c r="AJ111" s="31"/>
    </row>
    <row r="112" spans="1:36" s="22" customFormat="1" x14ac:dyDescent="0.2">
      <c r="A112" s="244"/>
      <c r="AJ112" s="31"/>
    </row>
    <row r="113" spans="1:36" s="22" customFormat="1" x14ac:dyDescent="0.2">
      <c r="A113" s="244"/>
      <c r="AJ113" s="31"/>
    </row>
    <row r="114" spans="1:36" s="22" customFormat="1" x14ac:dyDescent="0.2">
      <c r="A114" s="244"/>
      <c r="AJ114" s="31"/>
    </row>
    <row r="115" spans="1:36" s="22" customFormat="1" x14ac:dyDescent="0.2">
      <c r="A115" s="244"/>
      <c r="AJ115" s="31"/>
    </row>
    <row r="116" spans="1:36" s="22" customFormat="1" x14ac:dyDescent="0.2">
      <c r="A116" s="244"/>
      <c r="AJ116" s="31"/>
    </row>
    <row r="117" spans="1:36" s="22" customFormat="1" x14ac:dyDescent="0.2">
      <c r="A117" s="244"/>
      <c r="AJ117" s="31"/>
    </row>
    <row r="118" spans="1:36" s="22" customFormat="1" x14ac:dyDescent="0.2">
      <c r="A118" s="244"/>
      <c r="AJ118" s="31"/>
    </row>
    <row r="119" spans="1:36" s="22" customFormat="1" x14ac:dyDescent="0.2">
      <c r="A119" s="244"/>
      <c r="AJ119" s="31"/>
    </row>
    <row r="120" spans="1:36" s="22" customFormat="1" x14ac:dyDescent="0.2">
      <c r="A120" s="244"/>
      <c r="AJ120" s="31"/>
    </row>
    <row r="121" spans="1:36" s="22" customFormat="1" x14ac:dyDescent="0.2">
      <c r="A121" s="244"/>
      <c r="AJ121" s="31"/>
    </row>
    <row r="122" spans="1:36" s="22" customFormat="1" x14ac:dyDescent="0.2">
      <c r="A122" s="244"/>
      <c r="AJ122" s="31"/>
    </row>
    <row r="123" spans="1:36" s="22" customFormat="1" x14ac:dyDescent="0.2">
      <c r="A123" s="244"/>
      <c r="AJ123" s="31"/>
    </row>
    <row r="124" spans="1:36" s="22" customFormat="1" x14ac:dyDescent="0.2">
      <c r="A124" s="244"/>
      <c r="AJ124" s="31"/>
    </row>
    <row r="125" spans="1:36" s="22" customFormat="1" x14ac:dyDescent="0.2">
      <c r="A125" s="244"/>
      <c r="AJ125" s="31"/>
    </row>
    <row r="126" spans="1:36" s="22" customFormat="1" x14ac:dyDescent="0.2">
      <c r="A126" s="244"/>
      <c r="AJ126" s="31"/>
    </row>
    <row r="127" spans="1:36" s="22" customFormat="1" x14ac:dyDescent="0.2">
      <c r="A127" s="244"/>
      <c r="AJ127" s="31"/>
    </row>
    <row r="128" spans="1:36" s="22" customFormat="1" x14ac:dyDescent="0.2">
      <c r="A128" s="244"/>
      <c r="AJ128" s="31"/>
    </row>
    <row r="129" spans="1:36" s="22" customFormat="1" x14ac:dyDescent="0.2">
      <c r="A129" s="244"/>
      <c r="AJ129" s="31"/>
    </row>
    <row r="130" spans="1:36" s="22" customFormat="1" x14ac:dyDescent="0.2">
      <c r="A130" s="244"/>
      <c r="AJ130" s="31"/>
    </row>
    <row r="131" spans="1:36" s="22" customFormat="1" x14ac:dyDescent="0.2">
      <c r="A131" s="244"/>
      <c r="AJ131" s="31"/>
    </row>
    <row r="132" spans="1:36" s="22" customFormat="1" x14ac:dyDescent="0.2">
      <c r="A132" s="244"/>
      <c r="AJ132" s="31"/>
    </row>
    <row r="133" spans="1:36" s="22" customFormat="1" x14ac:dyDescent="0.2">
      <c r="A133" s="244"/>
      <c r="AJ133" s="31"/>
    </row>
    <row r="134" spans="1:36" s="22" customFormat="1" x14ac:dyDescent="0.2">
      <c r="A134" s="244"/>
      <c r="AJ134" s="31"/>
    </row>
    <row r="135" spans="1:36" s="22" customFormat="1" x14ac:dyDescent="0.2">
      <c r="A135" s="244"/>
      <c r="AJ135" s="31"/>
    </row>
    <row r="136" spans="1:36" s="22" customFormat="1" x14ac:dyDescent="0.2">
      <c r="A136" s="244"/>
      <c r="AJ136" s="31"/>
    </row>
    <row r="137" spans="1:36" s="22" customFormat="1" x14ac:dyDescent="0.2">
      <c r="A137" s="244"/>
      <c r="AJ137" s="31"/>
    </row>
    <row r="138" spans="1:36" s="22" customFormat="1" x14ac:dyDescent="0.2">
      <c r="A138" s="244"/>
      <c r="AJ138" s="31"/>
    </row>
    <row r="139" spans="1:36" s="22" customFormat="1" x14ac:dyDescent="0.2">
      <c r="A139" s="244"/>
      <c r="AJ139" s="31"/>
    </row>
    <row r="140" spans="1:36" s="22" customFormat="1" x14ac:dyDescent="0.2">
      <c r="A140" s="244"/>
      <c r="AJ140" s="31"/>
    </row>
    <row r="141" spans="1:36" s="22" customFormat="1" x14ac:dyDescent="0.2">
      <c r="A141" s="244"/>
      <c r="AJ141" s="31"/>
    </row>
    <row r="142" spans="1:36" s="22" customFormat="1" x14ac:dyDescent="0.2">
      <c r="A142" s="244"/>
      <c r="AJ142" s="31"/>
    </row>
    <row r="143" spans="1:36" s="22" customFormat="1" x14ac:dyDescent="0.2">
      <c r="A143" s="244"/>
      <c r="AJ143" s="31"/>
    </row>
    <row r="144" spans="1:36" s="22" customFormat="1" x14ac:dyDescent="0.2">
      <c r="A144" s="244"/>
      <c r="AJ144" s="31"/>
    </row>
    <row r="145" spans="1:36" s="22" customFormat="1" x14ac:dyDescent="0.2">
      <c r="A145" s="244"/>
      <c r="AJ145" s="31"/>
    </row>
    <row r="146" spans="1:36" s="22" customFormat="1" x14ac:dyDescent="0.2">
      <c r="A146" s="244"/>
      <c r="AJ146" s="31"/>
    </row>
    <row r="147" spans="1:36" s="22" customFormat="1" x14ac:dyDescent="0.2">
      <c r="A147" s="244"/>
      <c r="AJ147" s="31"/>
    </row>
    <row r="148" spans="1:36" s="22" customFormat="1" x14ac:dyDescent="0.2">
      <c r="A148" s="244"/>
      <c r="AJ148" s="31"/>
    </row>
    <row r="149" spans="1:36" s="22" customFormat="1" x14ac:dyDescent="0.2">
      <c r="A149" s="244"/>
      <c r="AJ149" s="31"/>
    </row>
    <row r="150" spans="1:36" s="22" customFormat="1" x14ac:dyDescent="0.2">
      <c r="A150" s="244"/>
      <c r="AJ150" s="31"/>
    </row>
    <row r="151" spans="1:36" s="22" customFormat="1" x14ac:dyDescent="0.2">
      <c r="A151" s="244"/>
      <c r="AJ151" s="31"/>
    </row>
  </sheetData>
  <mergeCells count="11">
    <mergeCell ref="Q15:Q16"/>
    <mergeCell ref="AD1:AE1"/>
    <mergeCell ref="AK1:AL1"/>
    <mergeCell ref="R1:AC1"/>
    <mergeCell ref="B1:D1"/>
    <mergeCell ref="F1:H1"/>
    <mergeCell ref="E15:E16"/>
    <mergeCell ref="I15:I16"/>
    <mergeCell ref="J15:J16"/>
    <mergeCell ref="K15:K16"/>
    <mergeCell ref="L15:L16"/>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
  <sheetViews>
    <sheetView topLeftCell="A16" workbookViewId="0">
      <selection activeCell="G19" sqref="G19"/>
    </sheetView>
  </sheetViews>
  <sheetFormatPr baseColWidth="10" defaultRowHeight="15" x14ac:dyDescent="0.25"/>
  <cols>
    <col min="1" max="7" width="11.42578125" style="29"/>
    <col min="8" max="8" width="14.140625" style="29" bestFit="1" customWidth="1"/>
    <col min="9" max="9" width="13.140625" style="29" bestFit="1" customWidth="1"/>
    <col min="10" max="16384" width="11.42578125" style="29"/>
  </cols>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7:G20"/>
  <sheetViews>
    <sheetView workbookViewId="0">
      <selection activeCell="F24" sqref="F24"/>
    </sheetView>
  </sheetViews>
  <sheetFormatPr baseColWidth="10" defaultRowHeight="15" x14ac:dyDescent="0.25"/>
  <cols>
    <col min="1" max="1" width="11.42578125" style="29"/>
    <col min="2" max="2" width="8" style="29" customWidth="1"/>
    <col min="3" max="3" width="14.140625" style="29" bestFit="1" customWidth="1"/>
    <col min="4" max="4" width="10" style="29" customWidth="1"/>
    <col min="5" max="5" width="11.42578125" style="29"/>
    <col min="6" max="7" width="14.140625" style="29" bestFit="1" customWidth="1"/>
    <col min="8" max="16384" width="11.42578125" style="29"/>
  </cols>
  <sheetData>
    <row r="7" spans="1:7" x14ac:dyDescent="0.25">
      <c r="B7" s="29" t="s">
        <v>707</v>
      </c>
      <c r="C7" s="29" t="s">
        <v>24</v>
      </c>
      <c r="D7" s="29" t="s">
        <v>708</v>
      </c>
    </row>
    <row r="8" spans="1:7" x14ac:dyDescent="0.25">
      <c r="A8" s="248" t="s">
        <v>709</v>
      </c>
      <c r="B8" s="247" t="s">
        <v>210</v>
      </c>
      <c r="C8" s="29">
        <v>20900000</v>
      </c>
      <c r="D8" s="249">
        <v>0.1865</v>
      </c>
      <c r="E8" s="250">
        <f>D8/2</f>
        <v>9.325E-2</v>
      </c>
      <c r="F8" s="29">
        <f>C8*D8</f>
        <v>3897850</v>
      </c>
      <c r="G8" s="29">
        <f>C8*E8</f>
        <v>1948925</v>
      </c>
    </row>
    <row r="9" spans="1:7" x14ac:dyDescent="0.25">
      <c r="A9" s="248" t="s">
        <v>709</v>
      </c>
      <c r="B9" s="247" t="s">
        <v>209</v>
      </c>
      <c r="C9" s="29">
        <v>13200000</v>
      </c>
      <c r="E9" s="249">
        <v>9.3299999999999994E-2</v>
      </c>
      <c r="F9" s="29">
        <f>C9*D8</f>
        <v>2461800</v>
      </c>
      <c r="G9" s="29">
        <f>C9*E9</f>
        <v>1231560</v>
      </c>
    </row>
    <row r="10" spans="1:7" x14ac:dyDescent="0.25">
      <c r="A10" s="247" t="s">
        <v>710</v>
      </c>
      <c r="B10" s="247" t="s">
        <v>213</v>
      </c>
      <c r="C10" s="29">
        <v>34990000</v>
      </c>
      <c r="D10" s="249">
        <v>0.89780000000000004</v>
      </c>
      <c r="E10" s="249">
        <v>0.44890000000000002</v>
      </c>
      <c r="F10" s="29">
        <f>C10*D10</f>
        <v>31414022</v>
      </c>
      <c r="G10" s="29">
        <f>C10*E10</f>
        <v>15707011</v>
      </c>
    </row>
    <row r="11" spans="1:7" x14ac:dyDescent="0.25">
      <c r="F11" s="29">
        <v>0</v>
      </c>
    </row>
    <row r="12" spans="1:7" x14ac:dyDescent="0.25">
      <c r="A12" s="247" t="s">
        <v>711</v>
      </c>
      <c r="B12" s="247" t="s">
        <v>207</v>
      </c>
      <c r="C12" s="29">
        <v>7400000</v>
      </c>
      <c r="D12" s="249">
        <v>0.11119999999999999</v>
      </c>
      <c r="E12" s="249">
        <v>5.5599999999999997E-2</v>
      </c>
      <c r="F12" s="29">
        <f>C12*D12</f>
        <v>822880</v>
      </c>
      <c r="G12" s="29">
        <f>C12*E12</f>
        <v>411440</v>
      </c>
    </row>
    <row r="13" spans="1:7" x14ac:dyDescent="0.25">
      <c r="B13" s="247" t="s">
        <v>208</v>
      </c>
      <c r="C13" s="29">
        <v>32169055</v>
      </c>
      <c r="E13" s="249">
        <v>5.5599999999999997E-2</v>
      </c>
      <c r="F13" s="29">
        <f>C13*D12</f>
        <v>3577198.9159999997</v>
      </c>
      <c r="G13" s="29">
        <f>C13*E13</f>
        <v>1788599.4579999999</v>
      </c>
    </row>
    <row r="14" spans="1:7" x14ac:dyDescent="0.25">
      <c r="B14" s="247" t="s">
        <v>206</v>
      </c>
      <c r="C14" s="29">
        <v>3430945</v>
      </c>
      <c r="E14" s="249">
        <v>5.5599999999999997E-2</v>
      </c>
      <c r="F14" s="29">
        <f>C14*D12</f>
        <v>381521.08399999997</v>
      </c>
      <c r="G14" s="29">
        <f>C14*E14</f>
        <v>190760.54199999999</v>
      </c>
    </row>
    <row r="15" spans="1:7" x14ac:dyDescent="0.25">
      <c r="F15" s="29">
        <f>SUM(F8:F14)</f>
        <v>42555272</v>
      </c>
      <c r="G15" s="29">
        <f>SUM(G8:G14)</f>
        <v>21278296</v>
      </c>
    </row>
    <row r="18" spans="7:7" x14ac:dyDescent="0.25">
      <c r="G18" s="29">
        <v>21277636</v>
      </c>
    </row>
    <row r="20" spans="7:7" x14ac:dyDescent="0.25">
      <c r="G20" s="29">
        <f>G15-G18</f>
        <v>660</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21</vt:i4>
      </vt:variant>
      <vt:variant>
        <vt:lpstr>Rangos con nombre</vt:lpstr>
      </vt:variant>
      <vt:variant>
        <vt:i4>4</vt:i4>
      </vt:variant>
    </vt:vector>
  </HeadingPairs>
  <TitlesOfParts>
    <vt:vector size="25" baseType="lpstr">
      <vt:lpstr>CONVENIOS 2013</vt:lpstr>
      <vt:lpstr>CONTRAT 2013</vt:lpstr>
      <vt:lpstr>Hoja3</vt:lpstr>
      <vt:lpstr>Hoja1</vt:lpstr>
      <vt:lpstr>concejo</vt:lpstr>
      <vt:lpstr>Hoja2</vt:lpstr>
      <vt:lpstr>nombre contra</vt:lpstr>
      <vt:lpstr>Hoja4</vt:lpstr>
      <vt:lpstr>Hoja5</vt:lpstr>
      <vt:lpstr>Hoja6</vt:lpstr>
      <vt:lpstr>FECHAS </vt:lpstr>
      <vt:lpstr>Hoja7</vt:lpstr>
      <vt:lpstr>Hoja8</vt:lpstr>
      <vt:lpstr>Hoja9</vt:lpstr>
      <vt:lpstr>368 concejo</vt:lpstr>
      <vt:lpstr>INTERV 305</vt:lpstr>
      <vt:lpstr>Hoja11</vt:lpstr>
      <vt:lpstr>Hoja10</vt:lpstr>
      <vt:lpstr>405</vt:lpstr>
      <vt:lpstr>DANE</vt:lpstr>
      <vt:lpstr>089</vt:lpstr>
      <vt:lpstr>'368 concejo'!Títulos_a_imprimir</vt:lpstr>
      <vt:lpstr>'CONTRAT 2013'!Títulos_a_imprimir</vt:lpstr>
      <vt:lpstr>DANE!Títulos_a_imprimir</vt:lpstr>
      <vt:lpstr>'FECHAS '!Títulos_a_imprimir</vt:lpstr>
    </vt:vector>
  </TitlesOfParts>
  <Company>www.intercambiosvirtuales.org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www.intercambiosvirtuales.org</dc:creator>
  <cp:lastModifiedBy>AlexWPS</cp:lastModifiedBy>
  <cp:lastPrinted>2014-07-15T21:13:06Z</cp:lastPrinted>
  <dcterms:created xsi:type="dcterms:W3CDTF">2012-04-18T12:51:10Z</dcterms:created>
  <dcterms:modified xsi:type="dcterms:W3CDTF">2022-06-05T14:02:44Z</dcterms:modified>
</cp:coreProperties>
</file>