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PIN\Downloads\"/>
    </mc:Choice>
  </mc:AlternateContent>
  <bookViews>
    <workbookView xWindow="0" yWindow="0" windowWidth="24000" windowHeight="9600" firstSheet="2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Financial Dashboard" sheetId="6" r:id="rId6"/>
    <sheet name="Forecasting" sheetId="8" r:id="rId7"/>
  </sheets>
  <definedNames>
    <definedName name="_xlnm._FilterDatabase" localSheetId="3" hidden="1">'Cost analysis Pie chart'!$B$5:$C$5</definedName>
    <definedName name="_xlchart.v1.0" hidden="1">('P &amp; L'!$B$9:$B$14,'P &amp; L'!$B$16)</definedName>
    <definedName name="_xlchart.v1.1" hidden="1">('P &amp; L'!$C$9:$C$14,'P &amp; L'!$C$16)</definedName>
  </definedNames>
  <calcPr calcId="162913"/>
</workbook>
</file>

<file path=xl/calcChain.xml><?xml version="1.0" encoding="utf-8"?>
<calcChain xmlns="http://schemas.openxmlformats.org/spreadsheetml/2006/main">
  <c r="E8" i="5" l="1"/>
  <c r="E7" i="5"/>
  <c r="C18" i="4"/>
  <c r="C10" i="4"/>
  <c r="C16" i="1"/>
  <c r="C17" i="1" s="1"/>
  <c r="C9" i="8"/>
  <c r="C8" i="8"/>
  <c r="C10" i="8"/>
  <c r="E10" i="8" l="1"/>
  <c r="E8" i="8"/>
  <c r="D9" i="8"/>
  <c r="D10" i="8"/>
  <c r="D8" i="8"/>
  <c r="E9" i="8"/>
</calcChain>
</file>

<file path=xl/sharedStrings.xml><?xml version="1.0" encoding="utf-8"?>
<sst xmlns="http://schemas.openxmlformats.org/spreadsheetml/2006/main" count="46" uniqueCount="36">
  <si>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</si>
  <si>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</si>
  <si>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</si>
  <si>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</si>
  <si>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</si>
  <si>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</si>
  <si>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</si>
  <si>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</si>
  <si>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</si>
  <si>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</si>
  <si>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</si>
  <si>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</si>
  <si>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</si>
  <si>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</si>
  <si>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</si>
  <si>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</si>
  <si>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</si>
  <si>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</si>
  <si>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</si>
  <si>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</si>
  <si>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</si>
  <si>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</si>
  <si>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</si>
  <si>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</si>
  <si>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</si>
  <si>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</si>
  <si>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</si>
  <si>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</si>
  <si>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</si>
  <si>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</si>
  <si>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</si>
  <si>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Timeline</t>
  </si>
  <si>
    <t>Values</t>
  </si>
  <si>
    <t>Forecast</t>
  </si>
  <si>
    <t>Lower Confidence Bound</t>
  </si>
  <si>
    <t>Upper Confidence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</si>
</sst>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_ ;_ * \-#,##0_ ;_ * &quot;-&quot;??_ ;_ @_ "/>
  </numFmts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4" borderId="12" xfId="0" applyFont="1" applyFill="1" applyBorder="1"/>
    <xf numFmtId="0" fontId="3" fillId="4" borderId="25" xfId="0" applyFont="1" applyFill="1" applyBorder="1"/>
    <xf numFmtId="0" fontId="3" fillId="4" borderId="13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0" fillId="5" borderId="0" xfId="0" applyFont="1" applyFill="1" applyAlignmen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Expense</a:t>
            </a:r>
            <a:r>
              <a:rPr lang="en-US" b="0" baseline="0"/>
              <a:t> Breakup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A75-44DC-9D90-CD9075210F8D}"/>
              </c:ext>
            </c:extLst>
          </c:dPt>
          <c:dPt>
            <c:idx val="1"/>
            <c:bubble3D val="0"/>
            <c:explosion val="13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F6-43AC-9CE6-35C9050D7716}"/>
              </c:ext>
            </c:extLst>
          </c:dPt>
          <c:dPt>
            <c:idx val="2"/>
            <c:bubble3D val="0"/>
            <c:explosion val="1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6-43AC-9CE6-35C9050D771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A75-44DC-9D90-CD9075210F8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A75-44DC-9D90-CD9075210F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6-43AC-9CE6-35C9050D771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Profit</a:t>
            </a:r>
            <a:r>
              <a:rPr lang="en-US" baseline="0"/>
              <a:t> &amp; Profit Margin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81-4C61-A0BB-A03C0B362ADB}"/>
            </c:ext>
          </c:extLst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81-4C61-A0BB-A03C0B362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228768"/>
        <c:axId val="313231720"/>
      </c:lineChart>
      <c:catAx>
        <c:axId val="3132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31720"/>
        <c:crosses val="autoZero"/>
        <c:auto val="1"/>
        <c:lblAlgn val="ctr"/>
        <c:lblOffset val="100"/>
        <c:noMultiLvlLbl val="0"/>
      </c:catAx>
      <c:valAx>
        <c:axId val="3132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2287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2.499989063867027E-2"/>
                  <c:y val="-5.5555555555555552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Projected, </a:t>
                    </a:r>
                    <a:fld id="{4FCD8A0C-063A-468D-A094-5271AD0D4200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rgbClr val="FFFFFF"/>
                </a:solidFill>
                <a:ln>
                  <a:solidFill>
                    <a:srgbClr val="000000">
                      <a:lumMod val="25000"/>
                      <a:lumOff val="75000"/>
                    </a:srgb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709492563429568"/>
                      <c:h val="0.1625998833479148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D579-4316-AAE5-C1777A2651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9-4316-AAE5-C1777A265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14411808"/>
        <c:axId val="314415088"/>
      </c:barChart>
      <c:catAx>
        <c:axId val="31441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15088"/>
        <c:crosses val="autoZero"/>
        <c:auto val="1"/>
        <c:lblAlgn val="ctr"/>
        <c:lblOffset val="100"/>
        <c:noMultiLvlLbl val="0"/>
      </c:catAx>
      <c:valAx>
        <c:axId val="31441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1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1-43BF-A780-3FF3B96E0478}"/>
            </c:ext>
          </c:extLst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1-43BF-A780-3FF3B96E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9"/>
        <c:overlap val="-3"/>
        <c:axId val="317888720"/>
        <c:axId val="317883800"/>
      </c:barChart>
      <c:catAx>
        <c:axId val="31788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83800"/>
        <c:crosses val="autoZero"/>
        <c:auto val="1"/>
        <c:lblAlgn val="ctr"/>
        <c:lblOffset val="100"/>
        <c:noMultiLvlLbl val="0"/>
      </c:catAx>
      <c:valAx>
        <c:axId val="31788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8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Other Expense Breakup</a:t>
            </a:r>
          </a:p>
        </c:rich>
      </c:tx>
      <c:layout>
        <c:manualLayout>
          <c:xMode val="edge"/>
          <c:yMode val="edge"/>
          <c:x val="0.49862720622399376"/>
          <c:y val="3.94057864859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00-4676-9F7B-25C108565D0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00-4676-9F7B-25C108565D0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00-4676-9F7B-25C108565D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00-4676-9F7B-25C108565D0B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'Cost analysis Pie chart'!$B$15:$B$18</c:f>
              <c:strCache>
                <c:ptCount val="4"/>
                <c:pt idx="0">
                  <c:v>Utilities</c:v>
                </c:pt>
                <c:pt idx="1">
                  <c:v>Depreciation</c:v>
                </c:pt>
                <c:pt idx="2">
                  <c:v>Other</c:v>
                </c:pt>
                <c:pt idx="3">
                  <c:v>Income Tax</c:v>
                </c:pt>
              </c:strCache>
            </c:strRef>
          </c:cat>
          <c:val>
            <c:numRef>
              <c:f>'Cost analysis Pie chart'!$C$15:$C$18</c:f>
              <c:numCache>
                <c:formatCode>_ * #,##0_ ;_ * \-#,##0_ ;_ * "-"??_ ;_ @_ </c:formatCode>
                <c:ptCount val="4"/>
                <c:pt idx="0">
                  <c:v>68865.399999999994</c:v>
                </c:pt>
                <c:pt idx="1">
                  <c:v>55000</c:v>
                </c:pt>
                <c:pt idx="2">
                  <c:v>45000</c:v>
                </c:pt>
                <c:pt idx="3">
                  <c:v>11250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00-4676-9F7B-25C108565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Values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Forecasting!$B$2:$B$10</c:f>
              <c:numCache>
                <c:formatCode>0</c:formatCode>
                <c:ptCount val="9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F-4982-BB53-C5347B3D2BE7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Forecasting!$A$2:$A$10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Forecasting!$C$2:$C$10</c:f>
              <c:numCache>
                <c:formatCode>General</c:formatCode>
                <c:ptCount val="9"/>
                <c:pt idx="5" formatCode="0">
                  <c:v>2584736.1081360602</c:v>
                </c:pt>
                <c:pt idx="6" formatCode="0">
                  <c:v>2771795.771423697</c:v>
                </c:pt>
                <c:pt idx="7" formatCode="0">
                  <c:v>2959118.7941664075</c:v>
                </c:pt>
                <c:pt idx="8" formatCode="0">
                  <c:v>3146441.8169091186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F-4982-BB53-C5347B3D2BE7}"/>
            </c:ext>
          </c:extLst>
        </c:ser>
        <c:ser>
          <c:idx val="2"/>
          <c:order val="2"/>
          <c:tx>
            <c:strRef>
              <c:f>Forecasting!$D$1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Forecasting!$A$2:$A$10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Forecasting!$D$2:$D$10</c:f>
              <c:numCache>
                <c:formatCode>General</c:formatCode>
                <c:ptCount val="9"/>
                <c:pt idx="5" formatCode="0">
                  <c:v>2584736.1081360602</c:v>
                </c:pt>
                <c:pt idx="6" formatCode="0">
                  <c:v>2633749.9011785542</c:v>
                </c:pt>
                <c:pt idx="7" formatCode="0">
                  <c:v>2818366.0848668921</c:v>
                </c:pt>
                <c:pt idx="8" formatCode="0">
                  <c:v>2999800.6459737038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F-4982-BB53-C5347B3D2BE7}"/>
            </c:ext>
          </c:extLst>
        </c:ser>
        <c:ser>
          <c:idx val="3"/>
          <c:order val="3"/>
          <c:tx>
            <c:strRef>
              <c:f>Forecasting!$E$1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Forecasting!$A$2:$A$10</c:f>
              <c:numCache>
                <c:formatCode>General</c:formatCode>
                <c:ptCount val="9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  <c:pt idx="8">
                  <c:v>2024</c:v>
                </c:pt>
              </c:numCache>
            </c:numRef>
          </c:cat>
          <c:val>
            <c:numRef>
              <c:f>Forecasting!$E$2:$E$10</c:f>
              <c:numCache>
                <c:formatCode>General</c:formatCode>
                <c:ptCount val="9"/>
                <c:pt idx="5" formatCode="0">
                  <c:v>2584736.1081360602</c:v>
                </c:pt>
                <c:pt idx="6" formatCode="0">
                  <c:v>2909841.6416688398</c:v>
                </c:pt>
                <c:pt idx="7" formatCode="0">
                  <c:v>3099871.503465923</c:v>
                </c:pt>
                <c:pt idx="8" formatCode="0">
                  <c:v>3293082.9878445333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F-4982-BB53-C5347B3D2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1703600"/>
        <c:axId val="311699664"/>
      </c:lineChart>
      <c:catAx>
        <c:axId val="311703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699664"/>
        <c:crosses val="autoZero"/>
        <c:auto val="1"/>
        <c:lblAlgn val="ctr"/>
        <c:lblOffset val="100"/>
        <c:noMultiLvlLbl val="0"/>
      </c:catAx>
      <c:valAx>
        <c:axId val="311699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0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Expenses Incurred</a:t>
            </a:r>
          </a:p>
        </cx:rich>
      </cx:tx>
    </cx:title>
    <cx:plotArea>
      <cx:plotAreaRegion>
        <cx:series layoutId="treemap" uniqueId="{DB419600-904E-4430-9634-CDBF9AB2C73C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14</xdr:row>
      <xdr:rowOff>161925</xdr:rowOff>
    </xdr:from>
    <xdr:to>
      <xdr:col>7</xdr:col>
      <xdr:colOff>409575</xdr:colOff>
      <xdr:row>29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109537</xdr:colOff>
      <xdr:row>0</xdr:row>
      <xdr:rowOff>38100</xdr:rowOff>
    </xdr:from>
    <xdr:to>
      <xdr:col>7</xdr:col>
      <xdr:colOff>414337</xdr:colOff>
      <xdr:row>14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500062</xdr:colOff>
      <xdr:row>0</xdr:row>
      <xdr:rowOff>57150</xdr:rowOff>
    </xdr:from>
    <xdr:to>
      <xdr:col>15</xdr:col>
      <xdr:colOff>195262</xdr:colOff>
      <xdr:row>14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490537</xdr:colOff>
      <xdr:row>14</xdr:row>
      <xdr:rowOff>171450</xdr:rowOff>
    </xdr:from>
    <xdr:to>
      <xdr:col>15</xdr:col>
      <xdr:colOff>185737</xdr:colOff>
      <xdr:row>29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257175</xdr:colOff>
      <xdr:row>0</xdr:row>
      <xdr:rowOff>76200</xdr:rowOff>
    </xdr:from>
    <xdr:to>
      <xdr:col>23</xdr:col>
      <xdr:colOff>38100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266700</xdr:colOff>
      <xdr:row>14</xdr:row>
      <xdr:rowOff>171450</xdr:rowOff>
    </xdr:from>
    <xdr:to>
      <xdr:col>23</xdr:col>
      <xdr:colOff>47625</xdr:colOff>
      <xdr:row>29</xdr:row>
      <xdr:rowOff>57150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29</xdr:row>
      <xdr:rowOff>161925</xdr:rowOff>
    </xdr:from>
    <xdr:to>
      <xdr:col>16</xdr:col>
      <xdr:colOff>542925</xdr:colOff>
      <xdr:row>48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10" totalsRowShown="0">
  <autoFilter ref="A1:E10"/>
  <tableColumns count="5">
    <tableColumn id="1" name="Timeline" dataDxfId="3"/>
    <tableColumn id="2" name="Values"/>
    <tableColumn id="3" name="Forecast" dataDxfId="2"/>
    <tableColumn id="4" name="Lower Confidence Bound" dataDxfId="1"/>
    <tableColumn id="5" name="Upper Confidence Boun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G11" sqref="G11"/>
    </sheetView>
  </sheetViews>
  <sheetFormatPr defaultColWidth="14.42578125" defaultRowHeight="15" customHeight="1" x14ac:dyDescent="0.25"/>
  <cols>
    <col min="1" max="1" width="8.7109375" customWidth="1"/>
    <col min="2" max="2" width="26.140625" customWidth="1"/>
    <col min="3" max="3" width="12.28515625" customWidth="1"/>
    <col min="4" max="26" width="8.7109375" customWidth="1"/>
  </cols>
  <sheetData>
    <row r="3" spans="2:3" ht="18.75" x14ac:dyDescent="0.3">
      <c r="B3" s="1" t="s">
        <v>0</v>
      </c>
    </row>
    <row r="5" spans="2:3" x14ac:dyDescent="0.25">
      <c r="B5" s="2" t="s">
        <v>1</v>
      </c>
      <c r="C5" s="3">
        <v>2439535.25</v>
      </c>
    </row>
    <row r="6" spans="2:3" x14ac:dyDescent="0.25">
      <c r="B6" s="4" t="s">
        <v>2</v>
      </c>
      <c r="C6" s="5">
        <v>-1188534.6000000001</v>
      </c>
    </row>
    <row r="7" spans="2:3" x14ac:dyDescent="0.25">
      <c r="B7" s="6" t="s">
        <v>3</v>
      </c>
      <c r="C7" s="5">
        <v>951000.65</v>
      </c>
    </row>
    <row r="8" spans="2:3" x14ac:dyDescent="0.25">
      <c r="B8" s="7" t="s">
        <v>4</v>
      </c>
      <c r="C8" s="5"/>
    </row>
    <row r="9" spans="2:3" x14ac:dyDescent="0.25">
      <c r="B9" s="8" t="s">
        <v>5</v>
      </c>
      <c r="C9" s="5">
        <v>390371.02500000002</v>
      </c>
    </row>
    <row r="10" spans="2:3" x14ac:dyDescent="0.25">
      <c r="B10" s="8" t="s">
        <v>6</v>
      </c>
      <c r="C10" s="5">
        <v>55000</v>
      </c>
    </row>
    <row r="11" spans="2:3" x14ac:dyDescent="0.25">
      <c r="B11" s="8" t="s">
        <v>7</v>
      </c>
      <c r="C11" s="5">
        <v>80847.349999999991</v>
      </c>
    </row>
    <row r="12" spans="2:3" x14ac:dyDescent="0.25">
      <c r="B12" s="8" t="s">
        <v>8</v>
      </c>
      <c r="C12" s="5">
        <v>45000</v>
      </c>
    </row>
    <row r="13" spans="2:3" x14ac:dyDescent="0.25">
      <c r="B13" s="8" t="s">
        <v>9</v>
      </c>
      <c r="C13" s="5">
        <v>323869.92499999999</v>
      </c>
    </row>
    <row r="14" spans="2:3" x14ac:dyDescent="0.25">
      <c r="B14" s="8" t="s">
        <v>10</v>
      </c>
      <c r="C14" s="5">
        <v>68865.399999999994</v>
      </c>
    </row>
    <row r="15" spans="2:3" x14ac:dyDescent="0.25">
      <c r="B15" s="6" t="s">
        <v>11</v>
      </c>
      <c r="C15" s="5">
        <v>287046.95</v>
      </c>
    </row>
    <row r="16" spans="2:3" x14ac:dyDescent="0.25">
      <c r="B16" s="9" t="s">
        <v>12</v>
      </c>
      <c r="C16" s="5">
        <f>0.25*C15</f>
        <v>71761.737500000003</v>
      </c>
    </row>
    <row r="17" spans="2:3" x14ac:dyDescent="0.25">
      <c r="B17" s="10" t="s">
        <v>13</v>
      </c>
      <c r="C17" s="11">
        <f>C15-C16</f>
        <v>215285.21250000002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10.5703125" customWidth="1"/>
    <col min="3" max="3" width="14" customWidth="1"/>
    <col min="4" max="4" width="16.42578125" customWidth="1"/>
    <col min="5" max="26" width="8.7109375" customWidth="1"/>
  </cols>
  <sheetData>
    <row r="3" spans="2:4" ht="18.75" x14ac:dyDescent="0.3">
      <c r="B3" s="1" t="s">
        <v>14</v>
      </c>
    </row>
    <row r="5" spans="2:4" x14ac:dyDescent="0.25">
      <c r="B5" s="12"/>
      <c r="C5" s="13" t="s">
        <v>15</v>
      </c>
      <c r="D5" s="14" t="s">
        <v>16</v>
      </c>
    </row>
    <row r="6" spans="2:4" x14ac:dyDescent="0.25">
      <c r="B6" s="4">
        <v>2015</v>
      </c>
      <c r="C6" s="15">
        <v>155075.59355813666</v>
      </c>
      <c r="D6" s="16">
        <v>0.08</v>
      </c>
    </row>
    <row r="7" spans="2:4" x14ac:dyDescent="0.25">
      <c r="B7" s="4">
        <v>2016</v>
      </c>
      <c r="C7" s="15">
        <v>193189.15111382809</v>
      </c>
      <c r="D7" s="16">
        <v>0.09</v>
      </c>
    </row>
    <row r="8" spans="2:4" x14ac:dyDescent="0.25">
      <c r="B8" s="4">
        <v>2017</v>
      </c>
      <c r="C8" s="15">
        <v>182970.15906718749</v>
      </c>
      <c r="D8" s="16">
        <v>0.11</v>
      </c>
    </row>
    <row r="9" spans="2:4" x14ac:dyDescent="0.25">
      <c r="B9" s="4">
        <v>2018</v>
      </c>
      <c r="C9" s="15">
        <v>202514.90428125</v>
      </c>
      <c r="D9" s="16">
        <v>0.115</v>
      </c>
    </row>
    <row r="10" spans="2:4" x14ac:dyDescent="0.25">
      <c r="B10" s="4">
        <v>2019</v>
      </c>
      <c r="C10" s="15">
        <v>182098.951875</v>
      </c>
      <c r="D10" s="16">
        <v>0.11</v>
      </c>
    </row>
    <row r="11" spans="2:4" x14ac:dyDescent="0.25">
      <c r="B11" s="17">
        <v>2020</v>
      </c>
      <c r="C11" s="18">
        <v>215285.21250000002</v>
      </c>
      <c r="D11" s="19">
        <v>0.09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C6" sqref="C6:D11"/>
    </sheetView>
  </sheetViews>
  <sheetFormatPr defaultColWidth="14.42578125" defaultRowHeight="15" customHeight="1" x14ac:dyDescent="0.25"/>
  <cols>
    <col min="1" max="2" width="8.7109375" customWidth="1"/>
    <col min="3" max="3" width="12.5703125" customWidth="1"/>
    <col min="4" max="4" width="11" customWidth="1"/>
    <col min="5" max="26" width="8.7109375" customWidth="1"/>
  </cols>
  <sheetData>
    <row r="3" spans="2:4" ht="18.75" x14ac:dyDescent="0.3">
      <c r="B3" s="1" t="s">
        <v>17</v>
      </c>
    </row>
    <row r="5" spans="2:4" x14ac:dyDescent="0.25">
      <c r="C5" s="20" t="s">
        <v>18</v>
      </c>
      <c r="D5" s="21" t="s">
        <v>19</v>
      </c>
    </row>
    <row r="6" spans="2:4" x14ac:dyDescent="0.25">
      <c r="C6" s="4">
        <v>2016</v>
      </c>
      <c r="D6" s="22">
        <v>1653633.8787718401</v>
      </c>
    </row>
    <row r="7" spans="2:4" x14ac:dyDescent="0.25">
      <c r="C7" s="4">
        <v>2017</v>
      </c>
      <c r="D7" s="22">
        <v>1986831.8247520002</v>
      </c>
    </row>
    <row r="8" spans="2:4" x14ac:dyDescent="0.25">
      <c r="C8" s="4">
        <v>2018</v>
      </c>
      <c r="D8" s="22">
        <v>1997534.6356000002</v>
      </c>
    </row>
    <row r="9" spans="2:4" x14ac:dyDescent="0.25">
      <c r="C9" s="4">
        <v>2019</v>
      </c>
      <c r="D9" s="22">
        <v>2187475.4300000002</v>
      </c>
    </row>
    <row r="10" spans="2:4" x14ac:dyDescent="0.25">
      <c r="C10" s="4">
        <v>2020</v>
      </c>
      <c r="D10" s="22">
        <v>2439535.25</v>
      </c>
    </row>
    <row r="11" spans="2:4" x14ac:dyDescent="0.25">
      <c r="B11" s="23" t="s">
        <v>20</v>
      </c>
      <c r="C11" s="24">
        <v>2021</v>
      </c>
      <c r="D11" s="25">
        <v>2584736.1081360602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P5" sqref="P5"/>
    </sheetView>
  </sheetViews>
  <sheetFormatPr defaultColWidth="14.42578125" defaultRowHeight="15" customHeight="1" x14ac:dyDescent="0.25"/>
  <cols>
    <col min="1" max="1" width="8.7109375" customWidth="1"/>
    <col min="2" max="2" width="21.140625" customWidth="1"/>
    <col min="3" max="3" width="12.28515625" customWidth="1"/>
    <col min="4" max="26" width="8.7109375" customWidth="1"/>
  </cols>
  <sheetData>
    <row r="3" spans="2:3" ht="18.75" x14ac:dyDescent="0.3">
      <c r="B3" s="1" t="s">
        <v>21</v>
      </c>
    </row>
    <row r="5" spans="2:3" x14ac:dyDescent="0.25">
      <c r="B5" s="26" t="s">
        <v>22</v>
      </c>
      <c r="C5" s="27" t="s">
        <v>23</v>
      </c>
    </row>
    <row r="6" spans="2:3" x14ac:dyDescent="0.25">
      <c r="B6" s="28" t="s">
        <v>24</v>
      </c>
      <c r="C6" s="29">
        <v>1188534.6000000001</v>
      </c>
    </row>
    <row r="7" spans="2:3" x14ac:dyDescent="0.25">
      <c r="B7" s="30" t="s">
        <v>5</v>
      </c>
      <c r="C7" s="29">
        <v>390371.02500000002</v>
      </c>
    </row>
    <row r="8" spans="2:3" x14ac:dyDescent="0.25">
      <c r="B8" s="30" t="s">
        <v>9</v>
      </c>
      <c r="C8" s="29">
        <v>323869.92499999999</v>
      </c>
    </row>
    <row r="9" spans="2:3" x14ac:dyDescent="0.25">
      <c r="B9" s="30" t="s">
        <v>7</v>
      </c>
      <c r="C9" s="29">
        <v>80847.349999999991</v>
      </c>
    </row>
    <row r="10" spans="2:3" x14ac:dyDescent="0.25">
      <c r="B10" s="31" t="s">
        <v>8</v>
      </c>
      <c r="C10" s="32">
        <f>SUM(C15:C18)</f>
        <v>180115.4</v>
      </c>
    </row>
    <row r="13" spans="2:3" x14ac:dyDescent="0.25">
      <c r="B13" s="33" t="s">
        <v>25</v>
      </c>
    </row>
    <row r="15" spans="2:3" x14ac:dyDescent="0.25">
      <c r="B15" s="34" t="s">
        <v>10</v>
      </c>
      <c r="C15" s="35">
        <v>68865.399999999994</v>
      </c>
    </row>
    <row r="16" spans="2:3" x14ac:dyDescent="0.25">
      <c r="B16" s="30" t="s">
        <v>6</v>
      </c>
      <c r="C16" s="29">
        <v>55000</v>
      </c>
    </row>
    <row r="17" spans="2:3" x14ac:dyDescent="0.25">
      <c r="B17" s="30" t="s">
        <v>8</v>
      </c>
      <c r="C17" s="29">
        <v>45000</v>
      </c>
    </row>
    <row r="18" spans="2:3" x14ac:dyDescent="0.25">
      <c r="B18" s="31" t="s">
        <v>12</v>
      </c>
      <c r="C18" s="32">
        <f>0.25*C17</f>
        <v>11250</v>
      </c>
    </row>
    <row r="21" spans="2:3" ht="15.75" customHeight="1" x14ac:dyDescent="0.25"/>
    <row r="22" spans="2:3" ht="15.75" customHeight="1" x14ac:dyDescent="0.25"/>
    <row r="23" spans="2:3" ht="15.75" customHeight="1" x14ac:dyDescent="0.25"/>
    <row r="24" spans="2:3" ht="15.75" customHeight="1" x14ac:dyDescent="0.25"/>
    <row r="25" spans="2:3" ht="15.75" customHeight="1" x14ac:dyDescent="0.25"/>
    <row r="26" spans="2:3" ht="15.75" customHeight="1" x14ac:dyDescent="0.25"/>
    <row r="27" spans="2:3" ht="15.75" customHeight="1" x14ac:dyDescent="0.25"/>
    <row r="28" spans="2:3" ht="15.75" customHeight="1" x14ac:dyDescent="0.25"/>
    <row r="29" spans="2:3" ht="15.75" customHeight="1" x14ac:dyDescent="0.25"/>
    <row r="30" spans="2:3" ht="15.75" customHeight="1" x14ac:dyDescent="0.25"/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/>
  </sheetViews>
  <sheetFormatPr defaultColWidth="14.42578125" defaultRowHeight="15" customHeight="1" x14ac:dyDescent="0.25"/>
  <cols>
    <col min="1" max="1" width="8.7109375" customWidth="1"/>
    <col min="2" max="2" width="18" customWidth="1"/>
    <col min="3" max="26" width="8.7109375" customWidth="1"/>
  </cols>
  <sheetData>
    <row r="4" spans="2:5" ht="18.75" x14ac:dyDescent="0.3">
      <c r="B4" s="1" t="s">
        <v>26</v>
      </c>
    </row>
    <row r="6" spans="2:5" x14ac:dyDescent="0.25">
      <c r="B6" s="36" t="s">
        <v>27</v>
      </c>
      <c r="C6" s="37" t="s">
        <v>28</v>
      </c>
      <c r="D6" s="37" t="s">
        <v>29</v>
      </c>
      <c r="E6" s="38" t="s">
        <v>30</v>
      </c>
    </row>
    <row r="7" spans="2:5" x14ac:dyDescent="0.25">
      <c r="B7" s="4" t="s">
        <v>5</v>
      </c>
      <c r="C7" s="39">
        <v>300000</v>
      </c>
      <c r="D7" s="39">
        <v>210000</v>
      </c>
      <c r="E7" s="16">
        <f>D7/C7</f>
        <v>0.7</v>
      </c>
    </row>
    <row r="8" spans="2:5" x14ac:dyDescent="0.25">
      <c r="B8" s="17" t="s">
        <v>9</v>
      </c>
      <c r="C8" s="40">
        <v>270000</v>
      </c>
      <c r="D8" s="40">
        <v>165000</v>
      </c>
      <c r="E8" s="19">
        <f>D8/C8</f>
        <v>0.61111111111111116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9"/>
  <sheetViews>
    <sheetView tabSelected="1" topLeftCell="A25" workbookViewId="0">
      <selection activeCell="S39" sqref="S39"/>
    </sheetView>
  </sheetViews>
  <sheetFormatPr defaultRowHeight="15" x14ac:dyDescent="0.25"/>
  <sheetData>
    <row r="1" spans="1:59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</row>
    <row r="2" spans="1:59" x14ac:dyDescent="0.2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</row>
    <row r="3" spans="1:59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</row>
    <row r="4" spans="1:59" x14ac:dyDescent="0.2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</row>
    <row r="5" spans="1:59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</row>
    <row r="6" spans="1:59" x14ac:dyDescent="0.2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</row>
    <row r="7" spans="1:59" x14ac:dyDescent="0.25">
      <c r="A7" s="41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</row>
    <row r="8" spans="1:59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</row>
    <row r="9" spans="1:59" x14ac:dyDescent="0.25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</row>
    <row r="10" spans="1:59" x14ac:dyDescent="0.25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</row>
    <row r="11" spans="1:59" x14ac:dyDescent="0.25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</row>
    <row r="12" spans="1:59" x14ac:dyDescent="0.25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</row>
    <row r="13" spans="1:59" x14ac:dyDescent="0.25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</row>
    <row r="14" spans="1:59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</row>
    <row r="15" spans="1:59" x14ac:dyDescent="0.25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</row>
    <row r="16" spans="1:59" x14ac:dyDescent="0.25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</row>
    <row r="17" spans="1:59" x14ac:dyDescent="0.25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</row>
    <row r="18" spans="1:59" x14ac:dyDescent="0.25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</row>
    <row r="19" spans="1:59" x14ac:dyDescent="0.25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</row>
    <row r="20" spans="1:59" x14ac:dyDescent="0.25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</row>
    <row r="21" spans="1:59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</row>
    <row r="22" spans="1:59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</row>
    <row r="23" spans="1:59" x14ac:dyDescent="0.25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</row>
    <row r="24" spans="1:59" x14ac:dyDescent="0.25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</row>
    <row r="25" spans="1:59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</row>
    <row r="26" spans="1:59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</row>
    <row r="27" spans="1:59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</row>
    <row r="28" spans="1:59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</row>
    <row r="29" spans="1:59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</row>
    <row r="30" spans="1:59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</row>
    <row r="31" spans="1:59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</row>
    <row r="32" spans="1:59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</row>
    <row r="33" spans="1:59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</row>
    <row r="34" spans="1:59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</row>
    <row r="35" spans="1:59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</row>
    <row r="36" spans="1:59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</row>
    <row r="37" spans="1:59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</row>
    <row r="38" spans="1:59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</row>
    <row r="39" spans="1:59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</row>
    <row r="40" spans="1:59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</row>
    <row r="41" spans="1:59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</row>
    <row r="42" spans="1:59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</row>
    <row r="43" spans="1:59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</row>
    <row r="44" spans="1:59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</row>
    <row r="45" spans="1:59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</row>
    <row r="46" spans="1:59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</row>
    <row r="47" spans="1:59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</row>
    <row r="48" spans="1:59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41"/>
      <c r="BC48" s="41"/>
      <c r="BD48" s="41"/>
      <c r="BE48" s="41"/>
      <c r="BF48" s="41"/>
      <c r="BG48" s="41"/>
    </row>
    <row r="49" spans="1:59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1"/>
      <c r="BF49" s="41"/>
      <c r="BG49" s="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16" sqref="D1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</row>
    <row r="2" spans="1:5" x14ac:dyDescent="0.25">
      <c r="A2" s="42">
        <v>2016</v>
      </c>
      <c r="B2" s="43">
        <v>1653633.8787718401</v>
      </c>
    </row>
    <row r="3" spans="1:5" x14ac:dyDescent="0.25">
      <c r="A3" s="42">
        <v>2017</v>
      </c>
      <c r="B3" s="43">
        <v>1986831.8247520002</v>
      </c>
    </row>
    <row r="4" spans="1:5" x14ac:dyDescent="0.25">
      <c r="A4" s="42">
        <v>2018</v>
      </c>
      <c r="B4" s="43">
        <v>1997534.6356000002</v>
      </c>
    </row>
    <row r="5" spans="1:5" x14ac:dyDescent="0.25">
      <c r="A5" s="42">
        <v>2019</v>
      </c>
      <c r="B5" s="43">
        <v>2187475.4300000002</v>
      </c>
    </row>
    <row r="6" spans="1:5" x14ac:dyDescent="0.25">
      <c r="A6" s="42">
        <v>2020</v>
      </c>
      <c r="B6" s="43">
        <v>2439535.25</v>
      </c>
    </row>
    <row r="7" spans="1:5" x14ac:dyDescent="0.25">
      <c r="A7" s="42">
        <v>2021</v>
      </c>
      <c r="B7" s="43">
        <v>2584736.1081360602</v>
      </c>
      <c r="C7" s="43">
        <v>2584736.1081360602</v>
      </c>
      <c r="D7" s="43">
        <v>2584736.1081360602</v>
      </c>
      <c r="E7" s="43">
        <v>2584736.1081360602</v>
      </c>
    </row>
    <row r="8" spans="1:5" x14ac:dyDescent="0.25">
      <c r="A8" s="42">
        <v>2022</v>
      </c>
      <c r="C8" s="43">
        <f>_xlfn.FORECAST.ETS(A8,$B$2:$B$7,$A$2:$A$7,1,1)</f>
        <v>2771795.771423697</v>
      </c>
      <c r="D8" s="43">
        <f>C8-_xlfn.FORECAST.ETS.CONFINT(A8,$B$2:$B$7,$A$2:$A$7,0.95,1,1)</f>
        <v>2633749.9011785542</v>
      </c>
      <c r="E8" s="43">
        <f>C8+_xlfn.FORECAST.ETS.CONFINT(A8,$B$2:$B$7,$A$2:$A$7,0.95,1,1)</f>
        <v>2909841.6416688398</v>
      </c>
    </row>
    <row r="9" spans="1:5" x14ac:dyDescent="0.25">
      <c r="A9" s="42">
        <v>2023</v>
      </c>
      <c r="C9" s="43">
        <f>_xlfn.FORECAST.ETS(A9,$B$2:$B$7,$A$2:$A$7,1,1)</f>
        <v>2959118.7941664075</v>
      </c>
      <c r="D9" s="43">
        <f>C9-_xlfn.FORECAST.ETS.CONFINT(A9,$B$2:$B$7,$A$2:$A$7,0.95,1,1)</f>
        <v>2818366.0848668921</v>
      </c>
      <c r="E9" s="43">
        <f>C9+_xlfn.FORECAST.ETS.CONFINT(A9,$B$2:$B$7,$A$2:$A$7,0.95,1,1)</f>
        <v>3099871.503465923</v>
      </c>
    </row>
    <row r="10" spans="1:5" x14ac:dyDescent="0.25">
      <c r="A10" s="42">
        <v>2024</v>
      </c>
      <c r="C10" s="43">
        <f>_xlfn.FORECAST.ETS(A10,$B$2:$B$7,$A$2:$A$7,1,1)</f>
        <v>3146441.8169091186</v>
      </c>
      <c r="D10" s="43">
        <f>C10-_xlfn.FORECAST.ETS.CONFINT(A10,$B$2:$B$7,$A$2:$A$7,0.95,1,1)</f>
        <v>2999800.6459737038</v>
      </c>
      <c r="E10" s="43">
        <f>C10+_xlfn.FORECAST.ETS.CONFINT(A10,$B$2:$B$7,$A$2:$A$7,0.95,1,1)</f>
        <v>3293082.9878445333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 &amp; L</vt:lpstr>
      <vt:lpstr>Net profit Line Chart</vt:lpstr>
      <vt:lpstr>Revenue column chart</vt:lpstr>
      <vt:lpstr>Cost analysis Pie chart</vt:lpstr>
      <vt:lpstr>Target Bar charts</vt:lpstr>
      <vt:lpstr>Financial Dashboard</vt:lpstr>
      <vt:lpstr>Forecasting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BIPIN</cp:lastModifiedBy>
  <dcterms:created xsi:type="dcterms:W3CDTF">2020-08-28T11:25:48Z</dcterms:created>
  <dcterms:modified xsi:type="dcterms:W3CDTF">2022-06-13T10:53:17Z</dcterms:modified>
</cp:coreProperties>
</file>