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90259_ed_ac_uk/Documents/Universität/UK/Edinburgh/Dissertation/Lab/IC/"/>
    </mc:Choice>
  </mc:AlternateContent>
  <xr:revisionPtr revIDLastSave="3" documentId="8_{492FD71C-E1BA-4AED-85C9-0A223077EAE2}" xr6:coauthVersionLast="47" xr6:coauthVersionMax="47" xr10:uidLastSave="{F6250A58-7864-4859-AB73-5324177E1FAC}"/>
  <bookViews>
    <workbookView xWindow="13170" yWindow="2610" windowWidth="15615" windowHeight="11385" xr2:uid="{F169685F-53B5-4ED6-AFA5-80897215D4CD}"/>
  </bookViews>
  <sheets>
    <sheet name="IC_Cl" sheetId="1" r:id="rId1"/>
    <sheet name="Quality_Cl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" i="1" l="1"/>
  <c r="B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F106" i="1"/>
  <c r="G106" i="1"/>
  <c r="H106" i="1"/>
  <c r="I106" i="1"/>
  <c r="J106" i="1"/>
  <c r="K106" i="1"/>
  <c r="L106" i="1"/>
  <c r="M106" i="1"/>
  <c r="N106" i="1"/>
  <c r="O106" i="1"/>
  <c r="P106" i="1"/>
  <c r="A54" i="1"/>
  <c r="B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F76" i="1"/>
  <c r="G76" i="1"/>
  <c r="H76" i="1"/>
  <c r="I76" i="1"/>
  <c r="J76" i="1"/>
  <c r="K76" i="1"/>
  <c r="L76" i="1"/>
  <c r="M76" i="1"/>
  <c r="N76" i="1"/>
  <c r="O76" i="1"/>
  <c r="P76" i="1"/>
  <c r="A36" i="1"/>
  <c r="B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F53" i="1"/>
  <c r="G53" i="1"/>
  <c r="H53" i="1"/>
  <c r="I53" i="1"/>
  <c r="J53" i="1"/>
  <c r="K53" i="1"/>
  <c r="L53" i="1"/>
  <c r="M53" i="1"/>
  <c r="N53" i="1"/>
  <c r="O53" i="1"/>
  <c r="P53" i="1"/>
  <c r="A2" i="1"/>
  <c r="B2" i="1"/>
  <c r="F2" i="1"/>
  <c r="G2" i="1"/>
  <c r="H2" i="1"/>
  <c r="I2" i="1"/>
  <c r="J2" i="1"/>
  <c r="K2" i="1"/>
  <c r="L2" i="1"/>
  <c r="M2" i="1"/>
  <c r="N2" i="1"/>
  <c r="O2" i="1"/>
  <c r="P2" i="1"/>
  <c r="A3" i="1"/>
  <c r="B3" i="1"/>
  <c r="F3" i="1"/>
  <c r="G3" i="1"/>
  <c r="H3" i="1"/>
  <c r="I3" i="1"/>
  <c r="J3" i="1"/>
  <c r="K3" i="1"/>
  <c r="L3" i="1"/>
  <c r="M3" i="1"/>
  <c r="N3" i="1"/>
  <c r="O3" i="1"/>
  <c r="P3" i="1"/>
  <c r="A4" i="1"/>
  <c r="B4" i="1"/>
  <c r="F4" i="1"/>
  <c r="G4" i="1"/>
  <c r="H4" i="1"/>
  <c r="I4" i="1"/>
  <c r="J4" i="1"/>
  <c r="K4" i="1"/>
  <c r="L4" i="1"/>
  <c r="M4" i="1"/>
  <c r="N4" i="1"/>
  <c r="O4" i="1"/>
  <c r="P4" i="1"/>
  <c r="A5" i="1"/>
  <c r="B5" i="1"/>
  <c r="F5" i="1"/>
  <c r="G5" i="1"/>
  <c r="H5" i="1"/>
  <c r="I5" i="1"/>
  <c r="J5" i="1"/>
  <c r="K5" i="1"/>
  <c r="L5" i="1"/>
  <c r="M5" i="1"/>
  <c r="N5" i="1"/>
  <c r="O5" i="1"/>
  <c r="P5" i="1"/>
  <c r="A6" i="1"/>
  <c r="B6" i="1"/>
  <c r="F6" i="1"/>
  <c r="G6" i="1"/>
  <c r="H6" i="1"/>
  <c r="I6" i="1"/>
  <c r="J6" i="1"/>
  <c r="K6" i="1"/>
  <c r="L6" i="1"/>
  <c r="M6" i="1"/>
  <c r="N6" i="1"/>
  <c r="O6" i="1"/>
  <c r="P6" i="1"/>
  <c r="A7" i="1"/>
  <c r="B7" i="1"/>
  <c r="F7" i="1"/>
  <c r="G7" i="1"/>
  <c r="H7" i="1"/>
  <c r="I7" i="1"/>
  <c r="J7" i="1"/>
  <c r="K7" i="1"/>
  <c r="L7" i="1"/>
  <c r="M7" i="1"/>
  <c r="N7" i="1"/>
  <c r="O7" i="1"/>
  <c r="P7" i="1"/>
  <c r="A8" i="1"/>
  <c r="B8" i="1"/>
  <c r="F8" i="1"/>
  <c r="G8" i="1"/>
  <c r="H8" i="1"/>
  <c r="I8" i="1"/>
  <c r="J8" i="1"/>
  <c r="K8" i="1"/>
  <c r="L8" i="1"/>
  <c r="M8" i="1"/>
  <c r="N8" i="1"/>
  <c r="O8" i="1"/>
  <c r="P8" i="1"/>
  <c r="A9" i="1"/>
  <c r="B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F35" i="1"/>
  <c r="G35" i="1"/>
  <c r="H35" i="1"/>
  <c r="I35" i="1"/>
  <c r="J35" i="1"/>
  <c r="K35" i="1"/>
  <c r="L35" i="1"/>
  <c r="M35" i="1"/>
  <c r="N35" i="1"/>
  <c r="O35" i="1"/>
  <c r="P35" i="1"/>
  <c r="W6" i="2"/>
  <c r="X6" i="2"/>
  <c r="U6" i="2"/>
  <c r="V6" i="2"/>
  <c r="S6" i="2"/>
  <c r="T6" i="2"/>
  <c r="W4" i="2"/>
  <c r="X4" i="2"/>
  <c r="U4" i="2"/>
  <c r="V4" i="2"/>
  <c r="S4" i="2"/>
  <c r="T4" i="2"/>
  <c r="W3" i="2"/>
  <c r="X3" i="2"/>
  <c r="U3" i="2"/>
  <c r="V3" i="2"/>
  <c r="S3" i="2"/>
  <c r="T3" i="2"/>
  <c r="T9" i="2"/>
  <c r="U9" i="2"/>
  <c r="V9" i="2"/>
  <c r="W9" i="2"/>
  <c r="X9" i="2"/>
  <c r="T11" i="2"/>
  <c r="U11" i="2"/>
  <c r="V11" i="2"/>
  <c r="W11" i="2"/>
  <c r="X11" i="2"/>
  <c r="S11" i="2"/>
  <c r="S9" i="2"/>
  <c r="T8" i="2"/>
  <c r="T10" i="2" s="1"/>
  <c r="U8" i="2"/>
  <c r="V8" i="2"/>
  <c r="W8" i="2"/>
  <c r="X8" i="2"/>
  <c r="S8" i="2"/>
  <c r="I67" i="2"/>
  <c r="H67" i="2"/>
  <c r="G67" i="2"/>
  <c r="F67" i="2"/>
  <c r="E67" i="2"/>
  <c r="J67" i="2" s="1"/>
  <c r="C67" i="2"/>
  <c r="D67" i="2"/>
  <c r="B67" i="2"/>
  <c r="C63" i="2"/>
  <c r="B63" i="2"/>
  <c r="C64" i="2"/>
  <c r="B64" i="2"/>
  <c r="I50" i="2"/>
  <c r="K50" i="2"/>
  <c r="L50" i="2"/>
  <c r="I51" i="2"/>
  <c r="K51" i="2"/>
  <c r="L51" i="2"/>
  <c r="I52" i="2"/>
  <c r="I53" i="2" s="1"/>
  <c r="K52" i="2"/>
  <c r="L52" i="2"/>
  <c r="L53" i="2" s="1"/>
  <c r="K53" i="2"/>
  <c r="I54" i="2"/>
  <c r="K54" i="2"/>
  <c r="L54" i="2"/>
  <c r="I55" i="2"/>
  <c r="I57" i="2" s="1"/>
  <c r="K55" i="2"/>
  <c r="L55" i="2"/>
  <c r="L57" i="2" s="1"/>
  <c r="I56" i="2"/>
  <c r="K56" i="2"/>
  <c r="L56" i="2"/>
  <c r="K57" i="2"/>
  <c r="I58" i="2"/>
  <c r="K58" i="2"/>
  <c r="L58" i="2"/>
  <c r="K59" i="2"/>
  <c r="H58" i="2"/>
  <c r="H59" i="2" s="1"/>
  <c r="H56" i="2"/>
  <c r="H55" i="2"/>
  <c r="H57" i="2" s="1"/>
  <c r="H54" i="2"/>
  <c r="H52" i="2"/>
  <c r="H51" i="2"/>
  <c r="H50" i="2"/>
  <c r="I35" i="2"/>
  <c r="I36" i="2" s="1"/>
  <c r="K35" i="2"/>
  <c r="K36" i="2" s="1"/>
  <c r="L35" i="2"/>
  <c r="L36" i="2" s="1"/>
  <c r="I37" i="2"/>
  <c r="K37" i="2"/>
  <c r="L37" i="2"/>
  <c r="I38" i="2"/>
  <c r="K38" i="2"/>
  <c r="K40" i="2" s="1"/>
  <c r="L38" i="2"/>
  <c r="I39" i="2"/>
  <c r="K39" i="2"/>
  <c r="L39" i="2"/>
  <c r="I40" i="2"/>
  <c r="L40" i="2"/>
  <c r="I41" i="2"/>
  <c r="K41" i="2"/>
  <c r="L41" i="2"/>
  <c r="L42" i="2" s="1"/>
  <c r="H42" i="2"/>
  <c r="H41" i="2"/>
  <c r="H40" i="2"/>
  <c r="H39" i="2"/>
  <c r="H38" i="2"/>
  <c r="H37" i="2"/>
  <c r="H36" i="2"/>
  <c r="H35" i="2"/>
  <c r="I34" i="2"/>
  <c r="K34" i="2"/>
  <c r="L34" i="2"/>
  <c r="H34" i="2"/>
  <c r="H33" i="2"/>
  <c r="L33" i="2"/>
  <c r="K33" i="2"/>
  <c r="I33" i="2"/>
  <c r="W5" i="2"/>
  <c r="X5" i="2"/>
  <c r="U5" i="2"/>
  <c r="V5" i="2"/>
  <c r="S5" i="2"/>
  <c r="T5" i="2"/>
  <c r="R6" i="2"/>
  <c r="R5" i="2"/>
  <c r="R4" i="2"/>
  <c r="R2" i="2"/>
  <c r="R3" i="2"/>
  <c r="K17" i="2"/>
  <c r="L18" i="2"/>
  <c r="L17" i="2"/>
  <c r="K18" i="2"/>
  <c r="I18" i="2"/>
  <c r="I17" i="2"/>
  <c r="B72" i="2"/>
  <c r="B73" i="2"/>
  <c r="B74" i="2"/>
  <c r="B75" i="2"/>
  <c r="B76" i="2"/>
  <c r="F64" i="2"/>
  <c r="G64" i="2" s="1"/>
  <c r="H64" i="2"/>
  <c r="F63" i="2"/>
  <c r="H63" i="2" s="1"/>
  <c r="A94" i="2"/>
  <c r="E96" i="2"/>
  <c r="F97" i="2"/>
  <c r="G97" i="2"/>
  <c r="G100" i="2"/>
  <c r="B101" i="2"/>
  <c r="B102" i="2"/>
  <c r="A103" i="2"/>
  <c r="D103" i="2"/>
  <c r="I90" i="2"/>
  <c r="J90" i="2"/>
  <c r="K90" i="2"/>
  <c r="L90" i="2"/>
  <c r="M90" i="2"/>
  <c r="N90" i="2"/>
  <c r="O90" i="2"/>
  <c r="P90" i="2"/>
  <c r="Q90" i="2"/>
  <c r="R90" i="2"/>
  <c r="I91" i="2"/>
  <c r="J91" i="2"/>
  <c r="K91" i="2"/>
  <c r="L91" i="2"/>
  <c r="M91" i="2"/>
  <c r="N91" i="2"/>
  <c r="O91" i="2"/>
  <c r="P91" i="2"/>
  <c r="Q91" i="2"/>
  <c r="R91" i="2"/>
  <c r="I92" i="2"/>
  <c r="J92" i="2"/>
  <c r="K92" i="2"/>
  <c r="L92" i="2"/>
  <c r="M92" i="2"/>
  <c r="N92" i="2"/>
  <c r="O92" i="2"/>
  <c r="P92" i="2"/>
  <c r="Q92" i="2"/>
  <c r="R92" i="2"/>
  <c r="I93" i="2"/>
  <c r="J93" i="2"/>
  <c r="K93" i="2"/>
  <c r="L93" i="2"/>
  <c r="M93" i="2"/>
  <c r="N93" i="2"/>
  <c r="O93" i="2"/>
  <c r="P93" i="2"/>
  <c r="Q93" i="2"/>
  <c r="R93" i="2"/>
  <c r="I94" i="2"/>
  <c r="J94" i="2"/>
  <c r="K94" i="2"/>
  <c r="L94" i="2"/>
  <c r="M94" i="2"/>
  <c r="N94" i="2"/>
  <c r="O94" i="2"/>
  <c r="P94" i="2"/>
  <c r="Q94" i="2"/>
  <c r="R94" i="2"/>
  <c r="I95" i="2"/>
  <c r="J95" i="2"/>
  <c r="K95" i="2"/>
  <c r="L95" i="2"/>
  <c r="M95" i="2"/>
  <c r="N95" i="2"/>
  <c r="O95" i="2"/>
  <c r="P95" i="2"/>
  <c r="Q95" i="2"/>
  <c r="R95" i="2"/>
  <c r="H90" i="2"/>
  <c r="H91" i="2"/>
  <c r="H92" i="2"/>
  <c r="H93" i="2"/>
  <c r="H94" i="2"/>
  <c r="H95" i="2"/>
  <c r="A79" i="2"/>
  <c r="A96" i="2" s="1"/>
  <c r="B79" i="2"/>
  <c r="B96" i="2" s="1"/>
  <c r="C79" i="2"/>
  <c r="C96" i="2" s="1"/>
  <c r="D79" i="2"/>
  <c r="D96" i="2" s="1"/>
  <c r="E79" i="2"/>
  <c r="F79" i="2"/>
  <c r="F96" i="2" s="1"/>
  <c r="G79" i="2"/>
  <c r="G96" i="2" s="1"/>
  <c r="H79" i="2"/>
  <c r="I79" i="2"/>
  <c r="K79" i="2"/>
  <c r="L79" i="2"/>
  <c r="A80" i="2"/>
  <c r="A97" i="2" s="1"/>
  <c r="B80" i="2"/>
  <c r="B97" i="2" s="1"/>
  <c r="C80" i="2"/>
  <c r="C97" i="2" s="1"/>
  <c r="D80" i="2"/>
  <c r="D97" i="2" s="1"/>
  <c r="E80" i="2"/>
  <c r="E97" i="2" s="1"/>
  <c r="F80" i="2"/>
  <c r="G80" i="2"/>
  <c r="H80" i="2"/>
  <c r="I80" i="2"/>
  <c r="K80" i="2"/>
  <c r="L80" i="2"/>
  <c r="A81" i="2"/>
  <c r="A98" i="2" s="1"/>
  <c r="B81" i="2"/>
  <c r="B98" i="2" s="1"/>
  <c r="C81" i="2"/>
  <c r="C98" i="2" s="1"/>
  <c r="D81" i="2"/>
  <c r="D98" i="2" s="1"/>
  <c r="E81" i="2"/>
  <c r="E98" i="2" s="1"/>
  <c r="F81" i="2"/>
  <c r="F98" i="2" s="1"/>
  <c r="G81" i="2"/>
  <c r="G98" i="2" s="1"/>
  <c r="H81" i="2"/>
  <c r="I81" i="2"/>
  <c r="K81" i="2"/>
  <c r="L81" i="2"/>
  <c r="A82" i="2"/>
  <c r="A99" i="2" s="1"/>
  <c r="B82" i="2"/>
  <c r="B99" i="2" s="1"/>
  <c r="C82" i="2"/>
  <c r="C99" i="2" s="1"/>
  <c r="D82" i="2"/>
  <c r="D99" i="2" s="1"/>
  <c r="E82" i="2"/>
  <c r="E99" i="2" s="1"/>
  <c r="F82" i="2"/>
  <c r="F99" i="2" s="1"/>
  <c r="G82" i="2"/>
  <c r="G99" i="2" s="1"/>
  <c r="H82" i="2"/>
  <c r="I82" i="2"/>
  <c r="K82" i="2"/>
  <c r="L82" i="2"/>
  <c r="A83" i="2"/>
  <c r="A100" i="2" s="1"/>
  <c r="B83" i="2"/>
  <c r="B100" i="2" s="1"/>
  <c r="C83" i="2"/>
  <c r="C100" i="2" s="1"/>
  <c r="D83" i="2"/>
  <c r="D100" i="2" s="1"/>
  <c r="E83" i="2"/>
  <c r="E100" i="2" s="1"/>
  <c r="F83" i="2"/>
  <c r="F100" i="2" s="1"/>
  <c r="G83" i="2"/>
  <c r="H83" i="2"/>
  <c r="I83" i="2"/>
  <c r="K83" i="2"/>
  <c r="L83" i="2"/>
  <c r="A84" i="2"/>
  <c r="A101" i="2" s="1"/>
  <c r="B84" i="2"/>
  <c r="C84" i="2"/>
  <c r="C101" i="2" s="1"/>
  <c r="D84" i="2"/>
  <c r="D101" i="2" s="1"/>
  <c r="E84" i="2"/>
  <c r="E101" i="2" s="1"/>
  <c r="F84" i="2"/>
  <c r="F101" i="2" s="1"/>
  <c r="G84" i="2"/>
  <c r="G101" i="2" s="1"/>
  <c r="H84" i="2"/>
  <c r="I84" i="2"/>
  <c r="K84" i="2"/>
  <c r="L84" i="2"/>
  <c r="A85" i="2"/>
  <c r="A102" i="2" s="1"/>
  <c r="B85" i="2"/>
  <c r="C85" i="2"/>
  <c r="C102" i="2" s="1"/>
  <c r="D85" i="2"/>
  <c r="D102" i="2" s="1"/>
  <c r="E85" i="2"/>
  <c r="E102" i="2" s="1"/>
  <c r="F85" i="2"/>
  <c r="F102" i="2" s="1"/>
  <c r="G85" i="2"/>
  <c r="G102" i="2" s="1"/>
  <c r="H85" i="2"/>
  <c r="I85" i="2"/>
  <c r="K85" i="2"/>
  <c r="L85" i="2"/>
  <c r="A86" i="2"/>
  <c r="B86" i="2"/>
  <c r="B103" i="2" s="1"/>
  <c r="C86" i="2"/>
  <c r="C103" i="2" s="1"/>
  <c r="D86" i="2"/>
  <c r="E86" i="2"/>
  <c r="E103" i="2" s="1"/>
  <c r="F86" i="2"/>
  <c r="F103" i="2" s="1"/>
  <c r="G86" i="2"/>
  <c r="G103" i="2" s="1"/>
  <c r="H86" i="2"/>
  <c r="I86" i="2"/>
  <c r="K86" i="2"/>
  <c r="L86" i="2"/>
  <c r="A87" i="2"/>
  <c r="A104" i="2" s="1"/>
  <c r="B87" i="2"/>
  <c r="B104" i="2" s="1"/>
  <c r="C87" i="2"/>
  <c r="C104" i="2" s="1"/>
  <c r="D87" i="2"/>
  <c r="D104" i="2" s="1"/>
  <c r="E87" i="2"/>
  <c r="E104" i="2" s="1"/>
  <c r="F87" i="2"/>
  <c r="F104" i="2" s="1"/>
  <c r="G87" i="2"/>
  <c r="G104" i="2" s="1"/>
  <c r="H87" i="2"/>
  <c r="I87" i="2"/>
  <c r="K87" i="2"/>
  <c r="L87" i="2"/>
  <c r="I89" i="2"/>
  <c r="J89" i="2"/>
  <c r="K89" i="2"/>
  <c r="L89" i="2"/>
  <c r="M89" i="2"/>
  <c r="N89" i="2"/>
  <c r="O89" i="2"/>
  <c r="P89" i="2"/>
  <c r="Q89" i="2"/>
  <c r="R89" i="2"/>
  <c r="I96" i="2"/>
  <c r="J96" i="2"/>
  <c r="K96" i="2"/>
  <c r="L96" i="2"/>
  <c r="M96" i="2"/>
  <c r="N96" i="2"/>
  <c r="O96" i="2"/>
  <c r="P96" i="2"/>
  <c r="Q96" i="2"/>
  <c r="R96" i="2"/>
  <c r="I97" i="2"/>
  <c r="J97" i="2"/>
  <c r="K97" i="2"/>
  <c r="L97" i="2"/>
  <c r="M97" i="2"/>
  <c r="N97" i="2"/>
  <c r="O97" i="2"/>
  <c r="P97" i="2"/>
  <c r="Q97" i="2"/>
  <c r="R97" i="2"/>
  <c r="I98" i="2"/>
  <c r="J98" i="2"/>
  <c r="K98" i="2"/>
  <c r="L98" i="2"/>
  <c r="M98" i="2"/>
  <c r="N98" i="2"/>
  <c r="O98" i="2"/>
  <c r="P98" i="2"/>
  <c r="Q98" i="2"/>
  <c r="R98" i="2"/>
  <c r="I99" i="2"/>
  <c r="J99" i="2"/>
  <c r="K99" i="2"/>
  <c r="L99" i="2"/>
  <c r="M99" i="2"/>
  <c r="N99" i="2"/>
  <c r="O99" i="2"/>
  <c r="P99" i="2"/>
  <c r="Q99" i="2"/>
  <c r="R99" i="2"/>
  <c r="I100" i="2"/>
  <c r="J100" i="2"/>
  <c r="K100" i="2"/>
  <c r="L100" i="2"/>
  <c r="M100" i="2"/>
  <c r="N100" i="2"/>
  <c r="O100" i="2"/>
  <c r="P100" i="2"/>
  <c r="Q100" i="2"/>
  <c r="R100" i="2"/>
  <c r="I101" i="2"/>
  <c r="J101" i="2"/>
  <c r="K101" i="2"/>
  <c r="L101" i="2"/>
  <c r="M101" i="2"/>
  <c r="N101" i="2"/>
  <c r="O101" i="2"/>
  <c r="P101" i="2"/>
  <c r="Q101" i="2"/>
  <c r="R101" i="2"/>
  <c r="I102" i="2"/>
  <c r="J102" i="2"/>
  <c r="K102" i="2"/>
  <c r="L102" i="2"/>
  <c r="M102" i="2"/>
  <c r="N102" i="2"/>
  <c r="O102" i="2"/>
  <c r="P102" i="2"/>
  <c r="Q102" i="2"/>
  <c r="R102" i="2"/>
  <c r="I103" i="2"/>
  <c r="J103" i="2"/>
  <c r="K103" i="2"/>
  <c r="L103" i="2"/>
  <c r="M103" i="2"/>
  <c r="N103" i="2"/>
  <c r="O103" i="2"/>
  <c r="P103" i="2"/>
  <c r="Q103" i="2"/>
  <c r="R103" i="2"/>
  <c r="I104" i="2"/>
  <c r="J104" i="2"/>
  <c r="K104" i="2"/>
  <c r="L104" i="2"/>
  <c r="M104" i="2"/>
  <c r="N104" i="2"/>
  <c r="O104" i="2"/>
  <c r="P104" i="2"/>
  <c r="Q104" i="2"/>
  <c r="R104" i="2"/>
  <c r="H96" i="2"/>
  <c r="H97" i="2"/>
  <c r="H98" i="2"/>
  <c r="H99" i="2"/>
  <c r="H100" i="2"/>
  <c r="H101" i="2"/>
  <c r="H102" i="2"/>
  <c r="H103" i="2"/>
  <c r="H104" i="2"/>
  <c r="J72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A72" i="2"/>
  <c r="A89" i="2" s="1"/>
  <c r="B89" i="2"/>
  <c r="C72" i="2"/>
  <c r="C89" i="2" s="1"/>
  <c r="D72" i="2"/>
  <c r="D89" i="2" s="1"/>
  <c r="E72" i="2"/>
  <c r="E89" i="2" s="1"/>
  <c r="F72" i="2"/>
  <c r="F89" i="2" s="1"/>
  <c r="G72" i="2"/>
  <c r="G89" i="2" s="1"/>
  <c r="H72" i="2"/>
  <c r="I72" i="2"/>
  <c r="A73" i="2"/>
  <c r="A90" i="2" s="1"/>
  <c r="B90" i="2"/>
  <c r="C73" i="2"/>
  <c r="C90" i="2" s="1"/>
  <c r="D73" i="2"/>
  <c r="D90" i="2" s="1"/>
  <c r="E73" i="2"/>
  <c r="E90" i="2" s="1"/>
  <c r="F73" i="2"/>
  <c r="F90" i="2" s="1"/>
  <c r="G73" i="2"/>
  <c r="G90" i="2" s="1"/>
  <c r="H73" i="2"/>
  <c r="I73" i="2"/>
  <c r="A74" i="2"/>
  <c r="A91" i="2" s="1"/>
  <c r="B91" i="2"/>
  <c r="C74" i="2"/>
  <c r="C91" i="2" s="1"/>
  <c r="D74" i="2"/>
  <c r="D91" i="2" s="1"/>
  <c r="E74" i="2"/>
  <c r="E91" i="2" s="1"/>
  <c r="F74" i="2"/>
  <c r="F91" i="2" s="1"/>
  <c r="G74" i="2"/>
  <c r="G91" i="2" s="1"/>
  <c r="H74" i="2"/>
  <c r="I74" i="2"/>
  <c r="A75" i="2"/>
  <c r="A92" i="2" s="1"/>
  <c r="B92" i="2"/>
  <c r="C75" i="2"/>
  <c r="C92" i="2" s="1"/>
  <c r="D75" i="2"/>
  <c r="D92" i="2" s="1"/>
  <c r="E75" i="2"/>
  <c r="E92" i="2" s="1"/>
  <c r="F75" i="2"/>
  <c r="F92" i="2" s="1"/>
  <c r="G75" i="2"/>
  <c r="G92" i="2" s="1"/>
  <c r="H75" i="2"/>
  <c r="I75" i="2"/>
  <c r="A76" i="2"/>
  <c r="A93" i="2" s="1"/>
  <c r="B93" i="2"/>
  <c r="C76" i="2"/>
  <c r="C93" i="2" s="1"/>
  <c r="D76" i="2"/>
  <c r="D93" i="2" s="1"/>
  <c r="E76" i="2"/>
  <c r="E93" i="2" s="1"/>
  <c r="F76" i="2"/>
  <c r="F93" i="2" s="1"/>
  <c r="G76" i="2"/>
  <c r="G93" i="2" s="1"/>
  <c r="H76" i="2"/>
  <c r="I76" i="2"/>
  <c r="A77" i="2"/>
  <c r="B77" i="2"/>
  <c r="B94" i="2" s="1"/>
  <c r="C77" i="2"/>
  <c r="C94" i="2" s="1"/>
  <c r="D77" i="2"/>
  <c r="D94" i="2" s="1"/>
  <c r="E77" i="2"/>
  <c r="E94" i="2" s="1"/>
  <c r="F77" i="2"/>
  <c r="F94" i="2" s="1"/>
  <c r="G77" i="2"/>
  <c r="G94" i="2" s="1"/>
  <c r="H77" i="2"/>
  <c r="I77" i="2"/>
  <c r="A78" i="2"/>
  <c r="A95" i="2" s="1"/>
  <c r="B78" i="2"/>
  <c r="B95" i="2" s="1"/>
  <c r="C78" i="2"/>
  <c r="C95" i="2" s="1"/>
  <c r="D78" i="2"/>
  <c r="D95" i="2" s="1"/>
  <c r="E78" i="2"/>
  <c r="E95" i="2" s="1"/>
  <c r="F78" i="2"/>
  <c r="F95" i="2" s="1"/>
  <c r="G78" i="2"/>
  <c r="G95" i="2" s="1"/>
  <c r="H78" i="2"/>
  <c r="I78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P31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P30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P29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P28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P2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P26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P25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P2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P23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P22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P15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P1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P13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P12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P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P11" i="2"/>
  <c r="A9" i="2"/>
  <c r="B9" i="2"/>
  <c r="C9" i="2"/>
  <c r="D9" i="2"/>
  <c r="E9" i="2"/>
  <c r="F9" i="2"/>
  <c r="G9" i="2"/>
  <c r="H9" i="2"/>
  <c r="I9" i="2"/>
  <c r="J9" i="2"/>
  <c r="K9" i="2"/>
  <c r="L9" i="2"/>
  <c r="M9" i="2"/>
  <c r="P9" i="2"/>
  <c r="A8" i="2"/>
  <c r="B8" i="2"/>
  <c r="C8" i="2"/>
  <c r="D8" i="2"/>
  <c r="E8" i="2"/>
  <c r="F8" i="2"/>
  <c r="G8" i="2"/>
  <c r="H8" i="2"/>
  <c r="I8" i="2"/>
  <c r="J8" i="2"/>
  <c r="K8" i="2"/>
  <c r="L8" i="2"/>
  <c r="M8" i="2"/>
  <c r="P8" i="2"/>
  <c r="A7" i="2"/>
  <c r="B7" i="2"/>
  <c r="C7" i="2"/>
  <c r="D7" i="2"/>
  <c r="E7" i="2"/>
  <c r="F7" i="2"/>
  <c r="G7" i="2"/>
  <c r="H7" i="2"/>
  <c r="I7" i="2"/>
  <c r="J7" i="2"/>
  <c r="K7" i="2"/>
  <c r="L7" i="2"/>
  <c r="M7" i="2"/>
  <c r="P7" i="2"/>
  <c r="A6" i="2"/>
  <c r="B6" i="2"/>
  <c r="C6" i="2"/>
  <c r="D6" i="2"/>
  <c r="E6" i="2"/>
  <c r="F6" i="2"/>
  <c r="G6" i="2"/>
  <c r="H6" i="2"/>
  <c r="I6" i="2"/>
  <c r="J6" i="2"/>
  <c r="K6" i="2"/>
  <c r="L6" i="2"/>
  <c r="M6" i="2"/>
  <c r="P6" i="2"/>
  <c r="A5" i="2"/>
  <c r="B5" i="2"/>
  <c r="C5" i="2"/>
  <c r="D5" i="2"/>
  <c r="E5" i="2"/>
  <c r="F5" i="2"/>
  <c r="G5" i="2"/>
  <c r="H5" i="2"/>
  <c r="I5" i="2"/>
  <c r="J5" i="2"/>
  <c r="K5" i="2"/>
  <c r="L5" i="2"/>
  <c r="M5" i="2"/>
  <c r="P5" i="2"/>
  <c r="A4" i="2"/>
  <c r="B4" i="2"/>
  <c r="C4" i="2"/>
  <c r="D4" i="2"/>
  <c r="E4" i="2"/>
  <c r="F4" i="2"/>
  <c r="G4" i="2"/>
  <c r="H4" i="2"/>
  <c r="I4" i="2"/>
  <c r="J4" i="2"/>
  <c r="K4" i="2"/>
  <c r="L4" i="2"/>
  <c r="M4" i="2"/>
  <c r="P4" i="2"/>
  <c r="A3" i="2"/>
  <c r="B3" i="2"/>
  <c r="C3" i="2"/>
  <c r="D3" i="2"/>
  <c r="E3" i="2"/>
  <c r="F3" i="2"/>
  <c r="G3" i="2"/>
  <c r="H3" i="2"/>
  <c r="I3" i="2"/>
  <c r="J3" i="2"/>
  <c r="K3" i="2"/>
  <c r="L3" i="2"/>
  <c r="M3" i="2"/>
  <c r="P3" i="2"/>
  <c r="A2" i="2"/>
  <c r="A21" i="2" s="1"/>
  <c r="B2" i="2"/>
  <c r="B21" i="2" s="1"/>
  <c r="C2" i="2"/>
  <c r="C21" i="2" s="1"/>
  <c r="D2" i="2"/>
  <c r="D21" i="2" s="1"/>
  <c r="E2" i="2"/>
  <c r="E21" i="2" s="1"/>
  <c r="F2" i="2"/>
  <c r="F21" i="2" s="1"/>
  <c r="G2" i="2"/>
  <c r="G21" i="2" s="1"/>
  <c r="H2" i="2"/>
  <c r="H21" i="2" s="1"/>
  <c r="I2" i="2"/>
  <c r="I21" i="2" s="1"/>
  <c r="J2" i="2"/>
  <c r="J21" i="2" s="1"/>
  <c r="K2" i="2"/>
  <c r="K21" i="2" s="1"/>
  <c r="L2" i="2"/>
  <c r="L21" i="2" s="1"/>
  <c r="M2" i="2"/>
  <c r="M21" i="2" s="1"/>
  <c r="N2" i="2"/>
  <c r="N21" i="2" s="1"/>
  <c r="O2" i="2"/>
  <c r="O21" i="2" s="1"/>
  <c r="P2" i="2"/>
  <c r="P21" i="2" s="1"/>
  <c r="G63" i="2" l="1"/>
  <c r="W10" i="2"/>
  <c r="S10" i="2"/>
  <c r="X10" i="2"/>
  <c r="V10" i="2"/>
  <c r="U10" i="2"/>
  <c r="L59" i="2"/>
  <c r="I59" i="2"/>
  <c r="H53" i="2"/>
  <c r="K42" i="2"/>
  <c r="I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G62" authorId="0" shapeId="0" xr:uid="{E90633AD-3209-4993-9448-6B8B10AF5E9B}">
      <text>
        <r>
          <rPr>
            <b/>
            <sz val="9"/>
            <color indexed="81"/>
            <rFont val="Tahoma"/>
            <family val="2"/>
          </rPr>
          <t>KNOBLAUCH Alexandra:</t>
        </r>
        <r>
          <rPr>
            <sz val="9"/>
            <color indexed="81"/>
            <rFont val="Tahoma"/>
            <family val="2"/>
          </rPr>
          <t xml:space="preserve">
Measured Conc/Certificate Diluted Conc * 100%</t>
        </r>
      </text>
    </comment>
    <comment ref="I66" authorId="0" shapeId="0" xr:uid="{FF63453D-1C1B-4EEB-AB05-CD666AE59101}">
      <text>
        <r>
          <rPr>
            <b/>
            <sz val="9"/>
            <color indexed="81"/>
            <rFont val="Tahoma"/>
            <family val="2"/>
          </rPr>
          <t>KNOBLAUCH Alexandra:</t>
        </r>
        <r>
          <rPr>
            <sz val="9"/>
            <color indexed="81"/>
            <rFont val="Tahoma"/>
            <family val="2"/>
          </rPr>
          <t xml:space="preserve">
Measured Conc Calib/Measure Conc Calib Check * 100%</t>
        </r>
      </text>
    </comment>
    <comment ref="A67" authorId="0" shapeId="0" xr:uid="{5BFFC806-74F2-4FB2-8539-4871770212F3}">
      <text>
        <r>
          <rPr>
            <b/>
            <sz val="9"/>
            <color indexed="81"/>
            <rFont val="Tahoma"/>
            <family val="2"/>
          </rPr>
          <t>KNOBLAUCH Alexandra:</t>
        </r>
        <r>
          <rPr>
            <sz val="9"/>
            <color indexed="81"/>
            <rFont val="Tahoma"/>
            <family val="2"/>
          </rPr>
          <t xml:space="preserve">
Compare 20 Calib to mean of 20 Cal checks</t>
        </r>
      </text>
    </comment>
  </commentList>
</comments>
</file>

<file path=xl/sharedStrings.xml><?xml version="1.0" encoding="utf-8"?>
<sst xmlns="http://schemas.openxmlformats.org/spreadsheetml/2006/main" count="76" uniqueCount="55">
  <si>
    <t>sample_no</t>
  </si>
  <si>
    <t>sample_id</t>
  </si>
  <si>
    <t>X</t>
  </si>
  <si>
    <t>Y</t>
  </si>
  <si>
    <t>B_T</t>
  </si>
  <si>
    <t>IC_date</t>
  </si>
  <si>
    <t>V_sample_ml</t>
  </si>
  <si>
    <t>ret_time_min</t>
  </si>
  <si>
    <t>peak_area_usmin</t>
  </si>
  <si>
    <t>c_Cl_ calib_ppm</t>
  </si>
  <si>
    <t>c_Cl_calc_ppm</t>
  </si>
  <si>
    <t>c_Cl_measure_ppm</t>
  </si>
  <si>
    <t>dilution_factor</t>
  </si>
  <si>
    <t>c_Cl_calc_undil_ppm</t>
  </si>
  <si>
    <t>c_Cl_measure_undil_ppm</t>
  </si>
  <si>
    <t>IC_notes</t>
  </si>
  <si>
    <t>Blank</t>
  </si>
  <si>
    <t>Peak Area</t>
  </si>
  <si>
    <t>Calc Conc ppm</t>
  </si>
  <si>
    <t>Measure conc ppm</t>
  </si>
  <si>
    <t xml:space="preserve">LOD </t>
  </si>
  <si>
    <t>LOQ</t>
  </si>
  <si>
    <t>LOD</t>
  </si>
  <si>
    <t>Mean</t>
  </si>
  <si>
    <t>Stdev</t>
  </si>
  <si>
    <t>RelStdev</t>
  </si>
  <si>
    <t>Var</t>
  </si>
  <si>
    <t>Cal Checks</t>
  </si>
  <si>
    <t>Median</t>
  </si>
  <si>
    <t>Max</t>
  </si>
  <si>
    <t>Min</t>
  </si>
  <si>
    <t>Range</t>
  </si>
  <si>
    <t>Number</t>
  </si>
  <si>
    <t>Std Error</t>
  </si>
  <si>
    <t>20 Cal Standards</t>
  </si>
  <si>
    <t>Accuracy</t>
  </si>
  <si>
    <t>Calc Conc</t>
  </si>
  <si>
    <t>Measure Conc</t>
  </si>
  <si>
    <t>Certificate</t>
  </si>
  <si>
    <t>Certificate Uncertainty</t>
  </si>
  <si>
    <t>Certificate Diluted</t>
  </si>
  <si>
    <t>% Accuracy Measure</t>
  </si>
  <si>
    <t>% Accuracy Calc</t>
  </si>
  <si>
    <t>20 Cal Std (Dionex Seven Anion Standard II LOT 18-29JKS)x20</t>
  </si>
  <si>
    <t>20 Cal Check (Dionex Seven Anion Standard II LOT 43-23AJ)x20</t>
  </si>
  <si>
    <t>Peak Area 20 Calib</t>
  </si>
  <si>
    <t>Peak Area 20 Cal Checks</t>
  </si>
  <si>
    <t>Calc Conc 20 Calib</t>
  </si>
  <si>
    <t>Measure Conc 20 Calib</t>
  </si>
  <si>
    <t>Calc Conc 20 Cal Checks</t>
  </si>
  <si>
    <t>Measure Conc 20 Cal Checks</t>
  </si>
  <si>
    <t>% Accuracy Peak</t>
  </si>
  <si>
    <t>Internal accuracy</t>
  </si>
  <si>
    <t>Triplicates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</si>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</sst>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[$-F400]h:mm:ss\ AM/PM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3" fillId="4" borderId="1" xfId="0" applyFont="1" applyFill="1" applyBorder="1"/>
    <xf numFmtId="165" fontId="3" fillId="5" borderId="1" xfId="0" applyNumberFormat="1" applyFont="1" applyFill="1" applyBorder="1"/>
    <xf numFmtId="165" fontId="3" fillId="4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7" fontId="3" fillId="4" borderId="1" xfId="0" applyNumberFormat="1" applyFont="1" applyFill="1" applyBorder="1"/>
    <xf numFmtId="167" fontId="0" fillId="0" borderId="1" xfId="0" applyNumberFormat="1" applyBorder="1"/>
    <xf numFmtId="167" fontId="3" fillId="5" borderId="1" xfId="0" applyNumberFormat="1" applyFont="1" applyFill="1" applyBorder="1"/>
    <xf numFmtId="166" fontId="0" fillId="0" borderId="1" xfId="0" applyNumberFormat="1" applyBorder="1"/>
    <xf numFmtId="0" fontId="0" fillId="6" borderId="1" xfId="0" applyFill="1" applyBorder="1"/>
    <xf numFmtId="165" fontId="3" fillId="6" borderId="1" xfId="0" applyNumberFormat="1" applyFont="1" applyFill="1" applyBorder="1"/>
    <xf numFmtId="2" fontId="0" fillId="0" borderId="1" xfId="0" applyNumberFormat="1" applyBorder="1"/>
    <xf numFmtId="164" fontId="0" fillId="6" borderId="1" xfId="0" applyNumberFormat="1" applyFill="1" applyBorder="1"/>
    <xf numFmtId="0" fontId="1" fillId="2" borderId="1" xfId="1" applyBorder="1"/>
    <xf numFmtId="0" fontId="2" fillId="3" borderId="1" xfId="2" applyBorder="1"/>
  </cellXfs>
  <cellStyles count="3">
    <cellStyle name="Bad" xfId="1" builtinId="27"/>
    <cellStyle name="Neutral" xfId="2" builtinId="28"/>
    <cellStyle name="Normal" xfId="0" builtinId="0"/>
  </cellStyles>
  <dxfs count="3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C_2011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C_1011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C_2311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C_171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IC_201123_Cl"/>
      <sheetName val="IC_201123_Nitrite"/>
      <sheetName val="IC_201123_Nitrate"/>
      <sheetName val="IC_201123_SO4"/>
    </sheetNames>
    <sheetDataSet>
      <sheetData sheetId="0"/>
      <sheetData sheetId="1">
        <row r="2">
          <cell r="A2" t="str">
            <v>Cal 1</v>
          </cell>
          <cell r="B2" t="str">
            <v>Blank</v>
          </cell>
          <cell r="F2" t="str">
            <v>20.11.2023</v>
          </cell>
          <cell r="G2">
            <v>1</v>
          </cell>
          <cell r="H2">
            <v>3.6669999999999998</v>
          </cell>
          <cell r="I2">
            <v>0.35759999999999997</v>
          </cell>
          <cell r="J2">
            <v>0</v>
          </cell>
          <cell r="K2">
            <v>1.4967869858035256</v>
          </cell>
          <cell r="L2">
            <v>1.3283</v>
          </cell>
          <cell r="M2">
            <v>0</v>
          </cell>
          <cell r="P2" t="str">
            <v>DI Water</v>
          </cell>
        </row>
        <row r="3">
          <cell r="A3" t="str">
            <v>Cal 2</v>
          </cell>
          <cell r="B3" t="str">
            <v>x 100</v>
          </cell>
          <cell r="F3" t="str">
            <v>20.11.2023</v>
          </cell>
          <cell r="G3">
            <v>1</v>
          </cell>
          <cell r="H3">
            <v>3.6669999999999998</v>
          </cell>
          <cell r="I3">
            <v>0.1633</v>
          </cell>
          <cell r="J3">
            <v>1</v>
          </cell>
          <cell r="K3">
            <v>0.52156417383641407</v>
          </cell>
          <cell r="L3">
            <v>0.34129999999999999</v>
          </cell>
          <cell r="M3">
            <v>100</v>
          </cell>
          <cell r="P3" t="str">
            <v>0.1 mL in 10</v>
          </cell>
        </row>
        <row r="4">
          <cell r="A4" t="str">
            <v>Cal 3</v>
          </cell>
          <cell r="B4" t="str">
            <v>x 50</v>
          </cell>
          <cell r="F4" t="str">
            <v>20.11.2023</v>
          </cell>
          <cell r="G4">
            <v>1</v>
          </cell>
          <cell r="H4">
            <v>3.6669999999999998</v>
          </cell>
          <cell r="I4">
            <v>0.43609999999999999</v>
          </cell>
          <cell r="J4">
            <v>2</v>
          </cell>
          <cell r="K4">
            <v>1.8907910554865841</v>
          </cell>
          <cell r="L4">
            <v>1.7270000000000001</v>
          </cell>
          <cell r="M4">
            <v>50</v>
          </cell>
          <cell r="P4" t="str">
            <v>0.2 mL in 10</v>
          </cell>
        </row>
        <row r="5">
          <cell r="A5" t="str">
            <v>Cal 4</v>
          </cell>
          <cell r="B5" t="str">
            <v>x 20</v>
          </cell>
          <cell r="F5" t="str">
            <v>20.11.2023</v>
          </cell>
          <cell r="G5">
            <v>1</v>
          </cell>
          <cell r="H5">
            <v>3.6669999999999998</v>
          </cell>
          <cell r="I5">
            <v>0.93489999999999995</v>
          </cell>
          <cell r="J5">
            <v>5</v>
          </cell>
          <cell r="K5">
            <v>4.3943481250140941</v>
          </cell>
          <cell r="L5">
            <v>4.2610999999999999</v>
          </cell>
          <cell r="M5">
            <v>20</v>
          </cell>
          <cell r="P5" t="str">
            <v>0.5 mL in 10</v>
          </cell>
        </row>
        <row r="6">
          <cell r="A6" t="str">
            <v>Cal 5</v>
          </cell>
          <cell r="B6" t="str">
            <v>x 10</v>
          </cell>
          <cell r="F6" t="str">
            <v>20.11.2023</v>
          </cell>
          <cell r="G6">
            <v>1</v>
          </cell>
          <cell r="H6">
            <v>3.67</v>
          </cell>
          <cell r="I6">
            <v>1.8566</v>
          </cell>
          <cell r="J6">
            <v>10</v>
          </cell>
          <cell r="K6">
            <v>9.0205080107067701</v>
          </cell>
          <cell r="L6">
            <v>8.9430999999999994</v>
          </cell>
          <cell r="M6">
            <v>10</v>
          </cell>
          <cell r="P6" t="str">
            <v>0.5 mL in 5</v>
          </cell>
        </row>
        <row r="7">
          <cell r="A7" t="str">
            <v>Cal 6</v>
          </cell>
          <cell r="B7" t="str">
            <v>x 5</v>
          </cell>
          <cell r="F7" t="str">
            <v>20.11.2023</v>
          </cell>
          <cell r="G7">
            <v>1</v>
          </cell>
          <cell r="H7">
            <v>3.673</v>
          </cell>
          <cell r="I7">
            <v>4.1787999999999998</v>
          </cell>
          <cell r="J7">
            <v>20</v>
          </cell>
          <cell r="K7">
            <v>20.676001649152607</v>
          </cell>
          <cell r="L7">
            <v>20.740500000000001</v>
          </cell>
          <cell r="M7">
            <v>5</v>
          </cell>
          <cell r="P7" t="str">
            <v>1 mL in 5</v>
          </cell>
        </row>
        <row r="8">
          <cell r="A8">
            <v>1</v>
          </cell>
          <cell r="B8" t="str">
            <v xml:space="preserve">Blank </v>
          </cell>
          <cell r="F8" t="str">
            <v>20.11.2023</v>
          </cell>
          <cell r="G8">
            <v>1</v>
          </cell>
          <cell r="H8">
            <v>3.6669999999999998</v>
          </cell>
          <cell r="I8">
            <v>0.10349999999999999</v>
          </cell>
          <cell r="K8">
            <v>0.22141839846002048</v>
          </cell>
          <cell r="L8">
            <v>3.7199999999999997E-2</v>
          </cell>
          <cell r="M8">
            <v>0</v>
          </cell>
          <cell r="P8" t="str">
            <v>DI Water</v>
          </cell>
        </row>
        <row r="9">
          <cell r="A9">
            <v>2</v>
          </cell>
          <cell r="B9" t="str">
            <v>Cal Check</v>
          </cell>
          <cell r="F9" t="str">
            <v>20.11.2023</v>
          </cell>
          <cell r="G9">
            <v>1</v>
          </cell>
          <cell r="H9">
            <v>3.67</v>
          </cell>
          <cell r="I9">
            <v>1.2357</v>
          </cell>
          <cell r="K9">
            <v>5.9041114901180949</v>
          </cell>
          <cell r="L9">
            <v>5.7888999999999999</v>
          </cell>
          <cell r="M9">
            <v>20</v>
          </cell>
          <cell r="P9" t="str">
            <v>x20 dil</v>
          </cell>
        </row>
        <row r="10">
          <cell r="A10">
            <v>3</v>
          </cell>
          <cell r="B10" t="str">
            <v>0 40 T</v>
          </cell>
          <cell r="C10">
            <v>0</v>
          </cell>
          <cell r="D10">
            <v>40</v>
          </cell>
          <cell r="E10" t="str">
            <v>T</v>
          </cell>
          <cell r="F10" t="str">
            <v>20.11.2023</v>
          </cell>
          <cell r="G10">
            <v>1</v>
          </cell>
          <cell r="H10">
            <v>3.67</v>
          </cell>
          <cell r="I10">
            <v>0.2515</v>
          </cell>
          <cell r="K10">
            <v>0.96425409671597784</v>
          </cell>
          <cell r="L10">
            <v>0.78949999999999998</v>
          </cell>
          <cell r="M10">
            <v>5</v>
          </cell>
          <cell r="N10">
            <v>4.8212704835798892</v>
          </cell>
          <cell r="O10">
            <v>3.9474999999999998</v>
          </cell>
          <cell r="P10" t="str">
            <v>0 40 Top</v>
          </cell>
        </row>
        <row r="11">
          <cell r="A11">
            <v>4</v>
          </cell>
          <cell r="B11" t="str">
            <v>10 0 B</v>
          </cell>
          <cell r="C11">
            <v>10</v>
          </cell>
          <cell r="D11">
            <v>0</v>
          </cell>
          <cell r="E11" t="str">
            <v>B</v>
          </cell>
          <cell r="F11" t="str">
            <v>20.11.2023</v>
          </cell>
          <cell r="G11">
            <v>1</v>
          </cell>
          <cell r="H11">
            <v>3.6669999999999998</v>
          </cell>
          <cell r="I11">
            <v>0.27139999999999997</v>
          </cell>
          <cell r="K11">
            <v>1.0641353831706639</v>
          </cell>
          <cell r="L11">
            <v>0.89039999999999997</v>
          </cell>
          <cell r="M11">
            <v>5</v>
          </cell>
          <cell r="N11">
            <v>5.3206769158533191</v>
          </cell>
          <cell r="O11">
            <v>4.452</v>
          </cell>
          <cell r="P11" t="str">
            <v>10 0  Bottom</v>
          </cell>
        </row>
        <row r="12">
          <cell r="A12">
            <v>5</v>
          </cell>
          <cell r="B12" t="str">
            <v>10 90 B</v>
          </cell>
          <cell r="C12">
            <v>10</v>
          </cell>
          <cell r="D12">
            <v>90</v>
          </cell>
          <cell r="E12" t="str">
            <v>B</v>
          </cell>
          <cell r="F12" t="str">
            <v>20.11.2023</v>
          </cell>
          <cell r="G12">
            <v>1</v>
          </cell>
          <cell r="H12">
            <v>3.67</v>
          </cell>
          <cell r="I12">
            <v>0.48780000000000001</v>
          </cell>
          <cell r="K12">
            <v>2.150281633863834</v>
          </cell>
          <cell r="L12">
            <v>1.9895</v>
          </cell>
          <cell r="M12">
            <v>5</v>
          </cell>
          <cell r="N12">
            <v>10.75140816931917</v>
          </cell>
          <cell r="O12">
            <v>9.9474999999999998</v>
          </cell>
          <cell r="P12" t="str">
            <v>10 90 Bottom</v>
          </cell>
          <cell r="U12">
            <v>0.41669284363931591</v>
          </cell>
          <cell r="V12">
            <v>0.9070844787977197</v>
          </cell>
        </row>
        <row r="13">
          <cell r="A13">
            <v>6</v>
          </cell>
          <cell r="B13" t="str">
            <v>10 10 T</v>
          </cell>
          <cell r="C13">
            <v>10</v>
          </cell>
          <cell r="D13">
            <v>10</v>
          </cell>
          <cell r="E13" t="str">
            <v>T</v>
          </cell>
          <cell r="F13" t="str">
            <v>20.11.2023</v>
          </cell>
          <cell r="G13">
            <v>1</v>
          </cell>
          <cell r="H13">
            <v>3.67</v>
          </cell>
          <cell r="I13">
            <v>0.40289999999999998</v>
          </cell>
          <cell r="K13">
            <v>1.7241549393913287</v>
          </cell>
          <cell r="L13">
            <v>1.5586</v>
          </cell>
          <cell r="M13">
            <v>5</v>
          </cell>
          <cell r="N13">
            <v>8.6207746969566443</v>
          </cell>
          <cell r="O13">
            <v>7.7930000000000001</v>
          </cell>
          <cell r="P13" t="str">
            <v>10 10 Top</v>
          </cell>
          <cell r="U13">
            <v>1.7933834301733995</v>
          </cell>
          <cell r="V13">
            <v>4.254737570185382</v>
          </cell>
        </row>
        <row r="14">
          <cell r="A14">
            <v>7</v>
          </cell>
          <cell r="B14" t="str">
            <v>10 80 T</v>
          </cell>
          <cell r="C14">
            <v>10</v>
          </cell>
          <cell r="D14">
            <v>80</v>
          </cell>
          <cell r="E14" t="str">
            <v>T</v>
          </cell>
          <cell r="F14" t="str">
            <v>20.11.2023</v>
          </cell>
          <cell r="G14">
            <v>1</v>
          </cell>
          <cell r="H14">
            <v>3.67</v>
          </cell>
          <cell r="I14">
            <v>0.71099999999999997</v>
          </cell>
          <cell r="K14">
            <v>3.2705581733957914</v>
          </cell>
          <cell r="L14">
            <v>3.1236000000000002</v>
          </cell>
          <cell r="M14">
            <v>5</v>
          </cell>
          <cell r="N14">
            <v>16.352790866978957</v>
          </cell>
          <cell r="O14">
            <v>15.618</v>
          </cell>
          <cell r="P14" t="str">
            <v>10 80 Top</v>
          </cell>
          <cell r="U14">
            <v>1.6285764385700585</v>
          </cell>
          <cell r="V14">
            <v>4.1203464619001942</v>
          </cell>
        </row>
        <row r="15">
          <cell r="A15">
            <v>8</v>
          </cell>
          <cell r="B15" t="str">
            <v>10 20 B</v>
          </cell>
          <cell r="C15">
            <v>10</v>
          </cell>
          <cell r="D15">
            <v>20</v>
          </cell>
          <cell r="E15" t="str">
            <v>B</v>
          </cell>
          <cell r="F15" t="str">
            <v>20.11.2023</v>
          </cell>
          <cell r="G15">
            <v>1</v>
          </cell>
          <cell r="H15">
            <v>3.67</v>
          </cell>
          <cell r="I15">
            <v>0.39029999999999998</v>
          </cell>
          <cell r="K15">
            <v>1.6609135218371054</v>
          </cell>
          <cell r="L15">
            <v>1.4945999999999999</v>
          </cell>
          <cell r="M15">
            <v>5</v>
          </cell>
          <cell r="N15">
            <v>8.3045676091855274</v>
          </cell>
          <cell r="O15">
            <v>7.4729999999999999</v>
          </cell>
          <cell r="P15" t="str">
            <v>10 20 Bottom</v>
          </cell>
        </row>
        <row r="16">
          <cell r="A16">
            <v>9</v>
          </cell>
          <cell r="B16" t="str">
            <v>20 30 T</v>
          </cell>
          <cell r="C16">
            <v>20</v>
          </cell>
          <cell r="D16">
            <v>30</v>
          </cell>
          <cell r="E16" t="str">
            <v>T</v>
          </cell>
          <cell r="F16" t="str">
            <v>20.11.2023</v>
          </cell>
          <cell r="G16">
            <v>1</v>
          </cell>
          <cell r="H16">
            <v>3.67</v>
          </cell>
          <cell r="I16">
            <v>0.40949999999999998</v>
          </cell>
          <cell r="K16">
            <v>1.7572813962054457</v>
          </cell>
          <cell r="L16">
            <v>1.5916999999999999</v>
          </cell>
          <cell r="M16">
            <v>5</v>
          </cell>
          <cell r="N16">
            <v>8.7864069810272287</v>
          </cell>
          <cell r="O16">
            <v>7.958499999999999</v>
          </cell>
          <cell r="P16" t="str">
            <v>20 30 Top</v>
          </cell>
        </row>
        <row r="17">
          <cell r="A17">
            <v>10</v>
          </cell>
          <cell r="B17" t="str">
            <v>10 30 T</v>
          </cell>
          <cell r="C17">
            <v>10</v>
          </cell>
          <cell r="D17">
            <v>30</v>
          </cell>
          <cell r="E17" t="str">
            <v>T</v>
          </cell>
          <cell r="F17" t="str">
            <v>20.11.2023</v>
          </cell>
          <cell r="G17">
            <v>1</v>
          </cell>
          <cell r="H17">
            <v>3.67</v>
          </cell>
          <cell r="I17">
            <v>0.40739999999999998</v>
          </cell>
          <cell r="K17">
            <v>1.7467411599464087</v>
          </cell>
          <cell r="L17">
            <v>1.5811999999999999</v>
          </cell>
          <cell r="M17">
            <v>5</v>
          </cell>
          <cell r="N17">
            <v>8.7337057997320429</v>
          </cell>
          <cell r="O17">
            <v>7.9059999999999997</v>
          </cell>
          <cell r="P17" t="str">
            <v>10 30 Top</v>
          </cell>
        </row>
        <row r="18">
          <cell r="A18">
            <v>11</v>
          </cell>
          <cell r="B18" t="str">
            <v>10 20 T</v>
          </cell>
          <cell r="C18">
            <v>10</v>
          </cell>
          <cell r="D18">
            <v>20</v>
          </cell>
          <cell r="E18" t="str">
            <v>T</v>
          </cell>
          <cell r="F18" t="str">
            <v>20.11.2023</v>
          </cell>
          <cell r="G18">
            <v>1</v>
          </cell>
          <cell r="H18">
            <v>3.67</v>
          </cell>
          <cell r="I18">
            <v>0.39810000000000001</v>
          </cell>
          <cell r="K18">
            <v>1.7000629707992438</v>
          </cell>
          <cell r="L18">
            <v>1.5339</v>
          </cell>
          <cell r="M18">
            <v>5</v>
          </cell>
          <cell r="N18">
            <v>8.500314853996219</v>
          </cell>
          <cell r="O18">
            <v>7.6695000000000002</v>
          </cell>
          <cell r="P18" t="str">
            <v>10 20 Top</v>
          </cell>
        </row>
        <row r="19">
          <cell r="A19">
            <v>12</v>
          </cell>
          <cell r="B19" t="str">
            <v>10 100 T</v>
          </cell>
          <cell r="C19">
            <v>10</v>
          </cell>
          <cell r="D19">
            <v>100</v>
          </cell>
          <cell r="E19" t="str">
            <v>T</v>
          </cell>
          <cell r="F19" t="str">
            <v>20.11.2023</v>
          </cell>
          <cell r="G19">
            <v>1</v>
          </cell>
          <cell r="H19">
            <v>3.673</v>
          </cell>
          <cell r="I19">
            <v>1.5415000000000001</v>
          </cell>
          <cell r="K19">
            <v>7.4389706558388502</v>
          </cell>
          <cell r="L19">
            <v>7.3428000000000004</v>
          </cell>
          <cell r="M19">
            <v>5</v>
          </cell>
          <cell r="N19">
            <v>37.194853279194248</v>
          </cell>
          <cell r="O19">
            <v>36.713999999999999</v>
          </cell>
          <cell r="P19" t="str">
            <v>10 100 Top</v>
          </cell>
        </row>
        <row r="20">
          <cell r="A20">
            <v>13</v>
          </cell>
          <cell r="B20" t="str">
            <v>10 80 B</v>
          </cell>
          <cell r="C20">
            <v>10</v>
          </cell>
          <cell r="D20">
            <v>80</v>
          </cell>
          <cell r="E20" t="str">
            <v>B</v>
          </cell>
          <cell r="F20" t="str">
            <v>20.11.2023</v>
          </cell>
          <cell r="G20">
            <v>1</v>
          </cell>
          <cell r="H20">
            <v>3.67</v>
          </cell>
          <cell r="I20">
            <v>0.19439999999999999</v>
          </cell>
          <cell r="K20">
            <v>0.67766005367263216</v>
          </cell>
          <cell r="L20">
            <v>0.49940000000000001</v>
          </cell>
          <cell r="M20">
            <v>5</v>
          </cell>
          <cell r="N20">
            <v>3.3883002683631607</v>
          </cell>
          <cell r="O20">
            <v>2.4969999999999999</v>
          </cell>
          <cell r="P20" t="str">
            <v>10 80 Bottom</v>
          </cell>
        </row>
        <row r="21">
          <cell r="A21">
            <v>14</v>
          </cell>
          <cell r="B21" t="str">
            <v>20 10 B</v>
          </cell>
          <cell r="C21">
            <v>20</v>
          </cell>
          <cell r="D21">
            <v>10</v>
          </cell>
          <cell r="E21" t="str">
            <v>B</v>
          </cell>
          <cell r="F21" t="str">
            <v>20.11.2023</v>
          </cell>
          <cell r="G21">
            <v>1</v>
          </cell>
          <cell r="H21">
            <v>3.67</v>
          </cell>
          <cell r="I21">
            <v>0.41139999999999999</v>
          </cell>
          <cell r="K21">
            <v>1.7668178004398127</v>
          </cell>
          <cell r="L21">
            <v>1.6012999999999999</v>
          </cell>
          <cell r="M21">
            <v>5</v>
          </cell>
          <cell r="N21">
            <v>8.8340890021990646</v>
          </cell>
          <cell r="O21">
            <v>8.0064999999999991</v>
          </cell>
          <cell r="P21" t="str">
            <v>20 10 Bottom</v>
          </cell>
        </row>
        <row r="22">
          <cell r="A22">
            <v>15</v>
          </cell>
          <cell r="B22" t="str">
            <v>Blank</v>
          </cell>
          <cell r="F22" t="str">
            <v>20.11.2023</v>
          </cell>
          <cell r="G22">
            <v>1</v>
          </cell>
          <cell r="H22">
            <v>3.67</v>
          </cell>
          <cell r="I22">
            <v>0.24940000000000001</v>
          </cell>
          <cell r="K22">
            <v>0.95371386045694073</v>
          </cell>
          <cell r="L22">
            <v>0.77839999999999998</v>
          </cell>
          <cell r="M22">
            <v>0</v>
          </cell>
          <cell r="P22" t="str">
            <v>DI Water</v>
          </cell>
        </row>
        <row r="23">
          <cell r="A23">
            <v>16</v>
          </cell>
          <cell r="B23" t="str">
            <v>Cal Check</v>
          </cell>
          <cell r="F23" t="str">
            <v>20.11.2023</v>
          </cell>
          <cell r="G23">
            <v>1</v>
          </cell>
          <cell r="H23">
            <v>3.673</v>
          </cell>
          <cell r="I23">
            <v>1.2405999999999999</v>
          </cell>
          <cell r="K23">
            <v>5.9287053747225142</v>
          </cell>
          <cell r="L23">
            <v>5.8140000000000001</v>
          </cell>
          <cell r="M23">
            <v>20</v>
          </cell>
          <cell r="P23" t="str">
            <v>x20 dil</v>
          </cell>
        </row>
        <row r="24">
          <cell r="A24">
            <v>17</v>
          </cell>
          <cell r="B24" t="str">
            <v>0 90 B</v>
          </cell>
          <cell r="C24">
            <v>0</v>
          </cell>
          <cell r="D24">
            <v>90</v>
          </cell>
          <cell r="E24" t="str">
            <v>B</v>
          </cell>
          <cell r="F24" t="str">
            <v>20.11.2023</v>
          </cell>
          <cell r="G24">
            <v>1</v>
          </cell>
          <cell r="H24">
            <v>3.73</v>
          </cell>
          <cell r="I24">
            <v>2.0199999999999999E-2</v>
          </cell>
          <cell r="K24">
            <v>-0.19667763981512307</v>
          </cell>
          <cell r="L24">
            <v>-0.38569999999999999</v>
          </cell>
          <cell r="M24">
            <v>0</v>
          </cell>
          <cell r="P24" t="str">
            <v>Disregard, started by accident</v>
          </cell>
        </row>
        <row r="25">
          <cell r="A25">
            <v>18</v>
          </cell>
          <cell r="B25" t="str">
            <v>Blank</v>
          </cell>
          <cell r="F25" t="str">
            <v>20.11.2023</v>
          </cell>
          <cell r="G25">
            <v>1</v>
          </cell>
          <cell r="H25">
            <v>3.6869999999999998</v>
          </cell>
          <cell r="I25">
            <v>0.15240000000000001</v>
          </cell>
          <cell r="K25">
            <v>0.46685532849188754</v>
          </cell>
          <cell r="L25">
            <v>0.28589999999999999</v>
          </cell>
          <cell r="M25">
            <v>0</v>
          </cell>
          <cell r="P25" t="str">
            <v>Disregard, wash column</v>
          </cell>
        </row>
        <row r="26">
          <cell r="A26">
            <v>19</v>
          </cell>
          <cell r="B26" t="str">
            <v>Blank</v>
          </cell>
          <cell r="F26" t="str">
            <v>20.11.2023</v>
          </cell>
          <cell r="G26">
            <v>1</v>
          </cell>
          <cell r="H26">
            <v>3.67</v>
          </cell>
          <cell r="I26">
            <v>0.25180000000000002</v>
          </cell>
          <cell r="K26">
            <v>0.96575984475298327</v>
          </cell>
          <cell r="L26">
            <v>0.79090000000000005</v>
          </cell>
          <cell r="M26">
            <v>0</v>
          </cell>
          <cell r="P26" t="str">
            <v>DI Water</v>
          </cell>
        </row>
        <row r="27">
          <cell r="A27">
            <v>20</v>
          </cell>
          <cell r="B27" t="str">
            <v>0 90 B</v>
          </cell>
          <cell r="C27">
            <v>0</v>
          </cell>
          <cell r="D27">
            <v>90</v>
          </cell>
          <cell r="E27" t="str">
            <v>B</v>
          </cell>
          <cell r="F27" t="str">
            <v>20.11.2023</v>
          </cell>
          <cell r="G27">
            <v>1</v>
          </cell>
          <cell r="H27">
            <v>3.6629999999999998</v>
          </cell>
          <cell r="I27">
            <v>0.39700000000000002</v>
          </cell>
          <cell r="K27">
            <v>1.6945418946635578</v>
          </cell>
          <cell r="L27">
            <v>1.5282</v>
          </cell>
          <cell r="M27">
            <v>5</v>
          </cell>
          <cell r="N27">
            <v>8.4727094733177886</v>
          </cell>
          <cell r="O27">
            <v>7.641</v>
          </cell>
          <cell r="P27" t="str">
            <v>0 90 Bottom</v>
          </cell>
        </row>
        <row r="28">
          <cell r="A28">
            <v>21</v>
          </cell>
          <cell r="B28" t="str">
            <v>10 40 T</v>
          </cell>
          <cell r="C28">
            <v>10</v>
          </cell>
          <cell r="D28">
            <v>40</v>
          </cell>
          <cell r="E28" t="str">
            <v>T</v>
          </cell>
          <cell r="F28" t="str">
            <v>20.11.2023</v>
          </cell>
          <cell r="G28">
            <v>1</v>
          </cell>
          <cell r="H28">
            <v>3.6629999999999998</v>
          </cell>
          <cell r="I28">
            <v>0.38950000000000001</v>
          </cell>
          <cell r="K28">
            <v>1.6568981937384246</v>
          </cell>
          <cell r="L28">
            <v>1.4904999999999999</v>
          </cell>
          <cell r="M28">
            <v>5</v>
          </cell>
          <cell r="N28">
            <v>8.2844909686921238</v>
          </cell>
          <cell r="O28">
            <v>7.4524999999999997</v>
          </cell>
          <cell r="P28" t="str">
            <v>10 40 Top</v>
          </cell>
        </row>
        <row r="29">
          <cell r="A29">
            <v>22</v>
          </cell>
          <cell r="B29" t="str">
            <v>10 50 T</v>
          </cell>
          <cell r="C29">
            <v>10</v>
          </cell>
          <cell r="D29">
            <v>50</v>
          </cell>
          <cell r="E29" t="str">
            <v>T</v>
          </cell>
          <cell r="F29" t="str">
            <v>20.11.2023</v>
          </cell>
          <cell r="G29">
            <v>1</v>
          </cell>
          <cell r="H29">
            <v>3.6629999999999998</v>
          </cell>
          <cell r="I29">
            <v>0.35620000000000002</v>
          </cell>
          <cell r="K29">
            <v>1.4897601616308342</v>
          </cell>
          <cell r="L29">
            <v>1.3212999999999999</v>
          </cell>
          <cell r="M29">
            <v>5</v>
          </cell>
          <cell r="N29">
            <v>7.4488008081541714</v>
          </cell>
          <cell r="O29">
            <v>6.6064999999999996</v>
          </cell>
          <cell r="P29" t="str">
            <v>10 50 Top</v>
          </cell>
        </row>
        <row r="30">
          <cell r="A30">
            <v>23</v>
          </cell>
          <cell r="B30" t="str">
            <v>0 50 B</v>
          </cell>
          <cell r="C30">
            <v>0</v>
          </cell>
          <cell r="D30">
            <v>50</v>
          </cell>
          <cell r="E30" t="str">
            <v>B</v>
          </cell>
          <cell r="F30" t="str">
            <v>20.11.2023</v>
          </cell>
          <cell r="G30">
            <v>1</v>
          </cell>
          <cell r="H30">
            <v>3.66</v>
          </cell>
          <cell r="I30">
            <v>0.2334</v>
          </cell>
          <cell r="K30">
            <v>0.87340729848332366</v>
          </cell>
          <cell r="L30">
            <v>0.69710000000000005</v>
          </cell>
          <cell r="M30">
            <v>5</v>
          </cell>
          <cell r="N30">
            <v>4.3670364924166183</v>
          </cell>
          <cell r="O30">
            <v>3.4855</v>
          </cell>
          <cell r="P30" t="str">
            <v>0 50 Bottom</v>
          </cell>
        </row>
        <row r="31">
          <cell r="A31">
            <v>24</v>
          </cell>
          <cell r="B31" t="str">
            <v>10 60 B</v>
          </cell>
          <cell r="C31">
            <v>10</v>
          </cell>
          <cell r="D31">
            <v>60</v>
          </cell>
          <cell r="E31" t="str">
            <v>B</v>
          </cell>
          <cell r="F31" t="str">
            <v>20.11.2023</v>
          </cell>
          <cell r="G31">
            <v>1</v>
          </cell>
          <cell r="H31">
            <v>3.657</v>
          </cell>
          <cell r="I31">
            <v>0.3291</v>
          </cell>
          <cell r="K31">
            <v>1.3537409222880203</v>
          </cell>
          <cell r="L31">
            <v>1.1836</v>
          </cell>
          <cell r="M31">
            <v>5</v>
          </cell>
          <cell r="N31">
            <v>6.7687046114401017</v>
          </cell>
          <cell r="O31">
            <v>5.9180000000000001</v>
          </cell>
          <cell r="P31" t="str">
            <v>10 60 Bottom</v>
          </cell>
        </row>
        <row r="32">
          <cell r="A32">
            <v>25</v>
          </cell>
          <cell r="B32" t="str">
            <v>10 70 B</v>
          </cell>
          <cell r="C32">
            <v>10</v>
          </cell>
          <cell r="D32">
            <v>70</v>
          </cell>
          <cell r="E32" t="str">
            <v>B</v>
          </cell>
          <cell r="F32" t="str">
            <v>20.11.2023</v>
          </cell>
          <cell r="G32">
            <v>1</v>
          </cell>
          <cell r="H32">
            <v>3.66</v>
          </cell>
          <cell r="I32">
            <v>1.6296999999999999</v>
          </cell>
          <cell r="K32">
            <v>7.8816605787184129</v>
          </cell>
          <cell r="L32">
            <v>7.7906000000000004</v>
          </cell>
          <cell r="M32">
            <v>5</v>
          </cell>
          <cell r="N32">
            <v>39.408302893592065</v>
          </cell>
          <cell r="O32">
            <v>38.953000000000003</v>
          </cell>
          <cell r="P32" t="str">
            <v>10 70 Bottom</v>
          </cell>
        </row>
        <row r="33">
          <cell r="A33">
            <v>26</v>
          </cell>
          <cell r="B33" t="str">
            <v>10 100 B</v>
          </cell>
          <cell r="C33">
            <v>10</v>
          </cell>
          <cell r="D33">
            <v>100</v>
          </cell>
          <cell r="E33" t="str">
            <v>B</v>
          </cell>
          <cell r="F33" t="str">
            <v>20.11.2023</v>
          </cell>
          <cell r="G33">
            <v>1</v>
          </cell>
          <cell r="H33">
            <v>3.66</v>
          </cell>
          <cell r="I33">
            <v>1.3182</v>
          </cell>
          <cell r="K33">
            <v>6.3181922002945576</v>
          </cell>
          <cell r="L33">
            <v>6.2083000000000004</v>
          </cell>
          <cell r="M33">
            <v>5</v>
          </cell>
          <cell r="N33">
            <v>31.590961001472788</v>
          </cell>
          <cell r="O33">
            <v>31.041500000000003</v>
          </cell>
          <cell r="P33" t="str">
            <v>10 100 Bottom</v>
          </cell>
        </row>
        <row r="34">
          <cell r="A34">
            <v>27</v>
          </cell>
          <cell r="B34" t="str">
            <v>Cal Check</v>
          </cell>
          <cell r="F34" t="str">
            <v>20.11.2023</v>
          </cell>
          <cell r="G34">
            <v>1</v>
          </cell>
          <cell r="H34">
            <v>3.66</v>
          </cell>
          <cell r="I34">
            <v>1.3009999999999999</v>
          </cell>
          <cell r="K34">
            <v>6.2318626461729183</v>
          </cell>
          <cell r="L34">
            <v>6.1207000000000003</v>
          </cell>
          <cell r="M34">
            <v>20</v>
          </cell>
          <cell r="P34" t="str">
            <v>x20 dil</v>
          </cell>
        </row>
        <row r="35">
          <cell r="A35">
            <v>28</v>
          </cell>
          <cell r="B35" t="str">
            <v>Blank</v>
          </cell>
          <cell r="F35" t="str">
            <v>20.11.2023</v>
          </cell>
          <cell r="G35">
            <v>1</v>
          </cell>
          <cell r="H35">
            <v>3.657</v>
          </cell>
          <cell r="I35">
            <v>0.22140000000000001</v>
          </cell>
          <cell r="K35">
            <v>0.81317737700311099</v>
          </cell>
          <cell r="L35">
            <v>0.63619999999999999</v>
          </cell>
          <cell r="M35">
            <v>0</v>
          </cell>
          <cell r="P35" t="str">
            <v>DI Water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IC_101123_F"/>
      <sheetName val="IC_101123_Cl"/>
      <sheetName val="IC_101123_Nitrite"/>
      <sheetName val="IC_101123_Br"/>
      <sheetName val="IC_101123_Nitrate"/>
      <sheetName val="IC_101123_PO4"/>
      <sheetName val="IC_101123_SO4"/>
    </sheetNames>
    <sheetDataSet>
      <sheetData sheetId="0"/>
      <sheetData sheetId="1"/>
      <sheetData sheetId="2">
        <row r="1">
          <cell r="J1" t="str">
            <v>c_Cl_ calib_ppm</v>
          </cell>
        </row>
        <row r="2">
          <cell r="A2" t="str">
            <v>Cal 1</v>
          </cell>
          <cell r="B2" t="str">
            <v>NA</v>
          </cell>
          <cell r="F2" t="str">
            <v>10.11.2023</v>
          </cell>
          <cell r="G2">
            <v>1</v>
          </cell>
          <cell r="H2" t="str">
            <v>NA</v>
          </cell>
          <cell r="I2" t="str">
            <v>NA</v>
          </cell>
          <cell r="J2">
            <v>0</v>
          </cell>
          <cell r="K2" t="str">
            <v>NA</v>
          </cell>
          <cell r="L2" t="str">
            <v>NA</v>
          </cell>
          <cell r="M2">
            <v>0</v>
          </cell>
          <cell r="P2" t="str">
            <v>Instrument Issues</v>
          </cell>
        </row>
        <row r="3">
          <cell r="A3" t="str">
            <v>Cal 2</v>
          </cell>
          <cell r="B3" t="str">
            <v>Blank</v>
          </cell>
          <cell r="F3" t="str">
            <v>10.11.2023</v>
          </cell>
          <cell r="G3">
            <v>1</v>
          </cell>
          <cell r="H3">
            <v>3.67</v>
          </cell>
          <cell r="I3">
            <v>2.1100000000000001E-2</v>
          </cell>
          <cell r="J3">
            <v>0</v>
          </cell>
          <cell r="K3">
            <v>-2.403146562468832E-2</v>
          </cell>
          <cell r="L3">
            <v>-3.4500000000000003E-2</v>
          </cell>
          <cell r="M3">
            <v>0</v>
          </cell>
          <cell r="P3" t="str">
            <v>DI Water</v>
          </cell>
        </row>
        <row r="4">
          <cell r="A4" t="str">
            <v>Cal 3</v>
          </cell>
          <cell r="B4" t="str">
            <v>x 5</v>
          </cell>
          <cell r="F4" t="str">
            <v>10.11.2023</v>
          </cell>
          <cell r="G4">
            <v>1</v>
          </cell>
          <cell r="H4">
            <v>3.673</v>
          </cell>
          <cell r="I4">
            <v>3.7856000000000001</v>
          </cell>
          <cell r="J4">
            <v>20</v>
          </cell>
          <cell r="K4">
            <v>20.038533847281688</v>
          </cell>
          <cell r="L4">
            <v>20.043099999999999</v>
          </cell>
          <cell r="M4">
            <v>5</v>
          </cell>
          <cell r="P4" t="str">
            <v>1 mL in 5</v>
          </cell>
        </row>
        <row r="5">
          <cell r="A5" t="str">
            <v>Cal 4</v>
          </cell>
          <cell r="B5" t="str">
            <v>x 10</v>
          </cell>
          <cell r="F5" t="str">
            <v>10.11.2023</v>
          </cell>
          <cell r="G5">
            <v>1</v>
          </cell>
          <cell r="H5">
            <v>3.67</v>
          </cell>
          <cell r="I5">
            <v>1.8789</v>
          </cell>
          <cell r="J5">
            <v>10</v>
          </cell>
          <cell r="K5">
            <v>9.8769471074441029</v>
          </cell>
          <cell r="L5">
            <v>9.8740000000000006</v>
          </cell>
          <cell r="M5">
            <v>10</v>
          </cell>
          <cell r="P5" t="str">
            <v>0.5 mL in 5</v>
          </cell>
        </row>
        <row r="6">
          <cell r="A6" t="str">
            <v>Cal 5</v>
          </cell>
          <cell r="B6" t="str">
            <v>x 20</v>
          </cell>
          <cell r="F6" t="str">
            <v>10.11.2023</v>
          </cell>
          <cell r="G6">
            <v>1</v>
          </cell>
          <cell r="H6">
            <v>3.67</v>
          </cell>
          <cell r="I6">
            <v>0.97430000000000005</v>
          </cell>
          <cell r="J6">
            <v>5</v>
          </cell>
          <cell r="K6">
            <v>5.0559624927395985</v>
          </cell>
          <cell r="L6">
            <v>5.0491999999999999</v>
          </cell>
          <cell r="M6">
            <v>20</v>
          </cell>
          <cell r="P6" t="str">
            <v>0.5 mL in 10</v>
          </cell>
        </row>
        <row r="7">
          <cell r="A7" t="str">
            <v>Cal 6</v>
          </cell>
          <cell r="B7" t="str">
            <v>x 50</v>
          </cell>
          <cell r="F7" t="str">
            <v>10.11.2023</v>
          </cell>
          <cell r="G7">
            <v>1</v>
          </cell>
          <cell r="H7">
            <v>3.67</v>
          </cell>
          <cell r="I7">
            <v>0.42480000000000001</v>
          </cell>
          <cell r="J7">
            <v>2</v>
          </cell>
          <cell r="K7">
            <v>2.1274514980677819</v>
          </cell>
          <cell r="L7">
            <v>2.1185</v>
          </cell>
          <cell r="M7">
            <v>50</v>
          </cell>
          <cell r="P7" t="str">
            <v>0.2 mL in 10</v>
          </cell>
        </row>
        <row r="8">
          <cell r="A8">
            <v>1</v>
          </cell>
          <cell r="B8" t="str">
            <v>x 100</v>
          </cell>
          <cell r="F8" t="str">
            <v>10.11.2023</v>
          </cell>
          <cell r="G8">
            <v>1</v>
          </cell>
          <cell r="H8">
            <v>3.67</v>
          </cell>
          <cell r="I8">
            <v>0.19919999999999999</v>
          </cell>
          <cell r="J8">
            <v>1</v>
          </cell>
          <cell r="K8">
            <v>0.92513652009150915</v>
          </cell>
          <cell r="L8">
            <v>0.91520000000000001</v>
          </cell>
          <cell r="M8">
            <v>100</v>
          </cell>
          <cell r="P8" t="str">
            <v>0.1 mL in 10</v>
          </cell>
        </row>
        <row r="9">
          <cell r="A9">
            <v>2</v>
          </cell>
          <cell r="B9" t="str">
            <v xml:space="preserve">Blank </v>
          </cell>
          <cell r="F9" t="str">
            <v>10.11.2023</v>
          </cell>
          <cell r="G9">
            <v>1</v>
          </cell>
          <cell r="H9">
            <v>3.67</v>
          </cell>
          <cell r="I9">
            <v>0.13439999999999999</v>
          </cell>
          <cell r="K9">
            <v>0.57979072854513292</v>
          </cell>
          <cell r="L9">
            <v>0.5696</v>
          </cell>
          <cell r="M9">
            <v>0</v>
          </cell>
          <cell r="P9" t="str">
            <v>DI Water</v>
          </cell>
        </row>
        <row r="10">
          <cell r="A10">
            <v>3</v>
          </cell>
          <cell r="B10" t="str">
            <v>Cal Check</v>
          </cell>
          <cell r="F10" t="str">
            <v>10.11.2023</v>
          </cell>
          <cell r="G10">
            <v>1</v>
          </cell>
          <cell r="H10">
            <v>3.67</v>
          </cell>
          <cell r="I10">
            <v>1.0947</v>
          </cell>
          <cell r="K10">
            <v>5.697623500489347</v>
          </cell>
          <cell r="L10">
            <v>5.6913999999999998</v>
          </cell>
          <cell r="M10">
            <v>20</v>
          </cell>
          <cell r="P10" t="str">
            <v>x20 dil</v>
          </cell>
        </row>
        <row r="11">
          <cell r="A11">
            <v>4</v>
          </cell>
          <cell r="B11" t="str">
            <v>0-50-T</v>
          </cell>
          <cell r="C11">
            <v>0</v>
          </cell>
          <cell r="D11">
            <v>50</v>
          </cell>
          <cell r="E11" t="str">
            <v>T</v>
          </cell>
          <cell r="F11" t="str">
            <v>10.11.2023</v>
          </cell>
          <cell r="G11">
            <v>1</v>
          </cell>
          <cell r="H11">
            <v>3.669</v>
          </cell>
          <cell r="I11">
            <v>0.1744</v>
          </cell>
          <cell r="K11">
            <v>0.7929671430799331</v>
          </cell>
          <cell r="L11">
            <v>0.7831999999999999</v>
          </cell>
          <cell r="M11">
            <v>10</v>
          </cell>
          <cell r="N11">
            <v>7.9296714307993312</v>
          </cell>
          <cell r="O11">
            <v>7.831999999999999</v>
          </cell>
          <cell r="P11" t="str">
            <v>0 50 Top Replicate</v>
          </cell>
        </row>
        <row r="12">
          <cell r="A12">
            <v>7</v>
          </cell>
          <cell r="B12" t="str">
            <v>0-70-B</v>
          </cell>
          <cell r="C12">
            <v>0</v>
          </cell>
          <cell r="D12">
            <v>70</v>
          </cell>
          <cell r="E12" t="str">
            <v>B</v>
          </cell>
          <cell r="F12" t="str">
            <v>10.11.2023</v>
          </cell>
          <cell r="G12">
            <v>1</v>
          </cell>
          <cell r="H12">
            <v>3.6629999999999998</v>
          </cell>
          <cell r="I12">
            <v>0.10630000000000001</v>
          </cell>
          <cell r="K12">
            <v>0.43003429733443593</v>
          </cell>
          <cell r="L12">
            <v>0.41980000000000001</v>
          </cell>
          <cell r="M12">
            <v>10</v>
          </cell>
          <cell r="N12">
            <v>4.3003429733443594</v>
          </cell>
          <cell r="O12">
            <v>4.1980000000000004</v>
          </cell>
          <cell r="P12" t="str">
            <v>0 70 Bottom</v>
          </cell>
          <cell r="U12">
            <v>0.15956467529817256</v>
          </cell>
          <cell r="V12">
            <v>0.20708225099390853</v>
          </cell>
        </row>
        <row r="13">
          <cell r="A13">
            <v>8</v>
          </cell>
          <cell r="B13" t="str">
            <v>20-60-B</v>
          </cell>
          <cell r="C13">
            <v>20</v>
          </cell>
          <cell r="D13">
            <v>60</v>
          </cell>
          <cell r="E13" t="str">
            <v>B</v>
          </cell>
          <cell r="F13" t="str">
            <v>10.11.2023</v>
          </cell>
          <cell r="G13">
            <v>1</v>
          </cell>
          <cell r="H13">
            <v>3.6656666666666666</v>
          </cell>
          <cell r="I13">
            <v>9.74E-2</v>
          </cell>
          <cell r="K13">
            <v>0.38260254510044289</v>
          </cell>
          <cell r="L13">
            <v>0.37240000000000001</v>
          </cell>
          <cell r="M13">
            <v>10</v>
          </cell>
          <cell r="N13">
            <v>3.8260254510044289</v>
          </cell>
          <cell r="O13">
            <v>3.7240000000000002</v>
          </cell>
          <cell r="P13" t="str">
            <v>20 60 Bottom Replicate</v>
          </cell>
          <cell r="U13">
            <v>0.71390360987005497</v>
          </cell>
          <cell r="V13">
            <v>0.96714427022512894</v>
          </cell>
        </row>
        <row r="14">
          <cell r="A14">
            <v>11</v>
          </cell>
          <cell r="B14" t="str">
            <v>20-70-B</v>
          </cell>
          <cell r="C14">
            <v>20</v>
          </cell>
          <cell r="D14">
            <v>70</v>
          </cell>
          <cell r="E14" t="str">
            <v>B</v>
          </cell>
          <cell r="F14" t="str">
            <v>10.11.2023</v>
          </cell>
          <cell r="G14">
            <v>1</v>
          </cell>
          <cell r="H14">
            <v>3.67</v>
          </cell>
          <cell r="I14">
            <v>0.16400000000000001</v>
          </cell>
          <cell r="K14">
            <v>0.73754127530088509</v>
          </cell>
          <cell r="L14">
            <v>0.72599999999999998</v>
          </cell>
          <cell r="M14">
            <v>10</v>
          </cell>
          <cell r="N14">
            <v>7.3754127530088507</v>
          </cell>
          <cell r="O14">
            <v>7.26</v>
          </cell>
          <cell r="P14" t="str">
            <v>20 80 Bottom</v>
          </cell>
          <cell r="U14">
            <v>0.701714545315406</v>
          </cell>
          <cell r="V14">
            <v>0.95118181771802002</v>
          </cell>
        </row>
        <row r="15">
          <cell r="A15">
            <v>12</v>
          </cell>
          <cell r="B15" t="str">
            <v>20-80-B</v>
          </cell>
          <cell r="C15">
            <v>20</v>
          </cell>
          <cell r="D15">
            <v>80</v>
          </cell>
          <cell r="E15" t="str">
            <v>B</v>
          </cell>
          <cell r="F15" t="str">
            <v>10.11.2023</v>
          </cell>
          <cell r="G15">
            <v>1</v>
          </cell>
          <cell r="H15">
            <v>3.67</v>
          </cell>
          <cell r="I15">
            <v>8.4000000000000005E-2</v>
          </cell>
          <cell r="K15">
            <v>0.31118844623128489</v>
          </cell>
          <cell r="L15">
            <v>0.30199999999999999</v>
          </cell>
          <cell r="M15">
            <v>10</v>
          </cell>
          <cell r="N15">
            <v>3.1118844623128488</v>
          </cell>
          <cell r="O15">
            <v>3.02</v>
          </cell>
          <cell r="P15" t="str">
            <v>20 70 Bottom</v>
          </cell>
        </row>
        <row r="16">
          <cell r="A16">
            <v>13</v>
          </cell>
          <cell r="B16" t="str">
            <v>20-90-T</v>
          </cell>
          <cell r="C16">
            <v>20</v>
          </cell>
          <cell r="D16">
            <v>90</v>
          </cell>
          <cell r="E16" t="str">
            <v>T</v>
          </cell>
          <cell r="F16" t="str">
            <v>10.11.2023</v>
          </cell>
          <cell r="G16">
            <v>1</v>
          </cell>
          <cell r="H16">
            <v>3.67</v>
          </cell>
          <cell r="I16">
            <v>0.11</v>
          </cell>
          <cell r="K16">
            <v>0.44975311567890491</v>
          </cell>
          <cell r="L16">
            <v>0.44</v>
          </cell>
          <cell r="M16">
            <v>10</v>
          </cell>
          <cell r="N16">
            <v>4.4975311567890488</v>
          </cell>
          <cell r="O16">
            <v>4.4000000000000004</v>
          </cell>
          <cell r="P16" t="str">
            <v>20 90 Top</v>
          </cell>
        </row>
        <row r="17">
          <cell r="A17">
            <v>14</v>
          </cell>
          <cell r="B17" t="str">
            <v>PB</v>
          </cell>
          <cell r="F17" t="str">
            <v>10.11.2023</v>
          </cell>
          <cell r="G17">
            <v>1</v>
          </cell>
          <cell r="H17">
            <v>3.66</v>
          </cell>
          <cell r="I17">
            <v>9.7000000000000003E-2</v>
          </cell>
          <cell r="K17">
            <v>0.3804707809550949</v>
          </cell>
          <cell r="L17">
            <v>0.36799999999999999</v>
          </cell>
          <cell r="M17">
            <v>0</v>
          </cell>
          <cell r="P17" t="str">
            <v>Procedural Blank</v>
          </cell>
        </row>
        <row r="18">
          <cell r="A18">
            <v>15</v>
          </cell>
          <cell r="B18" t="str">
            <v>Cal Check</v>
          </cell>
          <cell r="F18" t="str">
            <v>10.11.2023</v>
          </cell>
          <cell r="G18">
            <v>1</v>
          </cell>
          <cell r="H18">
            <v>3.67</v>
          </cell>
          <cell r="I18">
            <v>1.113</v>
          </cell>
          <cell r="K18">
            <v>5.7951517101390175</v>
          </cell>
          <cell r="L18">
            <v>5.7889999999999997</v>
          </cell>
          <cell r="M18">
            <v>20</v>
          </cell>
          <cell r="P18" t="str">
            <v>x20 dil</v>
          </cell>
        </row>
        <row r="19">
          <cell r="A19">
            <v>16</v>
          </cell>
          <cell r="B19" t="str">
            <v>Blank</v>
          </cell>
          <cell r="F19" t="str">
            <v>10.11.2023</v>
          </cell>
          <cell r="G19">
            <v>1</v>
          </cell>
          <cell r="H19">
            <v>3.67</v>
          </cell>
          <cell r="I19">
            <v>0.14399999999999999</v>
          </cell>
          <cell r="K19">
            <v>0.63095306803348494</v>
          </cell>
          <cell r="L19">
            <v>0.62</v>
          </cell>
          <cell r="M19">
            <v>0</v>
          </cell>
          <cell r="P19" t="str">
            <v>DI Water</v>
          </cell>
        </row>
        <row r="35">
          <cell r="T35" t="str">
            <v>sample_no</v>
          </cell>
          <cell r="U35" t="str">
            <v>sample_id</v>
          </cell>
          <cell r="V35" t="str">
            <v>X</v>
          </cell>
          <cell r="W35" t="str">
            <v>Y</v>
          </cell>
          <cell r="X35" t="str">
            <v>B_T</v>
          </cell>
          <cell r="Y35" t="str">
            <v>IC_date</v>
          </cell>
          <cell r="Z35" t="str">
            <v>V_sample_ml</v>
          </cell>
          <cell r="AA35" t="str">
            <v>ret_time_min</v>
          </cell>
          <cell r="AB35" t="str">
            <v>peak_area_usmin</v>
          </cell>
          <cell r="AC35" t="str">
            <v>c_Cl_calc_ppm</v>
          </cell>
          <cell r="AD35" t="str">
            <v>c_Cl_measure_ppm</v>
          </cell>
        </row>
        <row r="36">
          <cell r="T36">
            <v>4</v>
          </cell>
          <cell r="U36" t="str">
            <v>0-50-T-a</v>
          </cell>
          <cell r="V36">
            <v>0</v>
          </cell>
          <cell r="W36">
            <v>50</v>
          </cell>
          <cell r="X36" t="str">
            <v>Ta</v>
          </cell>
          <cell r="Y36" t="str">
            <v>10.11.2023</v>
          </cell>
          <cell r="Z36">
            <v>1</v>
          </cell>
          <cell r="AA36">
            <v>3.67</v>
          </cell>
          <cell r="AB36">
            <v>0.13750000000000001</v>
          </cell>
          <cell r="AC36">
            <v>0.59631190067158013</v>
          </cell>
          <cell r="AD36">
            <v>0.58660000000000001</v>
          </cell>
        </row>
        <row r="37">
          <cell r="T37">
            <v>5</v>
          </cell>
          <cell r="U37" t="str">
            <v>0-50-T-b</v>
          </cell>
          <cell r="V37">
            <v>0</v>
          </cell>
          <cell r="W37">
            <v>50</v>
          </cell>
          <cell r="X37" t="str">
            <v>Tb</v>
          </cell>
          <cell r="Y37" t="str">
            <v>17.11.2023</v>
          </cell>
          <cell r="Z37">
            <v>1</v>
          </cell>
          <cell r="AA37">
            <v>3.67</v>
          </cell>
          <cell r="AB37">
            <v>0.152</v>
          </cell>
          <cell r="AC37">
            <v>0.673588350940445</v>
          </cell>
          <cell r="AD37">
            <v>0.66369999999999996</v>
          </cell>
        </row>
        <row r="38">
          <cell r="T38">
            <v>6</v>
          </cell>
          <cell r="U38" t="str">
            <v>0-50-T-c</v>
          </cell>
          <cell r="V38">
            <v>0</v>
          </cell>
          <cell r="W38">
            <v>50</v>
          </cell>
          <cell r="X38" t="str">
            <v>Tc</v>
          </cell>
          <cell r="Y38" t="str">
            <v>17.11.2023</v>
          </cell>
          <cell r="Z38">
            <v>1</v>
          </cell>
          <cell r="AA38">
            <v>3.6669999999999998</v>
          </cell>
          <cell r="AB38">
            <v>0.23369999999999999</v>
          </cell>
          <cell r="AC38">
            <v>1.1090011776277742</v>
          </cell>
          <cell r="AD38">
            <v>1.0992999999999999</v>
          </cell>
        </row>
        <row r="39">
          <cell r="T39">
            <v>8</v>
          </cell>
          <cell r="U39" t="str">
            <v>20-60-B-a</v>
          </cell>
          <cell r="V39">
            <v>20</v>
          </cell>
          <cell r="W39">
            <v>60</v>
          </cell>
          <cell r="X39" t="str">
            <v>Ba</v>
          </cell>
          <cell r="Y39" t="str">
            <v>17.11.2023</v>
          </cell>
          <cell r="Z39">
            <v>1</v>
          </cell>
          <cell r="AA39">
            <v>3.6629999999999998</v>
          </cell>
          <cell r="AB39">
            <v>9.4299999999999995E-2</v>
          </cell>
          <cell r="AC39">
            <v>0.36608137297399584</v>
          </cell>
          <cell r="AD39">
            <v>0.35580000000000001</v>
          </cell>
        </row>
        <row r="40">
          <cell r="T40">
            <v>9</v>
          </cell>
          <cell r="U40" t="str">
            <v>20-60-B-b</v>
          </cell>
          <cell r="V40">
            <v>20</v>
          </cell>
          <cell r="W40">
            <v>60</v>
          </cell>
          <cell r="X40" t="str">
            <v>Bb</v>
          </cell>
          <cell r="Y40" t="str">
            <v>17.11.2023</v>
          </cell>
          <cell r="Z40">
            <v>1</v>
          </cell>
          <cell r="AA40">
            <v>3.6669999999999998</v>
          </cell>
          <cell r="AB40">
            <v>9.5200000000000007E-2</v>
          </cell>
          <cell r="AC40">
            <v>0.37087784230102894</v>
          </cell>
          <cell r="AD40">
            <v>0.36080000000000001</v>
          </cell>
        </row>
        <row r="41">
          <cell r="T41">
            <v>10</v>
          </cell>
          <cell r="U41" t="str">
            <v>20-60-B-c</v>
          </cell>
          <cell r="V41">
            <v>20</v>
          </cell>
          <cell r="W41">
            <v>60</v>
          </cell>
          <cell r="X41" t="str">
            <v>Bc</v>
          </cell>
          <cell r="Y41" t="str">
            <v>17.11.2023</v>
          </cell>
          <cell r="Z41">
            <v>1</v>
          </cell>
          <cell r="AA41">
            <v>3.6669999999999998</v>
          </cell>
          <cell r="AB41">
            <v>0.1027</v>
          </cell>
          <cell r="AC41">
            <v>0.4108484200263039</v>
          </cell>
          <cell r="AD41">
            <v>0.40060000000000001</v>
          </cell>
        </row>
        <row r="47">
          <cell r="T47" t="str">
            <v>peak_area_usmin</v>
          </cell>
          <cell r="Y47">
            <v>0.1744</v>
          </cell>
          <cell r="Z47">
            <v>0.152</v>
          </cell>
          <cell r="AA47">
            <v>5.1864535089018136E-2</v>
          </cell>
          <cell r="AB47">
            <v>29.738838927189299</v>
          </cell>
          <cell r="AC47">
            <v>2.6899299999999932E-3</v>
          </cell>
          <cell r="AD47">
            <v>0.23369999999999999</v>
          </cell>
          <cell r="AE47">
            <v>0.13750000000000001</v>
          </cell>
          <cell r="AF47">
            <v>9.619999999999998E-2</v>
          </cell>
          <cell r="AG47">
            <v>3</v>
          </cell>
          <cell r="AH47">
            <v>2.9944003295039413E-2</v>
          </cell>
        </row>
        <row r="48">
          <cell r="T48" t="str">
            <v>c_Cl_calc_ppm</v>
          </cell>
          <cell r="Y48">
            <v>0.7929671430799331</v>
          </cell>
          <cell r="Z48">
            <v>0.673588350940445</v>
          </cell>
          <cell r="AA48">
            <v>0.27640739079478066</v>
          </cell>
          <cell r="AB48">
            <v>34.857357357985528</v>
          </cell>
          <cell r="AC48">
            <v>7.6401045685978608E-2</v>
          </cell>
          <cell r="AD48">
            <v>1.1090011776277742</v>
          </cell>
          <cell r="AE48">
            <v>0.59631190067158013</v>
          </cell>
          <cell r="AF48">
            <v>0.51268927695619404</v>
          </cell>
          <cell r="AG48">
            <v>3</v>
          </cell>
          <cell r="AH48">
            <v>0.15958388148136871</v>
          </cell>
        </row>
        <row r="49">
          <cell r="T49" t="str">
            <v>c_Cl_measure_ppm</v>
          </cell>
          <cell r="Y49">
            <v>0.7831999999999999</v>
          </cell>
          <cell r="Z49">
            <v>0.66369999999999996</v>
          </cell>
          <cell r="AA49">
            <v>0.27645164134076</v>
          </cell>
          <cell r="AB49">
            <v>35.297707014908077</v>
          </cell>
          <cell r="AC49">
            <v>7.6425510000000196E-2</v>
          </cell>
          <cell r="AD49">
            <v>1.0992999999999999</v>
          </cell>
          <cell r="AE49">
            <v>0.58660000000000001</v>
          </cell>
          <cell r="AF49">
            <v>0.51269999999999993</v>
          </cell>
          <cell r="AG49">
            <v>3</v>
          </cell>
          <cell r="AH49">
            <v>0.15960942954600166</v>
          </cell>
        </row>
        <row r="50">
          <cell r="T50" t="str">
            <v>peak_area_usmin</v>
          </cell>
          <cell r="Y50">
            <v>9.74E-2</v>
          </cell>
          <cell r="Z50">
            <v>9.5200000000000007E-2</v>
          </cell>
          <cell r="AA50">
            <v>4.6119410230400816E-3</v>
          </cell>
          <cell r="AB50">
            <v>4.7350523850514188</v>
          </cell>
          <cell r="AC50">
            <v>2.1269999999999998E-5</v>
          </cell>
          <cell r="AD50">
            <v>0.1027</v>
          </cell>
          <cell r="AE50">
            <v>9.4299999999999995E-2</v>
          </cell>
          <cell r="AF50">
            <v>8.4000000000000047E-3</v>
          </cell>
          <cell r="AG50">
            <v>3</v>
          </cell>
          <cell r="AH50">
            <v>2.6627053911388691E-3</v>
          </cell>
        </row>
        <row r="51">
          <cell r="T51" t="str">
            <v>c_Cl_calc_ppm</v>
          </cell>
          <cell r="Y51">
            <v>0.38260254510044289</v>
          </cell>
          <cell r="Z51">
            <v>0.37087784230102894</v>
          </cell>
          <cell r="AA51">
            <v>2.4578926283441063E-2</v>
          </cell>
          <cell r="AB51">
            <v>6.4241408213812248</v>
          </cell>
          <cell r="AC51">
            <v>6.0412361724682985E-4</v>
          </cell>
          <cell r="AD51">
            <v>0.4108484200263039</v>
          </cell>
          <cell r="AE51">
            <v>0.36608137297399584</v>
          </cell>
          <cell r="AF51">
            <v>4.4767047052308051E-2</v>
          </cell>
          <cell r="AG51">
            <v>3</v>
          </cell>
          <cell r="AH51">
            <v>1.4190649706136666E-2</v>
          </cell>
        </row>
        <row r="52">
          <cell r="T52" t="str">
            <v>c_Cl_measure_ppm</v>
          </cell>
          <cell r="Y52">
            <v>0.37240000000000001</v>
          </cell>
          <cell r="Z52">
            <v>0.36080000000000001</v>
          </cell>
          <cell r="AA52">
            <v>2.4549541747250599E-2</v>
          </cell>
          <cell r="AB52">
            <v>6.5922507377149833</v>
          </cell>
          <cell r="AC52">
            <v>6.0268000000000008E-4</v>
          </cell>
          <cell r="AD52">
            <v>0.40060000000000001</v>
          </cell>
          <cell r="AE52">
            <v>0.35580000000000001</v>
          </cell>
          <cell r="AF52">
            <v>4.4800000000000006E-2</v>
          </cell>
          <cell r="AG52">
            <v>3</v>
          </cell>
          <cell r="AH52">
            <v>1.417368453625709E-2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IC_231123_F"/>
      <sheetName val="IC_231123_Cl"/>
      <sheetName val="IC_231123_Nitrite"/>
      <sheetName val="IC_231123_Br"/>
      <sheetName val="IC_231123_Nitrate"/>
      <sheetName val="IC_231123_PO4"/>
      <sheetName val="IC_231123_SO4"/>
    </sheetNames>
    <sheetDataSet>
      <sheetData sheetId="0"/>
      <sheetData sheetId="1"/>
      <sheetData sheetId="2">
        <row r="5">
          <cell r="A5" t="str">
            <v>Cal 4</v>
          </cell>
          <cell r="B5" t="str">
            <v>x 20</v>
          </cell>
          <cell r="F5" t="str">
            <v>23.11.2023</v>
          </cell>
          <cell r="G5">
            <v>1</v>
          </cell>
          <cell r="H5">
            <v>3.6669999999999998</v>
          </cell>
          <cell r="I5">
            <v>0.94720000000000004</v>
          </cell>
          <cell r="J5">
            <v>5</v>
          </cell>
          <cell r="K5">
            <v>4.6954741947158878</v>
          </cell>
          <cell r="L5">
            <v>4.6337999999999999</v>
          </cell>
          <cell r="M5">
            <v>20</v>
          </cell>
          <cell r="P5" t="str">
            <v>0.5 mL in 10</v>
          </cell>
        </row>
        <row r="8">
          <cell r="A8">
            <v>1</v>
          </cell>
          <cell r="B8" t="str">
            <v xml:space="preserve">Blank </v>
          </cell>
          <cell r="F8" t="str">
            <v>23.11.2023</v>
          </cell>
          <cell r="G8">
            <v>1</v>
          </cell>
          <cell r="H8">
            <v>3.6629999999999998</v>
          </cell>
          <cell r="I8">
            <v>0.37780000000000002</v>
          </cell>
          <cell r="K8">
            <v>1.8334303293521523</v>
          </cell>
          <cell r="L8">
            <v>1.7551000000000001</v>
          </cell>
          <cell r="M8">
            <v>0</v>
          </cell>
          <cell r="P8" t="str">
            <v>DI Water</v>
          </cell>
        </row>
        <row r="9">
          <cell r="A9">
            <v>2</v>
          </cell>
          <cell r="B9" t="str">
            <v>Cal Check</v>
          </cell>
          <cell r="F9" t="str">
            <v>23.11.2023</v>
          </cell>
          <cell r="G9">
            <v>1</v>
          </cell>
          <cell r="H9">
            <v>3.67</v>
          </cell>
          <cell r="I9">
            <v>1.2968</v>
          </cell>
          <cell r="K9">
            <v>6.4527108215707552</v>
          </cell>
          <cell r="L9">
            <v>6.4010999999999996</v>
          </cell>
          <cell r="M9">
            <v>20</v>
          </cell>
          <cell r="P9" t="str">
            <v>x20 dil</v>
          </cell>
        </row>
        <row r="22">
          <cell r="A22">
            <v>15</v>
          </cell>
          <cell r="B22" t="str">
            <v>Cal Check</v>
          </cell>
          <cell r="F22" t="str">
            <v>23.11.2023</v>
          </cell>
          <cell r="G22">
            <v>1</v>
          </cell>
          <cell r="H22">
            <v>3.6669999999999998</v>
          </cell>
          <cell r="I22">
            <v>1.6307</v>
          </cell>
          <cell r="K22">
            <v>8.1310326456749902</v>
          </cell>
          <cell r="L22">
            <v>8.0890000000000004</v>
          </cell>
          <cell r="P22" t="str">
            <v>x20 dil</v>
          </cell>
        </row>
        <row r="23">
          <cell r="A23">
            <v>16</v>
          </cell>
          <cell r="B23" t="str">
            <v>Blank</v>
          </cell>
          <cell r="F23" t="str">
            <v>23.11.2023</v>
          </cell>
          <cell r="G23">
            <v>1</v>
          </cell>
          <cell r="H23">
            <v>3.6669999999999998</v>
          </cell>
          <cell r="I23">
            <v>0.31819999999999998</v>
          </cell>
          <cell r="K23">
            <v>1.5338556641331871</v>
          </cell>
          <cell r="L23">
            <v>1.4539</v>
          </cell>
          <cell r="P23" t="str">
            <v>DI Water</v>
          </cell>
        </row>
        <row r="24">
          <cell r="A24">
            <v>17</v>
          </cell>
          <cell r="B24" t="str">
            <v>Blank</v>
          </cell>
          <cell r="F24" t="str">
            <v>23.11.2023</v>
          </cell>
          <cell r="G24">
            <v>1</v>
          </cell>
          <cell r="H24">
            <v>3.6669999999999998</v>
          </cell>
          <cell r="I24">
            <v>0.34429999999999999</v>
          </cell>
          <cell r="K24">
            <v>1.6650452406804184</v>
          </cell>
          <cell r="L24">
            <v>1.5857000000000001</v>
          </cell>
          <cell r="P24" t="str">
            <v>DI Water</v>
          </cell>
        </row>
      </sheetData>
      <sheetData sheetId="3"/>
      <sheetData sheetId="4"/>
      <sheetData sheetId="5"/>
      <sheetData sheetId="6"/>
      <sheetData sheetId="7">
        <row r="2">
          <cell r="A2" t="str">
            <v>Cal 1</v>
          </cell>
          <cell r="B2" t="str">
            <v>Blank</v>
          </cell>
          <cell r="F2" t="str">
            <v>23.11.2023</v>
          </cell>
          <cell r="G2">
            <v>1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 t="str">
            <v>DI Water</v>
          </cell>
        </row>
        <row r="3">
          <cell r="A3" t="str">
            <v>Cal 2</v>
          </cell>
          <cell r="B3" t="str">
            <v>x 100</v>
          </cell>
          <cell r="F3" t="str">
            <v>23.11.2023</v>
          </cell>
          <cell r="G3">
            <v>1</v>
          </cell>
          <cell r="H3">
            <v>7.15</v>
          </cell>
          <cell r="I3">
            <v>0.11219999999999999</v>
          </cell>
          <cell r="J3">
            <v>1</v>
          </cell>
          <cell r="K3">
            <v>0.97183824671440866</v>
          </cell>
          <cell r="L3">
            <v>1.04</v>
          </cell>
          <cell r="M3">
            <v>100</v>
          </cell>
          <cell r="P3" t="str">
            <v>0.1 mL in 10</v>
          </cell>
        </row>
        <row r="4">
          <cell r="A4" t="str">
            <v>Cal 3</v>
          </cell>
          <cell r="B4" t="str">
            <v>x 50</v>
          </cell>
          <cell r="F4" t="str">
            <v>23.11.2023</v>
          </cell>
          <cell r="G4">
            <v>1</v>
          </cell>
          <cell r="H4">
            <v>7.157</v>
          </cell>
          <cell r="I4">
            <v>0.27379999999999999</v>
          </cell>
          <cell r="J4">
            <v>2</v>
          </cell>
          <cell r="K4">
            <v>2.1306669662832247</v>
          </cell>
          <cell r="L4">
            <v>2.1928000000000001</v>
          </cell>
          <cell r="M4">
            <v>50</v>
          </cell>
          <cell r="P4" t="str">
            <v>0.2 mL in 10</v>
          </cell>
        </row>
        <row r="5">
          <cell r="A5" t="str">
            <v>Cal 4</v>
          </cell>
          <cell r="B5" t="str">
            <v>x 20</v>
          </cell>
          <cell r="F5" t="str">
            <v>23.11.2023</v>
          </cell>
          <cell r="G5">
            <v>1</v>
          </cell>
          <cell r="H5">
            <v>7.16</v>
          </cell>
          <cell r="I5">
            <v>0.64039999999999997</v>
          </cell>
          <cell r="J5">
            <v>5</v>
          </cell>
          <cell r="K5">
            <v>4.7595444947109966</v>
          </cell>
          <cell r="L5">
            <v>4.8075000000000001</v>
          </cell>
          <cell r="M5">
            <v>20</v>
          </cell>
          <cell r="P5" t="str">
            <v>0.5 mL in 10</v>
          </cell>
        </row>
        <row r="6">
          <cell r="A6" t="str">
            <v>Cal 5</v>
          </cell>
          <cell r="B6" t="str">
            <v>x 10</v>
          </cell>
          <cell r="F6" t="str">
            <v>23.11.2023</v>
          </cell>
          <cell r="G6">
            <v>1</v>
          </cell>
          <cell r="H6">
            <v>7.173</v>
          </cell>
          <cell r="I6">
            <v>1.3494999999999999</v>
          </cell>
          <cell r="J6">
            <v>10</v>
          </cell>
          <cell r="K6">
            <v>9.8444791794031214</v>
          </cell>
          <cell r="L6">
            <v>9.8657000000000004</v>
          </cell>
          <cell r="M6">
            <v>10</v>
          </cell>
          <cell r="P6" t="str">
            <v>0.5 mL in 5</v>
          </cell>
        </row>
        <row r="7">
          <cell r="A7" t="str">
            <v>Cal 6</v>
          </cell>
          <cell r="B7" t="str">
            <v>x 5</v>
          </cell>
          <cell r="F7" t="str">
            <v>23.11.2023</v>
          </cell>
          <cell r="G7">
            <v>1</v>
          </cell>
          <cell r="H7">
            <v>7.1870000000000003</v>
          </cell>
          <cell r="I7">
            <v>2.7833000000000001</v>
          </cell>
          <cell r="J7">
            <v>20</v>
          </cell>
          <cell r="K7">
            <v>20.126215677656642</v>
          </cell>
          <cell r="L7">
            <v>20.094000000000001</v>
          </cell>
          <cell r="M7">
            <v>5</v>
          </cell>
          <cell r="P7" t="str">
            <v>1 mL in 5</v>
          </cell>
        </row>
        <row r="8">
          <cell r="A8">
            <v>1</v>
          </cell>
          <cell r="B8" t="str">
            <v xml:space="preserve">Blank </v>
          </cell>
          <cell r="F8" t="str">
            <v>23.11.2023</v>
          </cell>
          <cell r="G8">
            <v>1</v>
          </cell>
          <cell r="H8">
            <v>7.1429999999999998</v>
          </cell>
          <cell r="I8">
            <v>1.6500000000000001E-2</v>
          </cell>
          <cell r="K8">
            <v>0.28557643692025209</v>
          </cell>
          <cell r="L8">
            <v>0.3574</v>
          </cell>
          <cell r="M8">
            <v>0</v>
          </cell>
          <cell r="P8" t="str">
            <v>DI Water</v>
          </cell>
        </row>
        <row r="9">
          <cell r="A9">
            <v>2</v>
          </cell>
          <cell r="B9" t="str">
            <v>Cal Check</v>
          </cell>
          <cell r="F9" t="str">
            <v>23.11.2023</v>
          </cell>
          <cell r="G9">
            <v>1</v>
          </cell>
          <cell r="H9">
            <v>7.17</v>
          </cell>
          <cell r="I9">
            <v>0.77590000000000003</v>
          </cell>
          <cell r="K9">
            <v>5.7312109025177707</v>
          </cell>
          <cell r="L9">
            <v>5.7744999999999997</v>
          </cell>
          <cell r="M9">
            <v>20</v>
          </cell>
          <cell r="P9" t="str">
            <v>x20 dil</v>
          </cell>
        </row>
        <row r="10">
          <cell r="A10">
            <v>3</v>
          </cell>
          <cell r="B10" t="str">
            <v>20 10 T</v>
          </cell>
          <cell r="C10">
            <v>20</v>
          </cell>
          <cell r="D10">
            <v>10</v>
          </cell>
          <cell r="E10" t="str">
            <v>T</v>
          </cell>
          <cell r="F10" t="str">
            <v>23.11.2023</v>
          </cell>
          <cell r="G10">
            <v>1</v>
          </cell>
          <cell r="H10">
            <v>7.1529999999999996</v>
          </cell>
          <cell r="I10">
            <v>6.8099999999999994E-2</v>
          </cell>
          <cell r="K10">
            <v>0.65559847856475029</v>
          </cell>
          <cell r="L10">
            <v>0.72519999999999996</v>
          </cell>
          <cell r="M10">
            <v>5</v>
          </cell>
          <cell r="N10">
            <v>3.2779923928237515</v>
          </cell>
          <cell r="O10">
            <v>3.6259999999999999</v>
          </cell>
          <cell r="P10" t="str">
            <v>20 10 Top</v>
          </cell>
        </row>
        <row r="11">
          <cell r="A11">
            <v>4</v>
          </cell>
          <cell r="B11" t="str">
            <v>20 40 T</v>
          </cell>
          <cell r="C11">
            <v>20</v>
          </cell>
          <cell r="D11">
            <v>40</v>
          </cell>
          <cell r="E11" t="str">
            <v>T</v>
          </cell>
          <cell r="F11" t="str">
            <v>23.11.2023</v>
          </cell>
          <cell r="G11">
            <v>1</v>
          </cell>
          <cell r="H11">
            <v>7.15</v>
          </cell>
          <cell r="I11">
            <v>5.3499999999999999E-2</v>
          </cell>
          <cell r="K11">
            <v>0.55090231949479529</v>
          </cell>
          <cell r="L11">
            <v>0.62129999999999996</v>
          </cell>
          <cell r="M11">
            <v>5</v>
          </cell>
          <cell r="N11">
            <v>2.7545115974739764</v>
          </cell>
          <cell r="O11">
            <v>3.1064999999999996</v>
          </cell>
          <cell r="P11" t="str">
            <v>20 40 Top</v>
          </cell>
        </row>
        <row r="12">
          <cell r="A12">
            <v>5</v>
          </cell>
          <cell r="B12" t="str">
            <v>20 50 T</v>
          </cell>
          <cell r="C12">
            <v>20</v>
          </cell>
          <cell r="D12">
            <v>50</v>
          </cell>
          <cell r="E12" t="str">
            <v>T</v>
          </cell>
          <cell r="F12" t="str">
            <v>23.11.2023</v>
          </cell>
          <cell r="G12">
            <v>1</v>
          </cell>
          <cell r="H12">
            <v>7.1529999999999996</v>
          </cell>
          <cell r="I12">
            <v>5.1900000000000002E-2</v>
          </cell>
          <cell r="K12">
            <v>0.53942876781589622</v>
          </cell>
          <cell r="L12">
            <v>0.60950000000000004</v>
          </cell>
          <cell r="M12">
            <v>5</v>
          </cell>
          <cell r="N12">
            <v>2.6971438390794811</v>
          </cell>
          <cell r="O12">
            <v>3.0475000000000003</v>
          </cell>
          <cell r="P12" t="str">
            <v>20 50 Top</v>
          </cell>
          <cell r="U12">
            <v>2.6065790027001916E-2</v>
          </cell>
          <cell r="V12">
            <v>5.5269300090006385E-2</v>
          </cell>
        </row>
        <row r="13">
          <cell r="A13">
            <v>6</v>
          </cell>
          <cell r="B13" t="str">
            <v>20 60 T</v>
          </cell>
          <cell r="C13">
            <v>20</v>
          </cell>
          <cell r="D13">
            <v>60</v>
          </cell>
          <cell r="E13" t="str">
            <v>T</v>
          </cell>
          <cell r="F13" t="str">
            <v>23.11.2023</v>
          </cell>
          <cell r="G13">
            <v>1</v>
          </cell>
          <cell r="H13">
            <v>7.16</v>
          </cell>
          <cell r="I13">
            <v>8.6400000000000005E-2</v>
          </cell>
          <cell r="K13">
            <v>0.78682722589215959</v>
          </cell>
          <cell r="L13">
            <v>0.85629999999999995</v>
          </cell>
          <cell r="M13">
            <v>5</v>
          </cell>
          <cell r="N13">
            <v>3.9341361294607982</v>
          </cell>
          <cell r="O13">
            <v>4.2814999999999994</v>
          </cell>
          <cell r="P13" t="str">
            <v>20 60 Top</v>
          </cell>
          <cell r="U13">
            <v>0.35417242831044249</v>
          </cell>
          <cell r="V13">
            <v>0.56358991700615091</v>
          </cell>
        </row>
        <row r="14">
          <cell r="A14">
            <v>7</v>
          </cell>
          <cell r="B14" t="str">
            <v>20 70 T</v>
          </cell>
          <cell r="C14">
            <v>20</v>
          </cell>
          <cell r="D14">
            <v>70</v>
          </cell>
          <cell r="E14" t="str">
            <v>T</v>
          </cell>
          <cell r="F14" t="str">
            <v>23.11.2023</v>
          </cell>
          <cell r="G14">
            <v>1</v>
          </cell>
          <cell r="H14">
            <v>7.157</v>
          </cell>
          <cell r="I14">
            <v>6.9800000000000001E-2</v>
          </cell>
          <cell r="K14">
            <v>0.66778912722358064</v>
          </cell>
          <cell r="L14">
            <v>0.73750000000000004</v>
          </cell>
          <cell r="M14">
            <v>5</v>
          </cell>
          <cell r="N14">
            <v>3.3389456361179031</v>
          </cell>
          <cell r="O14">
            <v>3.6875</v>
          </cell>
          <cell r="P14" t="str">
            <v>20 70 Top</v>
          </cell>
          <cell r="U14">
            <v>0.42581971849821693</v>
          </cell>
          <cell r="V14">
            <v>0.6346990616607231</v>
          </cell>
        </row>
        <row r="15">
          <cell r="A15">
            <v>8</v>
          </cell>
          <cell r="B15" t="str">
            <v>20 80 T</v>
          </cell>
          <cell r="C15">
            <v>20</v>
          </cell>
          <cell r="D15">
            <v>80</v>
          </cell>
          <cell r="E15" t="str">
            <v>T</v>
          </cell>
          <cell r="F15" t="str">
            <v>23.11.2023</v>
          </cell>
          <cell r="G15">
            <v>1</v>
          </cell>
          <cell r="H15">
            <v>7.1529999999999996</v>
          </cell>
          <cell r="I15">
            <v>7.3400000000000007E-2</v>
          </cell>
          <cell r="K15">
            <v>0.69360461850110389</v>
          </cell>
          <cell r="L15">
            <v>0.76359999999999995</v>
          </cell>
          <cell r="M15">
            <v>5</v>
          </cell>
          <cell r="N15">
            <v>3.4680230925055193</v>
          </cell>
          <cell r="O15">
            <v>3.8179999999999996</v>
          </cell>
          <cell r="P15" t="str">
            <v>20 80 Top</v>
          </cell>
        </row>
        <row r="16">
          <cell r="A16">
            <v>9</v>
          </cell>
          <cell r="B16" t="str">
            <v>20 100 T</v>
          </cell>
          <cell r="C16">
            <v>20</v>
          </cell>
          <cell r="D16">
            <v>100</v>
          </cell>
          <cell r="E16" t="str">
            <v>T</v>
          </cell>
          <cell r="F16" t="str">
            <v>23.11.2023</v>
          </cell>
          <cell r="G16">
            <v>1</v>
          </cell>
          <cell r="H16">
            <v>7.1529999999999996</v>
          </cell>
          <cell r="I16">
            <v>2.5100000000000001E-2</v>
          </cell>
          <cell r="K16">
            <v>0.34724677719433511</v>
          </cell>
          <cell r="L16">
            <v>0.41839999999999999</v>
          </cell>
          <cell r="M16">
            <v>5</v>
          </cell>
          <cell r="N16">
            <v>1.7362338859716755</v>
          </cell>
          <cell r="O16">
            <v>2.0920000000000001</v>
          </cell>
          <cell r="P16" t="str">
            <v>20 100 Top</v>
          </cell>
        </row>
        <row r="17">
          <cell r="A17">
            <v>10</v>
          </cell>
          <cell r="B17" t="str">
            <v>20 30 B</v>
          </cell>
          <cell r="C17">
            <v>20</v>
          </cell>
          <cell r="D17">
            <v>30</v>
          </cell>
          <cell r="E17" t="str">
            <v>B</v>
          </cell>
          <cell r="F17" t="str">
            <v>23.11.2023</v>
          </cell>
          <cell r="G17">
            <v>1</v>
          </cell>
          <cell r="H17">
            <v>7.157</v>
          </cell>
          <cell r="I17">
            <v>5.3600000000000002E-2</v>
          </cell>
          <cell r="K17">
            <v>0.55161941647472668</v>
          </cell>
          <cell r="L17">
            <v>0.62219999999999998</v>
          </cell>
          <cell r="M17">
            <v>5</v>
          </cell>
          <cell r="N17">
            <v>2.7580970823736335</v>
          </cell>
          <cell r="O17">
            <v>3.1109999999999998</v>
          </cell>
          <cell r="P17" t="str">
            <v>20 30 Bottom</v>
          </cell>
        </row>
        <row r="18">
          <cell r="A18">
            <v>11</v>
          </cell>
          <cell r="B18" t="str">
            <v>20 90 B</v>
          </cell>
          <cell r="C18">
            <v>20</v>
          </cell>
          <cell r="D18">
            <v>90</v>
          </cell>
          <cell r="E18" t="str">
            <v>B</v>
          </cell>
          <cell r="F18" t="str">
            <v>23.11.2023</v>
          </cell>
          <cell r="G18">
            <v>1</v>
          </cell>
          <cell r="H18">
            <v>7.16</v>
          </cell>
          <cell r="I18">
            <v>0.12790000000000001</v>
          </cell>
          <cell r="K18">
            <v>1.0844224725636069</v>
          </cell>
          <cell r="L18">
            <v>1.1521999999999999</v>
          </cell>
          <cell r="M18">
            <v>5</v>
          </cell>
          <cell r="N18">
            <v>5.4221123628180345</v>
          </cell>
          <cell r="O18">
            <v>5.7609999999999992</v>
          </cell>
          <cell r="P18" t="str">
            <v>20 90 Bottom</v>
          </cell>
        </row>
        <row r="19">
          <cell r="A19">
            <v>12</v>
          </cell>
          <cell r="B19" t="str">
            <v>20 100 B</v>
          </cell>
          <cell r="C19">
            <v>20</v>
          </cell>
          <cell r="D19">
            <v>100</v>
          </cell>
          <cell r="E19" t="str">
            <v>B</v>
          </cell>
          <cell r="F19" t="str">
            <v>23.11.2023</v>
          </cell>
          <cell r="G19">
            <v>1</v>
          </cell>
          <cell r="H19">
            <v>7.2130000000000001</v>
          </cell>
          <cell r="I19">
            <v>0.20349999999999999</v>
          </cell>
          <cell r="K19">
            <v>1.6265477893915925</v>
          </cell>
          <cell r="L19">
            <v>1.6910000000000001</v>
          </cell>
          <cell r="M19">
            <v>5</v>
          </cell>
          <cell r="N19">
            <v>8.1327389469579625</v>
          </cell>
          <cell r="O19">
            <v>8.4550000000000001</v>
          </cell>
          <cell r="P19" t="str">
            <v>20 100 Bottom</v>
          </cell>
        </row>
        <row r="20">
          <cell r="A20">
            <v>13</v>
          </cell>
          <cell r="B20" t="str">
            <v>10 90 T</v>
          </cell>
          <cell r="C20">
            <v>10</v>
          </cell>
          <cell r="D20">
            <v>90</v>
          </cell>
          <cell r="E20" t="str">
            <v>T</v>
          </cell>
          <cell r="F20" t="str">
            <v>23.11.2023</v>
          </cell>
          <cell r="G20">
            <v>1</v>
          </cell>
          <cell r="H20" t="str">
            <v>NA</v>
          </cell>
          <cell r="I20" t="str">
            <v>NA</v>
          </cell>
          <cell r="K20" t="str">
            <v>NA</v>
          </cell>
          <cell r="L20" t="str">
            <v>NA</v>
          </cell>
          <cell r="M20">
            <v>25</v>
          </cell>
          <cell r="N20" t="str">
            <v>NA</v>
          </cell>
          <cell r="O20" t="str">
            <v>NA</v>
          </cell>
          <cell r="P20" t="str">
            <v>10 90 Top diluted</v>
          </cell>
        </row>
        <row r="21">
          <cell r="A21">
            <v>14</v>
          </cell>
          <cell r="B21" t="str">
            <v>20 100 B</v>
          </cell>
          <cell r="C21">
            <v>20</v>
          </cell>
          <cell r="D21">
            <v>100</v>
          </cell>
          <cell r="E21" t="str">
            <v>B</v>
          </cell>
          <cell r="F21" t="str">
            <v>23.11.2023</v>
          </cell>
          <cell r="G21">
            <v>1</v>
          </cell>
          <cell r="H21" t="str">
            <v>NA</v>
          </cell>
          <cell r="I21" t="str">
            <v>NA</v>
          </cell>
          <cell r="K21" t="str">
            <v>NA</v>
          </cell>
          <cell r="L21" t="str">
            <v>NA</v>
          </cell>
          <cell r="M21">
            <v>25</v>
          </cell>
          <cell r="N21" t="str">
            <v>NA</v>
          </cell>
          <cell r="O21" t="str">
            <v>NA</v>
          </cell>
          <cell r="P21" t="str">
            <v>20 100 Bottom diluted</v>
          </cell>
        </row>
        <row r="22">
          <cell r="A22">
            <v>15</v>
          </cell>
          <cell r="B22" t="str">
            <v>Cal Check</v>
          </cell>
          <cell r="F22" t="str">
            <v>23.11.2023</v>
          </cell>
          <cell r="G22">
            <v>1</v>
          </cell>
          <cell r="H22">
            <v>7.1630000000000003</v>
          </cell>
          <cell r="I22">
            <v>0.70620000000000005</v>
          </cell>
          <cell r="K22">
            <v>5.2313943075057256</v>
          </cell>
          <cell r="L22">
            <v>5.2774999999999999</v>
          </cell>
          <cell r="P22" t="str">
            <v>x20 dil</v>
          </cell>
        </row>
        <row r="23">
          <cell r="A23">
            <v>16</v>
          </cell>
          <cell r="B23" t="str">
            <v>Blank</v>
          </cell>
          <cell r="F23" t="str">
            <v>23.11.2023</v>
          </cell>
          <cell r="G23">
            <v>1</v>
          </cell>
          <cell r="H23">
            <v>7.14</v>
          </cell>
          <cell r="I23">
            <v>1.06E-2</v>
          </cell>
          <cell r="K23">
            <v>0.24326771510431136</v>
          </cell>
          <cell r="L23">
            <v>0.31519999999999998</v>
          </cell>
          <cell r="P23" t="str">
            <v>DI Water</v>
          </cell>
        </row>
        <row r="24">
          <cell r="A24">
            <v>17</v>
          </cell>
          <cell r="B24" t="str">
            <v>Blank</v>
          </cell>
          <cell r="F24" t="str">
            <v>23.11.2023</v>
          </cell>
          <cell r="G24">
            <v>1</v>
          </cell>
          <cell r="H24" t="str">
            <v>NA</v>
          </cell>
          <cell r="I24" t="str">
            <v>NA</v>
          </cell>
          <cell r="K24" t="str">
            <v>NA</v>
          </cell>
          <cell r="L24" t="str">
            <v>NA</v>
          </cell>
          <cell r="P24" t="str">
            <v>DI Water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IC_171123_F"/>
      <sheetName val="IC_171123_Cl"/>
      <sheetName val="IC_171123_Nitrite"/>
      <sheetName val="IC_171123_Br"/>
      <sheetName val="IC_171123_Nitrate"/>
      <sheetName val="IC_171123_PO4"/>
      <sheetName val="IC_171123_SO4"/>
    </sheetNames>
    <sheetDataSet>
      <sheetData sheetId="0" refreshError="1"/>
      <sheetData sheetId="1" refreshError="1"/>
      <sheetData sheetId="2">
        <row r="1">
          <cell r="A1" t="str">
            <v>sample_no</v>
          </cell>
          <cell r="B1" t="str">
            <v>sample_id</v>
          </cell>
          <cell r="C1" t="str">
            <v>X</v>
          </cell>
          <cell r="D1" t="str">
            <v>Y</v>
          </cell>
          <cell r="E1" t="str">
            <v>B_T</v>
          </cell>
          <cell r="F1" t="str">
            <v>IC_date</v>
          </cell>
          <cell r="G1" t="str">
            <v>V_sample_ml</v>
          </cell>
          <cell r="H1" t="str">
            <v>ret_time_min</v>
          </cell>
          <cell r="I1" t="str">
            <v>peak_area_usmin</v>
          </cell>
          <cell r="J1" t="str">
            <v>c_Cl_ calib_ppm</v>
          </cell>
          <cell r="K1" t="str">
            <v>c_Cl_calc_ppm</v>
          </cell>
          <cell r="L1" t="str">
            <v>c_Cl_measure_ppm</v>
          </cell>
          <cell r="M1" t="str">
            <v>dilution_factor</v>
          </cell>
          <cell r="N1" t="str">
            <v>c_Cl_calc_undil_ppm</v>
          </cell>
          <cell r="O1" t="str">
            <v>c_Cl_measure_undil_ppm</v>
          </cell>
          <cell r="P1" t="str">
            <v>IC_notes</v>
          </cell>
        </row>
        <row r="2">
          <cell r="A2" t="str">
            <v>Cal 1</v>
          </cell>
          <cell r="B2" t="str">
            <v>Blank</v>
          </cell>
          <cell r="F2" t="str">
            <v>17.11.2023</v>
          </cell>
          <cell r="G2">
            <v>1</v>
          </cell>
          <cell r="H2">
            <v>3.6669999999999998</v>
          </cell>
          <cell r="I2">
            <v>0.28720000000000001</v>
          </cell>
          <cell r="J2">
            <v>0</v>
          </cell>
          <cell r="K2">
            <v>1.1924824004630017</v>
          </cell>
          <cell r="L2">
            <v>1.173</v>
          </cell>
          <cell r="M2">
            <v>0</v>
          </cell>
          <cell r="P2" t="str">
            <v>DI Water</v>
          </cell>
        </row>
        <row r="3">
          <cell r="A3" t="str">
            <v>Cal 2</v>
          </cell>
          <cell r="B3" t="str">
            <v>x 100</v>
          </cell>
          <cell r="F3" t="str">
            <v>17.11.2023</v>
          </cell>
          <cell r="G3">
            <v>1</v>
          </cell>
          <cell r="H3">
            <v>3.67</v>
          </cell>
          <cell r="I3">
            <v>0.2394</v>
          </cell>
          <cell r="J3">
            <v>1</v>
          </cell>
          <cell r="K3">
            <v>0.94518349949902802</v>
          </cell>
          <cell r="L3">
            <v>0.9254</v>
          </cell>
          <cell r="M3">
            <v>100</v>
          </cell>
          <cell r="P3" t="str">
            <v>0.1 mL in 10</v>
          </cell>
        </row>
        <row r="4">
          <cell r="A4" t="str">
            <v>Cal 3</v>
          </cell>
          <cell r="B4" t="str">
            <v>x 50</v>
          </cell>
          <cell r="F4" t="str">
            <v>17.11.2023</v>
          </cell>
          <cell r="G4">
            <v>1</v>
          </cell>
          <cell r="H4">
            <v>3.673</v>
          </cell>
          <cell r="I4">
            <v>0.39240000000000003</v>
          </cell>
          <cell r="J4">
            <v>2</v>
          </cell>
          <cell r="K4">
            <v>1.736746927270743</v>
          </cell>
          <cell r="L4">
            <v>1.7179</v>
          </cell>
          <cell r="M4">
            <v>50</v>
          </cell>
          <cell r="P4" t="str">
            <v>0.2 mL in 10</v>
          </cell>
        </row>
        <row r="5">
          <cell r="A5" t="str">
            <v>Cal 4</v>
          </cell>
          <cell r="B5" t="str">
            <v>x 20</v>
          </cell>
          <cell r="F5" t="str">
            <v>17.11.2023</v>
          </cell>
          <cell r="G5">
            <v>1</v>
          </cell>
          <cell r="H5">
            <v>3.67</v>
          </cell>
          <cell r="I5">
            <v>0.90310000000000001</v>
          </cell>
          <cell r="J5">
            <v>5</v>
          </cell>
          <cell r="K5">
            <v>4.3789132185322774</v>
          </cell>
          <cell r="L5">
            <v>4.3638000000000003</v>
          </cell>
          <cell r="M5">
            <v>20</v>
          </cell>
          <cell r="P5" t="str">
            <v>0.5 mL in 10</v>
          </cell>
        </row>
        <row r="6">
          <cell r="A6" t="str">
            <v>Cal 5</v>
          </cell>
          <cell r="B6" t="str">
            <v>x 10</v>
          </cell>
          <cell r="F6" t="str">
            <v>17.11.2023</v>
          </cell>
          <cell r="G6">
            <v>1</v>
          </cell>
          <cell r="H6">
            <v>3.677</v>
          </cell>
          <cell r="I6">
            <v>1.8204</v>
          </cell>
          <cell r="J6">
            <v>10</v>
          </cell>
          <cell r="K6">
            <v>9.1246722531400817</v>
          </cell>
          <cell r="L6">
            <v>9.1159999999999997</v>
          </cell>
          <cell r="M6">
            <v>10</v>
          </cell>
          <cell r="P6" t="str">
            <v>0.5 mL in 5</v>
          </cell>
        </row>
        <row r="7">
          <cell r="A7" t="str">
            <v>Cal 6</v>
          </cell>
          <cell r="B7" t="str">
            <v>x 5</v>
          </cell>
          <cell r="F7" t="str">
            <v>17.11.2023</v>
          </cell>
          <cell r="G7">
            <v>1</v>
          </cell>
          <cell r="H7">
            <v>3.68</v>
          </cell>
          <cell r="I7">
            <v>4.0427</v>
          </cell>
          <cell r="J7">
            <v>20</v>
          </cell>
          <cell r="K7">
            <v>20.622001701094867</v>
          </cell>
          <cell r="L7">
            <v>20.629300000000001</v>
          </cell>
          <cell r="M7">
            <v>5</v>
          </cell>
          <cell r="P7" t="str">
            <v>1 mL in 5</v>
          </cell>
        </row>
        <row r="8">
          <cell r="A8">
            <v>1</v>
          </cell>
          <cell r="B8" t="str">
            <v xml:space="preserve">Blank </v>
          </cell>
          <cell r="F8" t="str">
            <v>17.11.2023</v>
          </cell>
          <cell r="G8">
            <v>1</v>
          </cell>
          <cell r="H8">
            <v>3.677</v>
          </cell>
          <cell r="I8">
            <v>0.1019</v>
          </cell>
          <cell r="K8">
            <v>0.23381113793948038</v>
          </cell>
          <cell r="L8">
            <v>0.21279999999999999</v>
          </cell>
          <cell r="M8">
            <v>0</v>
          </cell>
          <cell r="P8" t="str">
            <v>DI Water</v>
          </cell>
        </row>
        <row r="9">
          <cell r="A9">
            <v>2</v>
          </cell>
          <cell r="B9" t="str">
            <v>Cal Check</v>
          </cell>
          <cell r="F9" t="str">
            <v>17.11.2023</v>
          </cell>
          <cell r="G9">
            <v>1</v>
          </cell>
          <cell r="H9">
            <v>3.673</v>
          </cell>
          <cell r="I9">
            <v>0.99099999999999999</v>
          </cell>
          <cell r="K9">
            <v>4.8336741682128901</v>
          </cell>
          <cell r="L9">
            <v>4.8190999999999997</v>
          </cell>
          <cell r="M9">
            <v>20</v>
          </cell>
          <cell r="P9" t="str">
            <v>x20 dil</v>
          </cell>
        </row>
        <row r="10">
          <cell r="A10">
            <v>3</v>
          </cell>
          <cell r="B10" t="str">
            <v>20-20-T</v>
          </cell>
          <cell r="C10">
            <v>20</v>
          </cell>
          <cell r="D10">
            <v>20</v>
          </cell>
          <cell r="E10" t="str">
            <v>T</v>
          </cell>
          <cell r="F10" t="str">
            <v>17.11.2023</v>
          </cell>
          <cell r="G10">
            <v>1</v>
          </cell>
          <cell r="H10">
            <v>3.669</v>
          </cell>
          <cell r="I10">
            <v>0.31739999999999996</v>
          </cell>
          <cell r="K10">
            <v>1.348725639147353</v>
          </cell>
          <cell r="L10">
            <v>2.2890666666666664</v>
          </cell>
          <cell r="M10">
            <v>5</v>
          </cell>
          <cell r="N10">
            <v>6.7436281957367648</v>
          </cell>
          <cell r="O10">
            <v>11.445333333333332</v>
          </cell>
          <cell r="P10" t="str">
            <v>20 20 Top Mean Replicate</v>
          </cell>
        </row>
        <row r="11">
          <cell r="A11">
            <v>6</v>
          </cell>
          <cell r="B11" t="str">
            <v>0-10-B</v>
          </cell>
          <cell r="C11">
            <v>0</v>
          </cell>
          <cell r="D11">
            <v>10</v>
          </cell>
          <cell r="E11" t="str">
            <v>B</v>
          </cell>
          <cell r="F11" t="str">
            <v>17.11.2023</v>
          </cell>
          <cell r="G11">
            <v>1</v>
          </cell>
          <cell r="H11">
            <v>3.67</v>
          </cell>
          <cell r="I11">
            <v>0.41573333333333334</v>
          </cell>
          <cell r="K11">
            <v>1.8574646613535755</v>
          </cell>
          <cell r="L11">
            <v>1.8387666666666667</v>
          </cell>
          <cell r="M11">
            <v>5</v>
          </cell>
          <cell r="N11">
            <v>9.2873233067678775</v>
          </cell>
          <cell r="O11">
            <v>9.193833333333334</v>
          </cell>
          <cell r="P11" t="str">
            <v>0 10 B Mean Replicate</v>
          </cell>
        </row>
        <row r="12">
          <cell r="A12">
            <v>9</v>
          </cell>
          <cell r="B12" t="str">
            <v>10-90-T</v>
          </cell>
          <cell r="C12">
            <v>10</v>
          </cell>
          <cell r="D12">
            <v>90</v>
          </cell>
          <cell r="E12" t="str">
            <v>T</v>
          </cell>
          <cell r="F12" t="str">
            <v>17.11.2023</v>
          </cell>
          <cell r="G12">
            <v>1</v>
          </cell>
          <cell r="H12">
            <v>3.7210000000000001</v>
          </cell>
          <cell r="I12">
            <v>31.728499999999997</v>
          </cell>
          <cell r="K12">
            <v>163.85773208411538</v>
          </cell>
          <cell r="L12">
            <v>164.0626</v>
          </cell>
          <cell r="M12">
            <v>5</v>
          </cell>
          <cell r="N12">
            <v>819.28866042057689</v>
          </cell>
          <cell r="O12">
            <v>820.31299999999999</v>
          </cell>
          <cell r="P12" t="str">
            <v>10 90 T Mean Replicate</v>
          </cell>
          <cell r="U12">
            <v>0.31748692449637117</v>
          </cell>
          <cell r="V12">
            <v>0.69677863721012623</v>
          </cell>
        </row>
        <row r="13">
          <cell r="A13">
            <v>12</v>
          </cell>
          <cell r="B13" t="str">
            <v>0-10-T</v>
          </cell>
          <cell r="C13">
            <v>0</v>
          </cell>
          <cell r="D13">
            <v>10</v>
          </cell>
          <cell r="E13" t="str">
            <v>T</v>
          </cell>
          <cell r="F13" t="str">
            <v>17.11.2023</v>
          </cell>
          <cell r="G13">
            <v>1</v>
          </cell>
          <cell r="H13">
            <v>3.67</v>
          </cell>
          <cell r="I13">
            <v>0.54930000000000001</v>
          </cell>
          <cell r="K13">
            <v>2.5484874620248741</v>
          </cell>
          <cell r="L13">
            <v>2.5310000000000001</v>
          </cell>
          <cell r="M13">
            <v>5</v>
          </cell>
          <cell r="N13">
            <v>12.74243731012437</v>
          </cell>
          <cell r="O13">
            <v>12.655000000000001</v>
          </cell>
          <cell r="P13" t="str">
            <v>0 10 Top</v>
          </cell>
          <cell r="U13">
            <v>1.3491753532147044</v>
          </cell>
          <cell r="V13">
            <v>3.3114854724376066</v>
          </cell>
        </row>
        <row r="14">
          <cell r="A14">
            <v>13</v>
          </cell>
          <cell r="B14" t="str">
            <v>0-20-T</v>
          </cell>
          <cell r="C14">
            <v>0</v>
          </cell>
          <cell r="D14">
            <v>20</v>
          </cell>
          <cell r="E14" t="str">
            <v>T</v>
          </cell>
          <cell r="F14" t="str">
            <v>17.11.2023</v>
          </cell>
          <cell r="G14">
            <v>1</v>
          </cell>
          <cell r="H14">
            <v>3.67</v>
          </cell>
          <cell r="I14">
            <v>0.3871</v>
          </cell>
          <cell r="K14">
            <v>1.7093267562433567</v>
          </cell>
          <cell r="L14">
            <v>1.6904999999999999</v>
          </cell>
          <cell r="M14">
            <v>5</v>
          </cell>
          <cell r="N14">
            <v>8.5466337812167836</v>
          </cell>
          <cell r="O14">
            <v>8.4524999999999988</v>
          </cell>
          <cell r="P14" t="str">
            <v>0 20 Top</v>
          </cell>
          <cell r="U14">
            <v>1.3300985519275388</v>
          </cell>
          <cell r="V14">
            <v>3.2959285064251289</v>
          </cell>
        </row>
        <row r="15">
          <cell r="A15">
            <v>14</v>
          </cell>
          <cell r="B15" t="str">
            <v>0-30-T</v>
          </cell>
          <cell r="C15">
            <v>0</v>
          </cell>
          <cell r="D15">
            <v>30</v>
          </cell>
          <cell r="E15" t="str">
            <v>T</v>
          </cell>
          <cell r="F15" t="str">
            <v>17.11.2023</v>
          </cell>
          <cell r="G15">
            <v>1</v>
          </cell>
          <cell r="H15">
            <v>3.6669999999999998</v>
          </cell>
          <cell r="I15">
            <v>0.33729999999999999</v>
          </cell>
          <cell r="K15">
            <v>1.451680620929426</v>
          </cell>
          <cell r="L15">
            <v>1.4323999999999999</v>
          </cell>
          <cell r="M15">
            <v>5</v>
          </cell>
          <cell r="N15">
            <v>7.2584031046471296</v>
          </cell>
          <cell r="O15">
            <v>7.161999999999999</v>
          </cell>
          <cell r="P15" t="str">
            <v>0 30 Top</v>
          </cell>
        </row>
        <row r="16">
          <cell r="A16">
            <v>15</v>
          </cell>
          <cell r="B16" t="str">
            <v>Blank</v>
          </cell>
          <cell r="F16" t="str">
            <v>17.11.2023</v>
          </cell>
          <cell r="G16">
            <v>1</v>
          </cell>
          <cell r="H16">
            <v>3.6669999999999998</v>
          </cell>
          <cell r="I16">
            <v>0.1527</v>
          </cell>
          <cell r="K16">
            <v>0.49663089042838965</v>
          </cell>
          <cell r="L16">
            <v>0.47589999999999999</v>
          </cell>
          <cell r="M16">
            <v>0</v>
          </cell>
          <cell r="P16" t="str">
            <v>DI Water</v>
          </cell>
        </row>
        <row r="17">
          <cell r="A17">
            <v>16</v>
          </cell>
          <cell r="B17" t="str">
            <v>Cal Check</v>
          </cell>
          <cell r="F17" t="str">
            <v>17.11.2023</v>
          </cell>
          <cell r="G17">
            <v>1</v>
          </cell>
          <cell r="H17">
            <v>3.67</v>
          </cell>
          <cell r="I17">
            <v>1.1040000000000001</v>
          </cell>
          <cell r="K17">
            <v>5.4182929089854648</v>
          </cell>
          <cell r="L17">
            <v>5.4046000000000003</v>
          </cell>
          <cell r="M17">
            <v>20</v>
          </cell>
          <cell r="P17" t="str">
            <v>x20 dil</v>
          </cell>
        </row>
        <row r="18">
          <cell r="A18">
            <v>17</v>
          </cell>
          <cell r="B18" t="str">
            <v>0-60-T</v>
          </cell>
          <cell r="C18">
            <v>0</v>
          </cell>
          <cell r="D18">
            <v>60</v>
          </cell>
          <cell r="E18" t="str">
            <v>T</v>
          </cell>
          <cell r="F18" t="str">
            <v>17.11.2023</v>
          </cell>
          <cell r="G18">
            <v>1</v>
          </cell>
          <cell r="H18">
            <v>3.6669999999999998</v>
          </cell>
          <cell r="I18">
            <v>0.38519999999999999</v>
          </cell>
          <cell r="K18">
            <v>1.6994968836108975</v>
          </cell>
          <cell r="L18">
            <v>1.6803999999999999</v>
          </cell>
          <cell r="M18">
            <v>5</v>
          </cell>
          <cell r="N18">
            <v>8.4974844180544871</v>
          </cell>
          <cell r="O18">
            <v>8.4019999999999992</v>
          </cell>
          <cell r="P18" t="str">
            <v>0 60 Top</v>
          </cell>
        </row>
        <row r="19">
          <cell r="A19">
            <v>18</v>
          </cell>
          <cell r="B19" t="str">
            <v>0-70-T</v>
          </cell>
          <cell r="C19">
            <v>0</v>
          </cell>
          <cell r="D19">
            <v>70</v>
          </cell>
          <cell r="E19" t="str">
            <v>T</v>
          </cell>
          <cell r="F19" t="str">
            <v>17.11.2023</v>
          </cell>
          <cell r="G19">
            <v>1</v>
          </cell>
          <cell r="H19">
            <v>3.67</v>
          </cell>
          <cell r="I19">
            <v>0.28100000000000003</v>
          </cell>
          <cell r="K19">
            <v>1.1604059739781349</v>
          </cell>
          <cell r="L19">
            <v>1.1407</v>
          </cell>
          <cell r="M19">
            <v>5</v>
          </cell>
          <cell r="N19">
            <v>5.8020298698906743</v>
          </cell>
          <cell r="O19">
            <v>5.7035</v>
          </cell>
          <cell r="P19" t="str">
            <v>0 70 Top</v>
          </cell>
        </row>
        <row r="20">
          <cell r="A20">
            <v>19</v>
          </cell>
          <cell r="B20" t="str">
            <v>0-80-T</v>
          </cell>
          <cell r="C20">
            <v>0</v>
          </cell>
          <cell r="D20">
            <v>80</v>
          </cell>
          <cell r="E20" t="str">
            <v>T</v>
          </cell>
          <cell r="F20" t="str">
            <v>17.11.2023</v>
          </cell>
          <cell r="G20">
            <v>1</v>
          </cell>
          <cell r="H20">
            <v>3.67</v>
          </cell>
          <cell r="I20">
            <v>0.41060000000000002</v>
          </cell>
          <cell r="K20">
            <v>1.8309067598553523</v>
          </cell>
          <cell r="L20">
            <v>1.8122</v>
          </cell>
          <cell r="M20">
            <v>5</v>
          </cell>
          <cell r="N20">
            <v>9.154533799276761</v>
          </cell>
          <cell r="O20">
            <v>9.0609999999999999</v>
          </cell>
          <cell r="P20" t="str">
            <v>0 80 Top</v>
          </cell>
        </row>
        <row r="21">
          <cell r="A21">
            <v>20</v>
          </cell>
          <cell r="B21" t="str">
            <v>0-90-T</v>
          </cell>
          <cell r="C21">
            <v>0</v>
          </cell>
          <cell r="D21">
            <v>90</v>
          </cell>
          <cell r="E21" t="str">
            <v>T</v>
          </cell>
          <cell r="F21" t="str">
            <v>17.11.2023</v>
          </cell>
          <cell r="G21">
            <v>1</v>
          </cell>
          <cell r="H21">
            <v>3.6669999999999998</v>
          </cell>
          <cell r="I21">
            <v>0.50060000000000004</v>
          </cell>
          <cell r="K21">
            <v>2.2965323056034199</v>
          </cell>
          <cell r="L21">
            <v>2.2786</v>
          </cell>
          <cell r="M21">
            <v>5</v>
          </cell>
          <cell r="N21">
            <v>11.4826615280171</v>
          </cell>
          <cell r="O21">
            <v>11.393000000000001</v>
          </cell>
          <cell r="P21" t="str">
            <v>0 90 Top</v>
          </cell>
        </row>
        <row r="22">
          <cell r="A22">
            <v>21</v>
          </cell>
          <cell r="B22" t="str">
            <v>0-100-T</v>
          </cell>
          <cell r="C22">
            <v>0</v>
          </cell>
          <cell r="D22">
            <v>100</v>
          </cell>
          <cell r="E22" t="str">
            <v>T</v>
          </cell>
          <cell r="F22" t="str">
            <v>17.11.2023</v>
          </cell>
          <cell r="G22">
            <v>1</v>
          </cell>
          <cell r="H22">
            <v>3.67</v>
          </cell>
          <cell r="I22">
            <v>0.34460000000000002</v>
          </cell>
          <cell r="K22">
            <v>1.4894480263067693</v>
          </cell>
          <cell r="L22">
            <v>1.4705999999999999</v>
          </cell>
          <cell r="M22">
            <v>5</v>
          </cell>
          <cell r="N22">
            <v>7.4472401315338468</v>
          </cell>
          <cell r="O22">
            <v>7.3529999999999998</v>
          </cell>
          <cell r="P22" t="str">
            <v>0 100 Top</v>
          </cell>
        </row>
        <row r="23">
          <cell r="A23">
            <v>22</v>
          </cell>
          <cell r="B23" t="str">
            <v>0-60-B</v>
          </cell>
          <cell r="C23">
            <v>0</v>
          </cell>
          <cell r="D23">
            <v>60</v>
          </cell>
          <cell r="E23" t="str">
            <v>B</v>
          </cell>
          <cell r="F23" t="str">
            <v>17.11.2023</v>
          </cell>
          <cell r="G23">
            <v>1</v>
          </cell>
          <cell r="H23">
            <v>3.6669999999999998</v>
          </cell>
          <cell r="I23">
            <v>0.24779999999999999</v>
          </cell>
          <cell r="K23">
            <v>0.98864188376884765</v>
          </cell>
          <cell r="L23">
            <v>0.96870000000000001</v>
          </cell>
          <cell r="M23">
            <v>5</v>
          </cell>
          <cell r="N23">
            <v>4.9432094188442379</v>
          </cell>
          <cell r="O23">
            <v>4.8434999999999997</v>
          </cell>
          <cell r="P23" t="str">
            <v>0 60 Bottom</v>
          </cell>
        </row>
        <row r="24">
          <cell r="A24">
            <v>23</v>
          </cell>
          <cell r="B24" t="str">
            <v>0-100-B</v>
          </cell>
          <cell r="C24">
            <v>0</v>
          </cell>
          <cell r="D24">
            <v>100</v>
          </cell>
          <cell r="E24" t="str">
            <v>B</v>
          </cell>
          <cell r="F24" t="str">
            <v>17.11.2023</v>
          </cell>
          <cell r="G24">
            <v>1</v>
          </cell>
          <cell r="H24">
            <v>3.6669999999999998</v>
          </cell>
          <cell r="I24">
            <v>0.37469999999999998</v>
          </cell>
          <cell r="K24">
            <v>1.6451739032736228</v>
          </cell>
          <cell r="L24">
            <v>1.6265000000000001</v>
          </cell>
          <cell r="M24">
            <v>5</v>
          </cell>
          <cell r="N24">
            <v>8.2258695163681139</v>
          </cell>
          <cell r="O24">
            <v>8.1325000000000003</v>
          </cell>
          <cell r="P24" t="str">
            <v>0 100 Bottom</v>
          </cell>
        </row>
        <row r="25">
          <cell r="A25">
            <v>24</v>
          </cell>
          <cell r="B25" t="str">
            <v>10-0-T</v>
          </cell>
          <cell r="C25">
            <v>10</v>
          </cell>
          <cell r="D25">
            <v>0</v>
          </cell>
          <cell r="E25" t="str">
            <v>T</v>
          </cell>
          <cell r="F25" t="str">
            <v>17.11.2023</v>
          </cell>
          <cell r="G25">
            <v>1</v>
          </cell>
          <cell r="H25">
            <v>3.6669999999999998</v>
          </cell>
          <cell r="I25">
            <v>0.4274</v>
          </cell>
          <cell r="K25">
            <v>1.9178235283949914</v>
          </cell>
          <cell r="L25">
            <v>1.8993</v>
          </cell>
          <cell r="M25">
            <v>5</v>
          </cell>
          <cell r="N25">
            <v>9.5891176419749566</v>
          </cell>
          <cell r="O25">
            <v>9.4964999999999993</v>
          </cell>
          <cell r="P25" t="str">
            <v>10 0 Top</v>
          </cell>
        </row>
        <row r="26">
          <cell r="A26">
            <v>25</v>
          </cell>
          <cell r="B26" t="str">
            <v>10-60-T</v>
          </cell>
          <cell r="C26">
            <v>10</v>
          </cell>
          <cell r="D26">
            <v>60</v>
          </cell>
          <cell r="E26" t="str">
            <v>T</v>
          </cell>
          <cell r="F26" t="str">
            <v>17.11.2023</v>
          </cell>
          <cell r="G26">
            <v>1</v>
          </cell>
          <cell r="H26">
            <v>3.6669999999999998</v>
          </cell>
          <cell r="I26">
            <v>0.43190000000000001</v>
          </cell>
          <cell r="K26">
            <v>1.9411048056823947</v>
          </cell>
          <cell r="L26">
            <v>1.9226000000000001</v>
          </cell>
          <cell r="M26">
            <v>5</v>
          </cell>
          <cell r="N26">
            <v>9.7055240284119737</v>
          </cell>
          <cell r="O26">
            <v>9.6129999999999995</v>
          </cell>
          <cell r="P26" t="str">
            <v>10 60 Top</v>
          </cell>
        </row>
        <row r="27">
          <cell r="A27">
            <v>26</v>
          </cell>
          <cell r="B27" t="str">
            <v>10-70-T</v>
          </cell>
          <cell r="C27">
            <v>10</v>
          </cell>
          <cell r="D27">
            <v>70</v>
          </cell>
          <cell r="E27" t="str">
            <v>T</v>
          </cell>
          <cell r="F27" t="str">
            <v>17.11.2023</v>
          </cell>
          <cell r="G27">
            <v>1</v>
          </cell>
          <cell r="H27">
            <v>3.6669999999999998</v>
          </cell>
          <cell r="I27">
            <v>0.40179999999999999</v>
          </cell>
          <cell r="K27">
            <v>1.785378928715541</v>
          </cell>
          <cell r="L27">
            <v>1.7667999999999999</v>
          </cell>
          <cell r="M27">
            <v>5</v>
          </cell>
          <cell r="N27">
            <v>8.9268946435777057</v>
          </cell>
          <cell r="O27">
            <v>8.8339999999999996</v>
          </cell>
          <cell r="P27" t="str">
            <v>10 70 Top</v>
          </cell>
        </row>
        <row r="28">
          <cell r="A28">
            <v>27</v>
          </cell>
          <cell r="B28" t="str">
            <v>10-10-B</v>
          </cell>
          <cell r="C28">
            <v>10</v>
          </cell>
          <cell r="D28">
            <v>10</v>
          </cell>
          <cell r="E28" t="str">
            <v>B</v>
          </cell>
          <cell r="F28" t="str">
            <v>17.11.2023</v>
          </cell>
          <cell r="G28">
            <v>1</v>
          </cell>
          <cell r="H28">
            <v>3.67</v>
          </cell>
          <cell r="I28">
            <v>0.37059999999999998</v>
          </cell>
          <cell r="K28">
            <v>1.623962072856211</v>
          </cell>
          <cell r="L28">
            <v>1.605</v>
          </cell>
          <cell r="M28">
            <v>5</v>
          </cell>
          <cell r="N28">
            <v>8.1198103642810544</v>
          </cell>
          <cell r="O28">
            <v>8.0250000000000004</v>
          </cell>
          <cell r="P28" t="str">
            <v>10 10 Bottom</v>
          </cell>
        </row>
        <row r="29">
          <cell r="A29">
            <v>28</v>
          </cell>
          <cell r="B29" t="str">
            <v>10-50-B</v>
          </cell>
          <cell r="C29">
            <v>10</v>
          </cell>
          <cell r="D29">
            <v>50</v>
          </cell>
          <cell r="E29" t="str">
            <v>B</v>
          </cell>
          <cell r="F29" t="str">
            <v>17.11.2023</v>
          </cell>
          <cell r="G29">
            <v>1</v>
          </cell>
          <cell r="H29">
            <v>3.6669999999999998</v>
          </cell>
          <cell r="I29">
            <v>0.34029999999999999</v>
          </cell>
          <cell r="K29">
            <v>1.4672014724543616</v>
          </cell>
          <cell r="L29">
            <v>1.4482999999999999</v>
          </cell>
          <cell r="M29">
            <v>5</v>
          </cell>
          <cell r="N29">
            <v>7.3360073622718076</v>
          </cell>
          <cell r="O29">
            <v>7.2414999999999994</v>
          </cell>
          <cell r="P29" t="str">
            <v>10 50 Bottom</v>
          </cell>
        </row>
        <row r="30">
          <cell r="A30">
            <v>29</v>
          </cell>
          <cell r="B30" t="str">
            <v>Cal Check</v>
          </cell>
          <cell r="F30" t="str">
            <v>17.11.2023</v>
          </cell>
          <cell r="G30">
            <v>1</v>
          </cell>
          <cell r="H30">
            <v>3.67</v>
          </cell>
          <cell r="I30">
            <v>1.264</v>
          </cell>
          <cell r="K30">
            <v>6.2460716569820285</v>
          </cell>
          <cell r="L30">
            <v>6.2337999999999996</v>
          </cell>
          <cell r="M30">
            <v>20</v>
          </cell>
          <cell r="P30" t="str">
            <v>x20 dil</v>
          </cell>
        </row>
        <row r="31">
          <cell r="A31">
            <v>30</v>
          </cell>
          <cell r="B31" t="str">
            <v>Blank</v>
          </cell>
          <cell r="F31" t="str">
            <v>17.11.2023</v>
          </cell>
          <cell r="G31">
            <v>1</v>
          </cell>
          <cell r="H31">
            <v>3.6669999999999998</v>
          </cell>
          <cell r="I31">
            <v>0.2102</v>
          </cell>
          <cell r="K31">
            <v>0.79411387798965505</v>
          </cell>
          <cell r="L31">
            <v>0.77410000000000001</v>
          </cell>
          <cell r="M31">
            <v>0</v>
          </cell>
          <cell r="P31" t="str">
            <v>DI Water</v>
          </cell>
        </row>
        <row r="36">
          <cell r="T36">
            <v>3</v>
          </cell>
          <cell r="U36" t="str">
            <v>20-20-Ta</v>
          </cell>
          <cell r="V36">
            <v>20</v>
          </cell>
          <cell r="W36">
            <v>20</v>
          </cell>
          <cell r="X36" t="str">
            <v>Ta</v>
          </cell>
          <cell r="Y36" t="str">
            <v>17.11.2023</v>
          </cell>
          <cell r="Z36">
            <v>1</v>
          </cell>
          <cell r="AA36">
            <v>3.67</v>
          </cell>
          <cell r="AB36">
            <v>0.29649999999999999</v>
          </cell>
          <cell r="AC36">
            <v>1.2405970401903019</v>
          </cell>
          <cell r="AD36">
            <v>4.0998999999999999</v>
          </cell>
        </row>
        <row r="37">
          <cell r="T37">
            <v>4</v>
          </cell>
          <cell r="U37" t="str">
            <v>20-20-Tb</v>
          </cell>
          <cell r="V37">
            <v>20</v>
          </cell>
          <cell r="W37">
            <v>20</v>
          </cell>
          <cell r="X37" t="str">
            <v>Tb</v>
          </cell>
          <cell r="Y37" t="str">
            <v>17.11.2023</v>
          </cell>
          <cell r="Z37">
            <v>1</v>
          </cell>
          <cell r="AA37">
            <v>3.67</v>
          </cell>
          <cell r="AB37">
            <v>0.32229999999999998</v>
          </cell>
          <cell r="AC37">
            <v>1.3740763633047479</v>
          </cell>
          <cell r="AD37">
            <v>1.3549</v>
          </cell>
        </row>
        <row r="38">
          <cell r="T38">
            <v>5</v>
          </cell>
          <cell r="U38" t="str">
            <v>20-20-Tc</v>
          </cell>
          <cell r="V38">
            <v>20</v>
          </cell>
          <cell r="W38">
            <v>20</v>
          </cell>
          <cell r="X38" t="str">
            <v>Tc</v>
          </cell>
          <cell r="Y38" t="str">
            <v>17.11.2023</v>
          </cell>
          <cell r="Z38">
            <v>1</v>
          </cell>
          <cell r="AA38">
            <v>3.6669999999999998</v>
          </cell>
          <cell r="AB38">
            <v>0.33339999999999997</v>
          </cell>
          <cell r="AC38">
            <v>1.4315035139470096</v>
          </cell>
          <cell r="AD38">
            <v>1.4124000000000001</v>
          </cell>
        </row>
        <row r="39">
          <cell r="T39">
            <v>6</v>
          </cell>
          <cell r="U39" t="str">
            <v>0-10-Ba</v>
          </cell>
          <cell r="V39">
            <v>0</v>
          </cell>
          <cell r="W39">
            <v>10</v>
          </cell>
          <cell r="X39" t="str">
            <v>Ba</v>
          </cell>
          <cell r="Y39" t="str">
            <v>17.11.2023</v>
          </cell>
          <cell r="Z39">
            <v>1</v>
          </cell>
          <cell r="AA39">
            <v>3.67</v>
          </cell>
          <cell r="AB39">
            <v>0.41220000000000001</v>
          </cell>
          <cell r="AC39">
            <v>1.8391845473353179</v>
          </cell>
          <cell r="AD39">
            <v>1.8205</v>
          </cell>
        </row>
        <row r="40">
          <cell r="T40">
            <v>7</v>
          </cell>
          <cell r="U40" t="str">
            <v>0-10-Bb</v>
          </cell>
          <cell r="V40">
            <v>0</v>
          </cell>
          <cell r="W40">
            <v>10</v>
          </cell>
          <cell r="X40" t="str">
            <v>Bb</v>
          </cell>
          <cell r="Y40" t="str">
            <v>17.11.2023</v>
          </cell>
          <cell r="Z40">
            <v>1</v>
          </cell>
          <cell r="AA40">
            <v>3.67</v>
          </cell>
          <cell r="AB40">
            <v>0.41610000000000003</v>
          </cell>
          <cell r="AC40">
            <v>1.8593616543177343</v>
          </cell>
          <cell r="AD40">
            <v>1.8407</v>
          </cell>
        </row>
        <row r="41">
          <cell r="T41">
            <v>8</v>
          </cell>
          <cell r="U41" t="str">
            <v>0-10-Bc</v>
          </cell>
          <cell r="V41">
            <v>0</v>
          </cell>
          <cell r="W41">
            <v>10</v>
          </cell>
          <cell r="X41" t="str">
            <v>Bc</v>
          </cell>
          <cell r="Y41" t="str">
            <v>17.11.2023</v>
          </cell>
          <cell r="Z41">
            <v>1</v>
          </cell>
          <cell r="AA41">
            <v>3.67</v>
          </cell>
          <cell r="AB41">
            <v>0.41889999999999999</v>
          </cell>
          <cell r="AC41">
            <v>1.8738477824076738</v>
          </cell>
          <cell r="AD41">
            <v>1.8551</v>
          </cell>
        </row>
        <row r="42">
          <cell r="T42">
            <v>9</v>
          </cell>
          <cell r="U42" t="str">
            <v>10-90-Ta</v>
          </cell>
          <cell r="V42">
            <v>10</v>
          </cell>
          <cell r="W42">
            <v>90</v>
          </cell>
          <cell r="X42" t="str">
            <v>Ta</v>
          </cell>
          <cell r="Y42" t="str">
            <v>17.11.2023</v>
          </cell>
          <cell r="Z42">
            <v>1</v>
          </cell>
          <cell r="AA42">
            <v>3.72</v>
          </cell>
          <cell r="AB42">
            <v>31.548200000000001</v>
          </cell>
          <cell r="AC42">
            <v>162.92492890746678</v>
          </cell>
          <cell r="AD42">
            <v>163.12860000000001</v>
          </cell>
        </row>
        <row r="43">
          <cell r="T43">
            <v>10</v>
          </cell>
          <cell r="U43" t="str">
            <v>10-90-Tb</v>
          </cell>
          <cell r="V43">
            <v>10</v>
          </cell>
          <cell r="W43">
            <v>90</v>
          </cell>
          <cell r="X43" t="str">
            <v>Tb</v>
          </cell>
          <cell r="Y43" t="str">
            <v>17.11.2023</v>
          </cell>
          <cell r="Z43">
            <v>1</v>
          </cell>
          <cell r="AA43">
            <v>3.7229999999999999</v>
          </cell>
          <cell r="AB43">
            <v>31.760400000000001</v>
          </cell>
          <cell r="AC43">
            <v>164.02277047199723</v>
          </cell>
          <cell r="AD43">
            <v>164.22790000000001</v>
          </cell>
        </row>
        <row r="44">
          <cell r="T44">
            <v>11</v>
          </cell>
          <cell r="U44" t="str">
            <v>10-90-Tc</v>
          </cell>
          <cell r="V44">
            <v>10</v>
          </cell>
          <cell r="W44">
            <v>90</v>
          </cell>
          <cell r="X44" t="str">
            <v>Tc</v>
          </cell>
          <cell r="Y44" t="str">
            <v>17.11.2023</v>
          </cell>
          <cell r="Z44">
            <v>1</v>
          </cell>
          <cell r="AA44">
            <v>3.72</v>
          </cell>
          <cell r="AB44">
            <v>31.876899999999999</v>
          </cell>
          <cell r="AC44">
            <v>164.62549687288222</v>
          </cell>
          <cell r="AD44">
            <v>164.8313</v>
          </cell>
        </row>
        <row r="46">
          <cell r="Y46" t="str">
            <v>Mean</v>
          </cell>
          <cell r="Z46" t="str">
            <v>Median</v>
          </cell>
          <cell r="AA46" t="str">
            <v>Stdev</v>
          </cell>
          <cell r="AB46" t="str">
            <v>RelStdev</v>
          </cell>
          <cell r="AC46" t="str">
            <v>Var</v>
          </cell>
          <cell r="AD46" t="str">
            <v>Max</v>
          </cell>
          <cell r="AE46" t="str">
            <v>Min</v>
          </cell>
          <cell r="AF46" t="str">
            <v>Range</v>
          </cell>
          <cell r="AG46" t="str">
            <v>Number</v>
          </cell>
          <cell r="AH46" t="str">
            <v>Std Error</v>
          </cell>
        </row>
        <row r="47">
          <cell r="T47" t="str">
            <v>peak_area_usmin</v>
          </cell>
          <cell r="Y47">
            <v>0.31739999999999996</v>
          </cell>
          <cell r="Z47">
            <v>0.32229999999999998</v>
          </cell>
          <cell r="AA47">
            <v>1.8931719414781105E-2</v>
          </cell>
          <cell r="AB47">
            <v>5.9646248943859819</v>
          </cell>
          <cell r="AC47">
            <v>3.5840999999999976E-4</v>
          </cell>
          <cell r="AD47">
            <v>0.33339999999999997</v>
          </cell>
          <cell r="AE47">
            <v>0.29649999999999999</v>
          </cell>
          <cell r="AF47">
            <v>3.6899999999999988E-2</v>
          </cell>
          <cell r="AG47">
            <v>3</v>
          </cell>
          <cell r="AH47">
            <v>1.0930233300346336E-2</v>
          </cell>
        </row>
        <row r="48">
          <cell r="T48" t="str">
            <v>c_Cl_calc_ppm</v>
          </cell>
          <cell r="Y48">
            <v>1.348725639147353</v>
          </cell>
          <cell r="Z48">
            <v>1.3740763633047479</v>
          </cell>
          <cell r="AA48">
            <v>9.7945468716185979E-2</v>
          </cell>
          <cell r="AB48">
            <v>7.2620750932047118</v>
          </cell>
          <cell r="AC48">
            <v>9.593314842033367E-3</v>
          </cell>
          <cell r="AD48">
            <v>1.4315035139470096</v>
          </cell>
          <cell r="AE48">
            <v>1.2405970401903019</v>
          </cell>
          <cell r="AF48">
            <v>0.19090647375670766</v>
          </cell>
          <cell r="AG48">
            <v>3</v>
          </cell>
          <cell r="AH48">
            <v>5.6548842729194047E-2</v>
          </cell>
        </row>
        <row r="49">
          <cell r="T49" t="str">
            <v>c_Cl_measure_ppm</v>
          </cell>
          <cell r="Y49">
            <v>2.2890666666666664</v>
          </cell>
          <cell r="Z49">
            <v>1.4124000000000001</v>
          </cell>
          <cell r="AA49">
            <v>1.5684911805086228</v>
          </cell>
          <cell r="AB49">
            <v>68.520991692769528</v>
          </cell>
          <cell r="AC49">
            <v>2.4601645833333334</v>
          </cell>
          <cell r="AD49">
            <v>4.0998999999999999</v>
          </cell>
          <cell r="AE49">
            <v>1.3549</v>
          </cell>
          <cell r="AF49">
            <v>2.7450000000000001</v>
          </cell>
          <cell r="AG49">
            <v>3</v>
          </cell>
          <cell r="AH49">
            <v>0.90556880528820727</v>
          </cell>
        </row>
        <row r="50">
          <cell r="T50" t="str">
            <v>peak_area_usmin</v>
          </cell>
          <cell r="Y50">
            <v>0.41573333333333334</v>
          </cell>
          <cell r="Z50">
            <v>0.41610000000000003</v>
          </cell>
          <cell r="AA50">
            <v>3.3650160970392527E-3</v>
          </cell>
          <cell r="AB50">
            <v>0.80941695727371377</v>
          </cell>
          <cell r="AC50">
            <v>1.1323333333333286E-5</v>
          </cell>
          <cell r="AD50">
            <v>0.41889999999999999</v>
          </cell>
          <cell r="AE50">
            <v>0.41220000000000001</v>
          </cell>
          <cell r="AF50">
            <v>6.6999999999999837E-3</v>
          </cell>
          <cell r="AG50">
            <v>3</v>
          </cell>
          <cell r="AH50">
            <v>1.9427929494530364E-3</v>
          </cell>
        </row>
        <row r="51">
          <cell r="T51" t="str">
            <v>c_Cl_calc_ppm</v>
          </cell>
          <cell r="Y51">
            <v>1.8574646613535755</v>
          </cell>
          <cell r="Z51">
            <v>1.8593616543177343</v>
          </cell>
          <cell r="AA51">
            <v>1.7409305073721428E-2</v>
          </cell>
          <cell r="AB51">
            <v>0.93726171140369807</v>
          </cell>
          <cell r="AC51">
            <v>3.0308390314990263E-4</v>
          </cell>
          <cell r="AD51">
            <v>1.8738477824076738</v>
          </cell>
          <cell r="AE51">
            <v>1.8391845473353179</v>
          </cell>
          <cell r="AF51">
            <v>3.4663235072355914E-2</v>
          </cell>
          <cell r="AG51">
            <v>3</v>
          </cell>
          <cell r="AH51">
            <v>1.0051266970717385E-2</v>
          </cell>
        </row>
        <row r="52">
          <cell r="T52" t="str">
            <v>c_Cl_measure_ppm</v>
          </cell>
          <cell r="Y52">
            <v>1.8387666666666667</v>
          </cell>
          <cell r="Z52">
            <v>1.8407</v>
          </cell>
          <cell r="AA52">
            <v>1.7380832354445305E-2</v>
          </cell>
          <cell r="AB52">
            <v>0.94524404153755082</v>
          </cell>
          <cell r="AC52">
            <v>3.0209333333333275E-4</v>
          </cell>
          <cell r="AD52">
            <v>1.8551</v>
          </cell>
          <cell r="AE52">
            <v>1.8205</v>
          </cell>
          <cell r="AF52">
            <v>3.4599999999999964E-2</v>
          </cell>
          <cell r="AG52">
            <v>3</v>
          </cell>
          <cell r="AH52">
            <v>1.0034828238578755E-2</v>
          </cell>
        </row>
        <row r="53">
          <cell r="T53" t="str">
            <v>peak_area_usmin</v>
          </cell>
          <cell r="Y53">
            <v>31.728499999999997</v>
          </cell>
          <cell r="Z53">
            <v>31.760400000000001</v>
          </cell>
          <cell r="AA53">
            <v>0.16665572297403905</v>
          </cell>
          <cell r="AB53">
            <v>0.5252555997731978</v>
          </cell>
          <cell r="AC53">
            <v>2.7774129999999647E-2</v>
          </cell>
          <cell r="AD53">
            <v>31.876899999999999</v>
          </cell>
          <cell r="AE53">
            <v>31.548200000000001</v>
          </cell>
          <cell r="AF53">
            <v>0.32869999999999777</v>
          </cell>
          <cell r="AG53">
            <v>3</v>
          </cell>
          <cell r="AH53">
            <v>9.6218726521053149E-2</v>
          </cell>
        </row>
        <row r="54">
          <cell r="T54" t="str">
            <v>c_Cl_calc_ppm</v>
          </cell>
          <cell r="Y54">
            <v>163.85773208411538</v>
          </cell>
          <cell r="Z54">
            <v>164.02277047199723</v>
          </cell>
          <cell r="AA54">
            <v>0.86221291068695982</v>
          </cell>
          <cell r="AB54">
            <v>0.52619604807196285</v>
          </cell>
          <cell r="AC54">
            <v>0.74341110335527938</v>
          </cell>
          <cell r="AD54">
            <v>164.62549687288222</v>
          </cell>
          <cell r="AE54">
            <v>162.92492890746678</v>
          </cell>
          <cell r="AF54">
            <v>1.7005679654154449</v>
          </cell>
          <cell r="AG54">
            <v>3</v>
          </cell>
          <cell r="AH54">
            <v>0.49779885608388702</v>
          </cell>
        </row>
        <row r="55">
          <cell r="T55" t="str">
            <v>c_Cl_measure_ppm</v>
          </cell>
          <cell r="Y55">
            <v>164.0626</v>
          </cell>
          <cell r="Z55">
            <v>164.22790000000001</v>
          </cell>
          <cell r="AA55">
            <v>0.86330173751707151</v>
          </cell>
          <cell r="AB55">
            <v>0.52620264308688969</v>
          </cell>
          <cell r="AC55">
            <v>0.74528988999999457</v>
          </cell>
          <cell r="AD55">
            <v>164.8313</v>
          </cell>
          <cell r="AE55">
            <v>163.12860000000001</v>
          </cell>
          <cell r="AF55">
            <v>1.702699999999993</v>
          </cell>
          <cell r="AG55">
            <v>3</v>
          </cell>
          <cell r="AH55">
            <v>0.49842749054735291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314F-549C-402F-B859-378B308D78D4}">
  <dimension ref="A1:P106"/>
  <sheetViews>
    <sheetView tabSelected="1" topLeftCell="C40" zoomScale="85" zoomScaleNormal="85" workbookViewId="0">
      <selection activeCell="K12" sqref="K12"/>
    </sheetView>
  </sheetViews>
  <sheetFormatPr defaultRowHeight="15"/>
  <cols>
    <col min="1" max="7" width="15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A2" s="4" t="str">
        <f>[1]IC_201123_Cl!A2</f>
        <v>Cal 1</v>
      </c>
      <c r="B2" s="4" t="str">
        <f>[1]IC_201123_Cl!B2</f>
        <v>Blank</v>
      </c>
      <c r="C2" s="4"/>
      <c r="D2" s="4"/>
      <c r="E2" s="4"/>
      <c r="F2" s="4" t="str">
        <f>[1]IC_201123_Cl!F2</f>
        <v>20.11.2023</v>
      </c>
      <c r="G2" s="4">
        <f>[1]IC_201123_Cl!G2</f>
        <v>1</v>
      </c>
      <c r="H2" s="4">
        <f>[1]IC_201123_Cl!H2</f>
        <v>3.6669999999999998</v>
      </c>
      <c r="I2" s="4">
        <f>[1]IC_201123_Cl!I2</f>
        <v>0.35759999999999997</v>
      </c>
      <c r="J2" s="4">
        <f>[1]IC_201123_Cl!J2</f>
        <v>0</v>
      </c>
      <c r="K2" s="4">
        <f>[1]IC_201123_Cl!K2</f>
        <v>1.4967869858035256</v>
      </c>
      <c r="L2" s="4">
        <f>[1]IC_201123_Cl!L2</f>
        <v>1.3283</v>
      </c>
      <c r="M2" s="4">
        <f>[1]IC_201123_Cl!M2</f>
        <v>0</v>
      </c>
      <c r="N2" s="4">
        <f>[1]IC_201123_Cl!N2</f>
        <v>0</v>
      </c>
      <c r="O2" s="4">
        <f>[1]IC_201123_Cl!O2</f>
        <v>0</v>
      </c>
      <c r="P2" s="4" t="str">
        <f>[1]IC_201123_Cl!P2</f>
        <v>DI Water</v>
      </c>
    </row>
    <row r="3" spans="1:16">
      <c r="A3" s="4" t="str">
        <f>[1]IC_201123_Cl!A3</f>
        <v>Cal 2</v>
      </c>
      <c r="B3" s="4" t="str">
        <f>[1]IC_201123_Cl!B3</f>
        <v>x 100</v>
      </c>
      <c r="C3" s="4"/>
      <c r="D3" s="4"/>
      <c r="E3" s="4"/>
      <c r="F3" s="4" t="str">
        <f>[1]IC_201123_Cl!F3</f>
        <v>20.11.2023</v>
      </c>
      <c r="G3" s="4">
        <f>[1]IC_201123_Cl!G3</f>
        <v>1</v>
      </c>
      <c r="H3" s="4">
        <f>[1]IC_201123_Cl!H3</f>
        <v>3.6669999999999998</v>
      </c>
      <c r="I3" s="4">
        <f>[1]IC_201123_Cl!I3</f>
        <v>0.1633</v>
      </c>
      <c r="J3" s="4">
        <f>[1]IC_201123_Cl!J3</f>
        <v>1</v>
      </c>
      <c r="K3" s="4">
        <f>[1]IC_201123_Cl!K3</f>
        <v>0.52156417383641407</v>
      </c>
      <c r="L3" s="4">
        <f>[1]IC_201123_Cl!L3</f>
        <v>0.34129999999999999</v>
      </c>
      <c r="M3" s="4">
        <f>[1]IC_201123_Cl!M3</f>
        <v>100</v>
      </c>
      <c r="N3" s="4">
        <f>[1]IC_201123_Cl!N3</f>
        <v>0</v>
      </c>
      <c r="O3" s="4">
        <f>[1]IC_201123_Cl!O3</f>
        <v>0</v>
      </c>
      <c r="P3" s="4" t="str">
        <f>[1]IC_201123_Cl!P3</f>
        <v>0.1 mL in 10</v>
      </c>
    </row>
    <row r="4" spans="1:16">
      <c r="A4" s="4" t="str">
        <f>[1]IC_201123_Cl!A4</f>
        <v>Cal 3</v>
      </c>
      <c r="B4" s="4" t="str">
        <f>[1]IC_201123_Cl!B4</f>
        <v>x 50</v>
      </c>
      <c r="C4" s="4"/>
      <c r="D4" s="4"/>
      <c r="E4" s="4"/>
      <c r="F4" s="4" t="str">
        <f>[1]IC_201123_Cl!F4</f>
        <v>20.11.2023</v>
      </c>
      <c r="G4" s="4">
        <f>[1]IC_201123_Cl!G4</f>
        <v>1</v>
      </c>
      <c r="H4" s="4">
        <f>[1]IC_201123_Cl!H4</f>
        <v>3.6669999999999998</v>
      </c>
      <c r="I4" s="4">
        <f>[1]IC_201123_Cl!I4</f>
        <v>0.43609999999999999</v>
      </c>
      <c r="J4" s="4">
        <f>[1]IC_201123_Cl!J4</f>
        <v>2</v>
      </c>
      <c r="K4" s="4">
        <f>[1]IC_201123_Cl!K4</f>
        <v>1.8907910554865841</v>
      </c>
      <c r="L4" s="4">
        <f>[1]IC_201123_Cl!L4</f>
        <v>1.7270000000000001</v>
      </c>
      <c r="M4" s="4">
        <f>[1]IC_201123_Cl!M4</f>
        <v>50</v>
      </c>
      <c r="N4" s="4">
        <f>[1]IC_201123_Cl!N4</f>
        <v>0</v>
      </c>
      <c r="O4" s="4">
        <f>[1]IC_201123_Cl!O4</f>
        <v>0</v>
      </c>
      <c r="P4" s="4" t="str">
        <f>[1]IC_201123_Cl!P4</f>
        <v>0.2 mL in 10</v>
      </c>
    </row>
    <row r="5" spans="1:16">
      <c r="A5" s="4" t="str">
        <f>[1]IC_201123_Cl!A5</f>
        <v>Cal 4</v>
      </c>
      <c r="B5" s="4" t="str">
        <f>[1]IC_201123_Cl!B5</f>
        <v>x 20</v>
      </c>
      <c r="C5" s="4"/>
      <c r="D5" s="4"/>
      <c r="E5" s="4"/>
      <c r="F5" s="4" t="str">
        <f>[1]IC_201123_Cl!F5</f>
        <v>20.11.2023</v>
      </c>
      <c r="G5" s="4">
        <f>[1]IC_201123_Cl!G5</f>
        <v>1</v>
      </c>
      <c r="H5" s="4">
        <f>[1]IC_201123_Cl!H5</f>
        <v>3.6669999999999998</v>
      </c>
      <c r="I5" s="4">
        <f>[1]IC_201123_Cl!I5</f>
        <v>0.93489999999999995</v>
      </c>
      <c r="J5" s="4">
        <f>[1]IC_201123_Cl!J5</f>
        <v>5</v>
      </c>
      <c r="K5" s="4">
        <f>[1]IC_201123_Cl!K5</f>
        <v>4.3943481250140941</v>
      </c>
      <c r="L5" s="4">
        <f>[1]IC_201123_Cl!L5</f>
        <v>4.2610999999999999</v>
      </c>
      <c r="M5" s="4">
        <f>[1]IC_201123_Cl!M5</f>
        <v>20</v>
      </c>
      <c r="N5" s="4">
        <f>[1]IC_201123_Cl!N5</f>
        <v>0</v>
      </c>
      <c r="O5" s="4">
        <f>[1]IC_201123_Cl!O5</f>
        <v>0</v>
      </c>
      <c r="P5" s="4" t="str">
        <f>[1]IC_201123_Cl!P5</f>
        <v>0.5 mL in 10</v>
      </c>
    </row>
    <row r="6" spans="1:16">
      <c r="A6" s="4" t="str">
        <f>[1]IC_201123_Cl!A6</f>
        <v>Cal 5</v>
      </c>
      <c r="B6" s="4" t="str">
        <f>[1]IC_201123_Cl!B6</f>
        <v>x 10</v>
      </c>
      <c r="C6" s="4"/>
      <c r="D6" s="4"/>
      <c r="E6" s="4"/>
      <c r="F6" s="4" t="str">
        <f>[1]IC_201123_Cl!F6</f>
        <v>20.11.2023</v>
      </c>
      <c r="G6" s="4">
        <f>[1]IC_201123_Cl!G6</f>
        <v>1</v>
      </c>
      <c r="H6" s="4">
        <f>[1]IC_201123_Cl!H6</f>
        <v>3.67</v>
      </c>
      <c r="I6" s="4">
        <f>[1]IC_201123_Cl!I6</f>
        <v>1.8566</v>
      </c>
      <c r="J6" s="4">
        <f>[1]IC_201123_Cl!J6</f>
        <v>10</v>
      </c>
      <c r="K6" s="4">
        <f>[1]IC_201123_Cl!K6</f>
        <v>9.0205080107067701</v>
      </c>
      <c r="L6" s="4">
        <f>[1]IC_201123_Cl!L6</f>
        <v>8.9430999999999994</v>
      </c>
      <c r="M6" s="4">
        <f>[1]IC_201123_Cl!M6</f>
        <v>10</v>
      </c>
      <c r="N6" s="4">
        <f>[1]IC_201123_Cl!N6</f>
        <v>0</v>
      </c>
      <c r="O6" s="4">
        <f>[1]IC_201123_Cl!O6</f>
        <v>0</v>
      </c>
      <c r="P6" s="4" t="str">
        <f>[1]IC_201123_Cl!P6</f>
        <v>0.5 mL in 5</v>
      </c>
    </row>
    <row r="7" spans="1:16">
      <c r="A7" s="4" t="str">
        <f>[1]IC_201123_Cl!A7</f>
        <v>Cal 6</v>
      </c>
      <c r="B7" s="4" t="str">
        <f>[1]IC_201123_Cl!B7</f>
        <v>x 5</v>
      </c>
      <c r="C7" s="4"/>
      <c r="D7" s="4"/>
      <c r="E7" s="4"/>
      <c r="F7" s="4" t="str">
        <f>[1]IC_201123_Cl!F7</f>
        <v>20.11.2023</v>
      </c>
      <c r="G7" s="4">
        <f>[1]IC_201123_Cl!G7</f>
        <v>1</v>
      </c>
      <c r="H7" s="4">
        <f>[1]IC_201123_Cl!H7</f>
        <v>3.673</v>
      </c>
      <c r="I7" s="4">
        <f>[1]IC_201123_Cl!I7</f>
        <v>4.1787999999999998</v>
      </c>
      <c r="J7" s="4">
        <f>[1]IC_201123_Cl!J7</f>
        <v>20</v>
      </c>
      <c r="K7" s="4">
        <f>[1]IC_201123_Cl!K7</f>
        <v>20.676001649152607</v>
      </c>
      <c r="L7" s="4">
        <f>[1]IC_201123_Cl!L7</f>
        <v>20.740500000000001</v>
      </c>
      <c r="M7" s="4">
        <f>[1]IC_201123_Cl!M7</f>
        <v>5</v>
      </c>
      <c r="N7" s="4">
        <f>[1]IC_201123_Cl!N7</f>
        <v>0</v>
      </c>
      <c r="O7" s="4">
        <f>[1]IC_201123_Cl!O7</f>
        <v>0</v>
      </c>
      <c r="P7" s="4" t="str">
        <f>[1]IC_201123_Cl!P7</f>
        <v>1 mL in 5</v>
      </c>
    </row>
    <row r="8" spans="1:16">
      <c r="A8" s="4">
        <f>[1]IC_201123_Cl!A8</f>
        <v>1</v>
      </c>
      <c r="B8" s="4" t="str">
        <f>[1]IC_201123_Cl!B8</f>
        <v xml:space="preserve">Blank </v>
      </c>
      <c r="C8" s="4"/>
      <c r="D8" s="4"/>
      <c r="E8" s="4"/>
      <c r="F8" s="4" t="str">
        <f>[1]IC_201123_Cl!F8</f>
        <v>20.11.2023</v>
      </c>
      <c r="G8" s="4">
        <f>[1]IC_201123_Cl!G8</f>
        <v>1</v>
      </c>
      <c r="H8" s="4">
        <f>[1]IC_201123_Cl!H8</f>
        <v>3.6669999999999998</v>
      </c>
      <c r="I8" s="4">
        <f>[1]IC_201123_Cl!I8</f>
        <v>0.10349999999999999</v>
      </c>
      <c r="J8" s="4">
        <f>[1]IC_201123_Cl!J8</f>
        <v>0</v>
      </c>
      <c r="K8" s="4">
        <f>[1]IC_201123_Cl!K8</f>
        <v>0.22141839846002048</v>
      </c>
      <c r="L8" s="4">
        <f>[1]IC_201123_Cl!L8</f>
        <v>3.7199999999999997E-2</v>
      </c>
      <c r="M8" s="4">
        <f>[1]IC_201123_Cl!M8</f>
        <v>0</v>
      </c>
      <c r="N8" s="4">
        <f>[1]IC_201123_Cl!N8</f>
        <v>0</v>
      </c>
      <c r="O8" s="4">
        <f>[1]IC_201123_Cl!O8</f>
        <v>0</v>
      </c>
      <c r="P8" s="4" t="str">
        <f>[1]IC_201123_Cl!P8</f>
        <v>DI Water</v>
      </c>
    </row>
    <row r="9" spans="1:16">
      <c r="A9" s="4">
        <f>[1]IC_201123_Cl!A9</f>
        <v>2</v>
      </c>
      <c r="B9" s="4" t="str">
        <f>[1]IC_201123_Cl!B9</f>
        <v>Cal Check</v>
      </c>
      <c r="C9" s="4"/>
      <c r="D9" s="4"/>
      <c r="E9" s="4"/>
      <c r="F9" s="4" t="str">
        <f>[1]IC_201123_Cl!F9</f>
        <v>20.11.2023</v>
      </c>
      <c r="G9" s="4">
        <f>[1]IC_201123_Cl!G9</f>
        <v>1</v>
      </c>
      <c r="H9" s="4">
        <f>[1]IC_201123_Cl!H9</f>
        <v>3.67</v>
      </c>
      <c r="I9" s="4">
        <f>[1]IC_201123_Cl!I9</f>
        <v>1.2357</v>
      </c>
      <c r="J9" s="4">
        <f>[1]IC_201123_Cl!J9</f>
        <v>0</v>
      </c>
      <c r="K9" s="4">
        <f>[1]IC_201123_Cl!K9</f>
        <v>5.9041114901180949</v>
      </c>
      <c r="L9" s="4">
        <f>[1]IC_201123_Cl!L9</f>
        <v>5.7888999999999999</v>
      </c>
      <c r="M9" s="4">
        <f>[1]IC_201123_Cl!M9</f>
        <v>20</v>
      </c>
      <c r="N9" s="4">
        <f>[1]IC_201123_Cl!N9</f>
        <v>0</v>
      </c>
      <c r="O9" s="4">
        <f>[1]IC_201123_Cl!O9</f>
        <v>0</v>
      </c>
      <c r="P9" s="4" t="str">
        <f>[1]IC_201123_Cl!P9</f>
        <v>x20 dil</v>
      </c>
    </row>
    <row r="10" spans="1:16">
      <c r="A10" s="4">
        <f>[1]IC_201123_Cl!A10</f>
        <v>3</v>
      </c>
      <c r="B10" s="4" t="str">
        <f>[1]IC_201123_Cl!B10</f>
        <v>0 40 T</v>
      </c>
      <c r="C10" s="4">
        <f>[1]IC_201123_Cl!C10</f>
        <v>0</v>
      </c>
      <c r="D10" s="4">
        <f>[1]IC_201123_Cl!D10</f>
        <v>40</v>
      </c>
      <c r="E10" s="4" t="str">
        <f>[1]IC_201123_Cl!E10</f>
        <v>T</v>
      </c>
      <c r="F10" s="4" t="str">
        <f>[1]IC_201123_Cl!F10</f>
        <v>20.11.2023</v>
      </c>
      <c r="G10" s="4">
        <f>[1]IC_201123_Cl!G10</f>
        <v>1</v>
      </c>
      <c r="H10" s="4">
        <f>[1]IC_201123_Cl!H10</f>
        <v>3.67</v>
      </c>
      <c r="I10" s="4">
        <f>[1]IC_201123_Cl!I10</f>
        <v>0.2515</v>
      </c>
      <c r="J10" s="4">
        <f>[1]IC_201123_Cl!J10</f>
        <v>0</v>
      </c>
      <c r="K10" s="4">
        <f>[1]IC_201123_Cl!K10</f>
        <v>0.96425409671597784</v>
      </c>
      <c r="L10" s="4">
        <f>[1]IC_201123_Cl!L10</f>
        <v>0.78949999999999998</v>
      </c>
      <c r="M10" s="4">
        <f>[1]IC_201123_Cl!M10</f>
        <v>5</v>
      </c>
      <c r="N10" s="4">
        <f>[1]IC_201123_Cl!N10</f>
        <v>4.8212704835798892</v>
      </c>
      <c r="O10" s="4">
        <f>[1]IC_201123_Cl!O10</f>
        <v>3.9474999999999998</v>
      </c>
      <c r="P10" s="4" t="str">
        <f>[1]IC_201123_Cl!P10</f>
        <v>0 40 Top</v>
      </c>
    </row>
    <row r="11" spans="1:16">
      <c r="A11" s="4">
        <f>[1]IC_201123_Cl!A11</f>
        <v>4</v>
      </c>
      <c r="B11" s="4" t="str">
        <f>[1]IC_201123_Cl!B11</f>
        <v>10 0 B</v>
      </c>
      <c r="C11" s="4">
        <f>[1]IC_201123_Cl!C11</f>
        <v>10</v>
      </c>
      <c r="D11" s="4">
        <f>[1]IC_201123_Cl!D11</f>
        <v>0</v>
      </c>
      <c r="E11" s="4" t="str">
        <f>[1]IC_201123_Cl!E11</f>
        <v>B</v>
      </c>
      <c r="F11" s="4" t="str">
        <f>[1]IC_201123_Cl!F11</f>
        <v>20.11.2023</v>
      </c>
      <c r="G11" s="4">
        <f>[1]IC_201123_Cl!G11</f>
        <v>1</v>
      </c>
      <c r="H11" s="4">
        <f>[1]IC_201123_Cl!H11</f>
        <v>3.6669999999999998</v>
      </c>
      <c r="I11" s="4">
        <f>[1]IC_201123_Cl!I11</f>
        <v>0.27139999999999997</v>
      </c>
      <c r="J11" s="4">
        <f>[1]IC_201123_Cl!J11</f>
        <v>0</v>
      </c>
      <c r="K11" s="4">
        <f>[1]IC_201123_Cl!K11</f>
        <v>1.0641353831706639</v>
      </c>
      <c r="L11" s="4">
        <f>[1]IC_201123_Cl!L11</f>
        <v>0.89039999999999997</v>
      </c>
      <c r="M11" s="4">
        <f>[1]IC_201123_Cl!M11</f>
        <v>5</v>
      </c>
      <c r="N11" s="4">
        <f>[1]IC_201123_Cl!N11</f>
        <v>5.3206769158533191</v>
      </c>
      <c r="O11" s="4">
        <f>[1]IC_201123_Cl!O11</f>
        <v>4.452</v>
      </c>
      <c r="P11" s="4" t="str">
        <f>[1]IC_201123_Cl!P11</f>
        <v>10 0  Bottom</v>
      </c>
    </row>
    <row r="12" spans="1:16">
      <c r="A12" s="4">
        <f>[1]IC_201123_Cl!A12</f>
        <v>5</v>
      </c>
      <c r="B12" s="4" t="str">
        <f>[1]IC_201123_Cl!B12</f>
        <v>10 90 B</v>
      </c>
      <c r="C12" s="4">
        <f>[1]IC_201123_Cl!C12</f>
        <v>10</v>
      </c>
      <c r="D12" s="4">
        <f>[1]IC_201123_Cl!D12</f>
        <v>90</v>
      </c>
      <c r="E12" s="4" t="str">
        <f>[1]IC_201123_Cl!E12</f>
        <v>B</v>
      </c>
      <c r="F12" s="4" t="str">
        <f>[1]IC_201123_Cl!F12</f>
        <v>20.11.2023</v>
      </c>
      <c r="G12" s="4">
        <f>[1]IC_201123_Cl!G12</f>
        <v>1</v>
      </c>
      <c r="H12" s="4">
        <f>[1]IC_201123_Cl!H12</f>
        <v>3.67</v>
      </c>
      <c r="I12" s="4">
        <f>[1]IC_201123_Cl!I12</f>
        <v>0.48780000000000001</v>
      </c>
      <c r="J12" s="4">
        <f>[1]IC_201123_Cl!J12</f>
        <v>0</v>
      </c>
      <c r="K12" s="4">
        <f>[1]IC_201123_Cl!K12</f>
        <v>2.150281633863834</v>
      </c>
      <c r="L12" s="4">
        <f>[1]IC_201123_Cl!L12</f>
        <v>1.9895</v>
      </c>
      <c r="M12" s="4">
        <f>[1]IC_201123_Cl!M12</f>
        <v>5</v>
      </c>
      <c r="N12" s="4">
        <f>[1]IC_201123_Cl!N12</f>
        <v>10.75140816931917</v>
      </c>
      <c r="O12" s="4">
        <f>[1]IC_201123_Cl!O12</f>
        <v>9.9474999999999998</v>
      </c>
      <c r="P12" s="4" t="str">
        <f>[1]IC_201123_Cl!P12</f>
        <v>10 90 Bottom</v>
      </c>
    </row>
    <row r="13" spans="1:16">
      <c r="A13" s="4">
        <f>[1]IC_201123_Cl!A13</f>
        <v>6</v>
      </c>
      <c r="B13" s="4" t="str">
        <f>[1]IC_201123_Cl!B13</f>
        <v>10 10 T</v>
      </c>
      <c r="C13" s="4">
        <f>[1]IC_201123_Cl!C13</f>
        <v>10</v>
      </c>
      <c r="D13" s="4">
        <f>[1]IC_201123_Cl!D13</f>
        <v>10</v>
      </c>
      <c r="E13" s="4" t="str">
        <f>[1]IC_201123_Cl!E13</f>
        <v>T</v>
      </c>
      <c r="F13" s="4" t="str">
        <f>[1]IC_201123_Cl!F13</f>
        <v>20.11.2023</v>
      </c>
      <c r="G13" s="4">
        <f>[1]IC_201123_Cl!G13</f>
        <v>1</v>
      </c>
      <c r="H13" s="4">
        <f>[1]IC_201123_Cl!H13</f>
        <v>3.67</v>
      </c>
      <c r="I13" s="4">
        <f>[1]IC_201123_Cl!I13</f>
        <v>0.40289999999999998</v>
      </c>
      <c r="J13" s="4">
        <f>[1]IC_201123_Cl!J13</f>
        <v>0</v>
      </c>
      <c r="K13" s="4">
        <f>[1]IC_201123_Cl!K13</f>
        <v>1.7241549393913287</v>
      </c>
      <c r="L13" s="4">
        <f>[1]IC_201123_Cl!L13</f>
        <v>1.5586</v>
      </c>
      <c r="M13" s="4">
        <f>[1]IC_201123_Cl!M13</f>
        <v>5</v>
      </c>
      <c r="N13" s="4">
        <f>[1]IC_201123_Cl!N13</f>
        <v>8.6207746969566443</v>
      </c>
      <c r="O13" s="4">
        <f>[1]IC_201123_Cl!O13</f>
        <v>7.7930000000000001</v>
      </c>
      <c r="P13" s="4" t="str">
        <f>[1]IC_201123_Cl!P13</f>
        <v>10 10 Top</v>
      </c>
    </row>
    <row r="14" spans="1:16">
      <c r="A14" s="4">
        <f>[1]IC_201123_Cl!A14</f>
        <v>7</v>
      </c>
      <c r="B14" s="4" t="str">
        <f>[1]IC_201123_Cl!B14</f>
        <v>10 80 T</v>
      </c>
      <c r="C14" s="4">
        <f>[1]IC_201123_Cl!C14</f>
        <v>10</v>
      </c>
      <c r="D14" s="4">
        <f>[1]IC_201123_Cl!D14</f>
        <v>80</v>
      </c>
      <c r="E14" s="4" t="str">
        <f>[1]IC_201123_Cl!E14</f>
        <v>T</v>
      </c>
      <c r="F14" s="4" t="str">
        <f>[1]IC_201123_Cl!F14</f>
        <v>20.11.2023</v>
      </c>
      <c r="G14" s="4">
        <f>[1]IC_201123_Cl!G14</f>
        <v>1</v>
      </c>
      <c r="H14" s="4">
        <f>[1]IC_201123_Cl!H14</f>
        <v>3.67</v>
      </c>
      <c r="I14" s="4">
        <f>[1]IC_201123_Cl!I14</f>
        <v>0.71099999999999997</v>
      </c>
      <c r="J14" s="4">
        <f>[1]IC_201123_Cl!J14</f>
        <v>0</v>
      </c>
      <c r="K14" s="4">
        <f>[1]IC_201123_Cl!K14</f>
        <v>3.2705581733957914</v>
      </c>
      <c r="L14" s="4">
        <f>[1]IC_201123_Cl!L14</f>
        <v>3.1236000000000002</v>
      </c>
      <c r="M14" s="4">
        <f>[1]IC_201123_Cl!M14</f>
        <v>5</v>
      </c>
      <c r="N14" s="4">
        <f>[1]IC_201123_Cl!N14</f>
        <v>16.352790866978957</v>
      </c>
      <c r="O14" s="4">
        <f>[1]IC_201123_Cl!O14</f>
        <v>15.618</v>
      </c>
      <c r="P14" s="4" t="str">
        <f>[1]IC_201123_Cl!P14</f>
        <v>10 80 Top</v>
      </c>
    </row>
    <row r="15" spans="1:16">
      <c r="A15" s="4">
        <f>[1]IC_201123_Cl!A15</f>
        <v>8</v>
      </c>
      <c r="B15" s="4" t="str">
        <f>[1]IC_201123_Cl!B15</f>
        <v>10 20 B</v>
      </c>
      <c r="C15" s="4">
        <f>[1]IC_201123_Cl!C15</f>
        <v>10</v>
      </c>
      <c r="D15" s="4">
        <f>[1]IC_201123_Cl!D15</f>
        <v>20</v>
      </c>
      <c r="E15" s="4" t="str">
        <f>[1]IC_201123_Cl!E15</f>
        <v>B</v>
      </c>
      <c r="F15" s="4" t="str">
        <f>[1]IC_201123_Cl!F15</f>
        <v>20.11.2023</v>
      </c>
      <c r="G15" s="4">
        <f>[1]IC_201123_Cl!G15</f>
        <v>1</v>
      </c>
      <c r="H15" s="4">
        <f>[1]IC_201123_Cl!H15</f>
        <v>3.67</v>
      </c>
      <c r="I15" s="4">
        <f>[1]IC_201123_Cl!I15</f>
        <v>0.39029999999999998</v>
      </c>
      <c r="J15" s="4">
        <f>[1]IC_201123_Cl!J15</f>
        <v>0</v>
      </c>
      <c r="K15" s="4">
        <f>[1]IC_201123_Cl!K15</f>
        <v>1.6609135218371054</v>
      </c>
      <c r="L15" s="4">
        <f>[1]IC_201123_Cl!L15</f>
        <v>1.4945999999999999</v>
      </c>
      <c r="M15" s="4">
        <f>[1]IC_201123_Cl!M15</f>
        <v>5</v>
      </c>
      <c r="N15" s="4">
        <f>[1]IC_201123_Cl!N15</f>
        <v>8.3045676091855274</v>
      </c>
      <c r="O15" s="4">
        <f>[1]IC_201123_Cl!O15</f>
        <v>7.4729999999999999</v>
      </c>
      <c r="P15" s="4" t="str">
        <f>[1]IC_201123_Cl!P15</f>
        <v>10 20 Bottom</v>
      </c>
    </row>
    <row r="16" spans="1:16">
      <c r="A16" s="4">
        <f>[1]IC_201123_Cl!A16</f>
        <v>9</v>
      </c>
      <c r="B16" s="4" t="str">
        <f>[1]IC_201123_Cl!B16</f>
        <v>20 30 T</v>
      </c>
      <c r="C16" s="4">
        <f>[1]IC_201123_Cl!C16</f>
        <v>20</v>
      </c>
      <c r="D16" s="4">
        <f>[1]IC_201123_Cl!D16</f>
        <v>30</v>
      </c>
      <c r="E16" s="4" t="str">
        <f>[1]IC_201123_Cl!E16</f>
        <v>T</v>
      </c>
      <c r="F16" s="4" t="str">
        <f>[1]IC_201123_Cl!F16</f>
        <v>20.11.2023</v>
      </c>
      <c r="G16" s="4">
        <f>[1]IC_201123_Cl!G16</f>
        <v>1</v>
      </c>
      <c r="H16" s="4">
        <f>[1]IC_201123_Cl!H16</f>
        <v>3.67</v>
      </c>
      <c r="I16" s="4">
        <f>[1]IC_201123_Cl!I16</f>
        <v>0.40949999999999998</v>
      </c>
      <c r="J16" s="4">
        <f>[1]IC_201123_Cl!J16</f>
        <v>0</v>
      </c>
      <c r="K16" s="4">
        <f>[1]IC_201123_Cl!K16</f>
        <v>1.7572813962054457</v>
      </c>
      <c r="L16" s="4">
        <f>[1]IC_201123_Cl!L16</f>
        <v>1.5916999999999999</v>
      </c>
      <c r="M16" s="4">
        <f>[1]IC_201123_Cl!M16</f>
        <v>5</v>
      </c>
      <c r="N16" s="4">
        <f>[1]IC_201123_Cl!N16</f>
        <v>8.7864069810272287</v>
      </c>
      <c r="O16" s="4">
        <f>[1]IC_201123_Cl!O16</f>
        <v>7.958499999999999</v>
      </c>
      <c r="P16" s="4" t="str">
        <f>[1]IC_201123_Cl!P16</f>
        <v>20 30 Top</v>
      </c>
    </row>
    <row r="17" spans="1:16">
      <c r="A17" s="4">
        <f>[1]IC_201123_Cl!A17</f>
        <v>10</v>
      </c>
      <c r="B17" s="4" t="str">
        <f>[1]IC_201123_Cl!B17</f>
        <v>10 30 T</v>
      </c>
      <c r="C17" s="4">
        <f>[1]IC_201123_Cl!C17</f>
        <v>10</v>
      </c>
      <c r="D17" s="4">
        <f>[1]IC_201123_Cl!D17</f>
        <v>30</v>
      </c>
      <c r="E17" s="4" t="str">
        <f>[1]IC_201123_Cl!E17</f>
        <v>T</v>
      </c>
      <c r="F17" s="4" t="str">
        <f>[1]IC_201123_Cl!F17</f>
        <v>20.11.2023</v>
      </c>
      <c r="G17" s="4">
        <f>[1]IC_201123_Cl!G17</f>
        <v>1</v>
      </c>
      <c r="H17" s="4">
        <f>[1]IC_201123_Cl!H17</f>
        <v>3.67</v>
      </c>
      <c r="I17" s="4">
        <f>[1]IC_201123_Cl!I17</f>
        <v>0.40739999999999998</v>
      </c>
      <c r="J17" s="4">
        <f>[1]IC_201123_Cl!J17</f>
        <v>0</v>
      </c>
      <c r="K17" s="4">
        <f>[1]IC_201123_Cl!K17</f>
        <v>1.7467411599464087</v>
      </c>
      <c r="L17" s="4">
        <f>[1]IC_201123_Cl!L17</f>
        <v>1.5811999999999999</v>
      </c>
      <c r="M17" s="4">
        <f>[1]IC_201123_Cl!M17</f>
        <v>5</v>
      </c>
      <c r="N17" s="4">
        <f>[1]IC_201123_Cl!N17</f>
        <v>8.7337057997320429</v>
      </c>
      <c r="O17" s="4">
        <f>[1]IC_201123_Cl!O17</f>
        <v>7.9059999999999997</v>
      </c>
      <c r="P17" s="4" t="str">
        <f>[1]IC_201123_Cl!P17</f>
        <v>10 30 Top</v>
      </c>
    </row>
    <row r="18" spans="1:16">
      <c r="A18" s="4">
        <f>[1]IC_201123_Cl!A18</f>
        <v>11</v>
      </c>
      <c r="B18" s="4" t="str">
        <f>[1]IC_201123_Cl!B18</f>
        <v>10 20 T</v>
      </c>
      <c r="C18" s="4">
        <f>[1]IC_201123_Cl!C18</f>
        <v>10</v>
      </c>
      <c r="D18" s="4">
        <f>[1]IC_201123_Cl!D18</f>
        <v>20</v>
      </c>
      <c r="E18" s="4" t="str">
        <f>[1]IC_201123_Cl!E18</f>
        <v>T</v>
      </c>
      <c r="F18" s="4" t="str">
        <f>[1]IC_201123_Cl!F18</f>
        <v>20.11.2023</v>
      </c>
      <c r="G18" s="4">
        <f>[1]IC_201123_Cl!G18</f>
        <v>1</v>
      </c>
      <c r="H18" s="4">
        <f>[1]IC_201123_Cl!H18</f>
        <v>3.67</v>
      </c>
      <c r="I18" s="4">
        <f>[1]IC_201123_Cl!I18</f>
        <v>0.39810000000000001</v>
      </c>
      <c r="J18" s="4">
        <f>[1]IC_201123_Cl!J18</f>
        <v>0</v>
      </c>
      <c r="K18" s="4">
        <f>[1]IC_201123_Cl!K18</f>
        <v>1.7000629707992438</v>
      </c>
      <c r="L18" s="4">
        <f>[1]IC_201123_Cl!L18</f>
        <v>1.5339</v>
      </c>
      <c r="M18" s="4">
        <f>[1]IC_201123_Cl!M18</f>
        <v>5</v>
      </c>
      <c r="N18" s="4">
        <f>[1]IC_201123_Cl!N18</f>
        <v>8.500314853996219</v>
      </c>
      <c r="O18" s="4">
        <f>[1]IC_201123_Cl!O18</f>
        <v>7.6695000000000002</v>
      </c>
      <c r="P18" s="4" t="str">
        <f>[1]IC_201123_Cl!P18</f>
        <v>10 20 Top</v>
      </c>
    </row>
    <row r="19" spans="1:16">
      <c r="A19" s="4">
        <f>[1]IC_201123_Cl!A19</f>
        <v>12</v>
      </c>
      <c r="B19" s="4" t="str">
        <f>[1]IC_201123_Cl!B19</f>
        <v>10 100 T</v>
      </c>
      <c r="C19" s="4">
        <f>[1]IC_201123_Cl!C19</f>
        <v>10</v>
      </c>
      <c r="D19" s="4">
        <f>[1]IC_201123_Cl!D19</f>
        <v>100</v>
      </c>
      <c r="E19" s="4" t="str">
        <f>[1]IC_201123_Cl!E19</f>
        <v>T</v>
      </c>
      <c r="F19" s="4" t="str">
        <f>[1]IC_201123_Cl!F19</f>
        <v>20.11.2023</v>
      </c>
      <c r="G19" s="4">
        <f>[1]IC_201123_Cl!G19</f>
        <v>1</v>
      </c>
      <c r="H19" s="4">
        <f>[1]IC_201123_Cl!H19</f>
        <v>3.673</v>
      </c>
      <c r="I19" s="4">
        <f>[1]IC_201123_Cl!I19</f>
        <v>1.5415000000000001</v>
      </c>
      <c r="J19" s="4">
        <f>[1]IC_201123_Cl!J19</f>
        <v>0</v>
      </c>
      <c r="K19" s="4">
        <f>[1]IC_201123_Cl!K19</f>
        <v>7.4389706558388502</v>
      </c>
      <c r="L19" s="4">
        <f>[1]IC_201123_Cl!L19</f>
        <v>7.3428000000000004</v>
      </c>
      <c r="M19" s="4">
        <f>[1]IC_201123_Cl!M19</f>
        <v>5</v>
      </c>
      <c r="N19" s="4">
        <f>[1]IC_201123_Cl!N19</f>
        <v>37.194853279194248</v>
      </c>
      <c r="O19" s="4">
        <f>[1]IC_201123_Cl!O19</f>
        <v>36.713999999999999</v>
      </c>
      <c r="P19" s="4" t="str">
        <f>[1]IC_201123_Cl!P19</f>
        <v>10 100 Top</v>
      </c>
    </row>
    <row r="20" spans="1:16">
      <c r="A20" s="4">
        <f>[1]IC_201123_Cl!A20</f>
        <v>13</v>
      </c>
      <c r="B20" s="4" t="str">
        <f>[1]IC_201123_Cl!B20</f>
        <v>10 80 B</v>
      </c>
      <c r="C20" s="4">
        <f>[1]IC_201123_Cl!C20</f>
        <v>10</v>
      </c>
      <c r="D20" s="4">
        <f>[1]IC_201123_Cl!D20</f>
        <v>80</v>
      </c>
      <c r="E20" s="4" t="str">
        <f>[1]IC_201123_Cl!E20</f>
        <v>B</v>
      </c>
      <c r="F20" s="4" t="str">
        <f>[1]IC_201123_Cl!F20</f>
        <v>20.11.2023</v>
      </c>
      <c r="G20" s="4">
        <f>[1]IC_201123_Cl!G20</f>
        <v>1</v>
      </c>
      <c r="H20" s="4">
        <f>[1]IC_201123_Cl!H20</f>
        <v>3.67</v>
      </c>
      <c r="I20" s="4">
        <f>[1]IC_201123_Cl!I20</f>
        <v>0.19439999999999999</v>
      </c>
      <c r="J20" s="4">
        <f>[1]IC_201123_Cl!J20</f>
        <v>0</v>
      </c>
      <c r="K20" s="4">
        <f>[1]IC_201123_Cl!K20</f>
        <v>0.67766005367263216</v>
      </c>
      <c r="L20" s="4">
        <f>[1]IC_201123_Cl!L20</f>
        <v>0.49940000000000001</v>
      </c>
      <c r="M20" s="4">
        <f>[1]IC_201123_Cl!M20</f>
        <v>5</v>
      </c>
      <c r="N20" s="4">
        <f>[1]IC_201123_Cl!N20</f>
        <v>3.3883002683631607</v>
      </c>
      <c r="O20" s="4">
        <f>[1]IC_201123_Cl!O20</f>
        <v>2.4969999999999999</v>
      </c>
      <c r="P20" s="4" t="str">
        <f>[1]IC_201123_Cl!P20</f>
        <v>10 80 Bottom</v>
      </c>
    </row>
    <row r="21" spans="1:16">
      <c r="A21" s="4">
        <f>[1]IC_201123_Cl!A21</f>
        <v>14</v>
      </c>
      <c r="B21" s="4" t="str">
        <f>[1]IC_201123_Cl!B21</f>
        <v>20 10 B</v>
      </c>
      <c r="C21" s="4">
        <f>[1]IC_201123_Cl!C21</f>
        <v>20</v>
      </c>
      <c r="D21" s="4">
        <f>[1]IC_201123_Cl!D21</f>
        <v>10</v>
      </c>
      <c r="E21" s="4" t="str">
        <f>[1]IC_201123_Cl!E21</f>
        <v>B</v>
      </c>
      <c r="F21" s="4" t="str">
        <f>[1]IC_201123_Cl!F21</f>
        <v>20.11.2023</v>
      </c>
      <c r="G21" s="4">
        <f>[1]IC_201123_Cl!G21</f>
        <v>1</v>
      </c>
      <c r="H21" s="4">
        <f>[1]IC_201123_Cl!H21</f>
        <v>3.67</v>
      </c>
      <c r="I21" s="4">
        <f>[1]IC_201123_Cl!I21</f>
        <v>0.41139999999999999</v>
      </c>
      <c r="J21" s="4">
        <f>[1]IC_201123_Cl!J21</f>
        <v>0</v>
      </c>
      <c r="K21" s="4">
        <f>[1]IC_201123_Cl!K21</f>
        <v>1.7668178004398127</v>
      </c>
      <c r="L21" s="4">
        <f>[1]IC_201123_Cl!L21</f>
        <v>1.6012999999999999</v>
      </c>
      <c r="M21" s="4">
        <f>[1]IC_201123_Cl!M21</f>
        <v>5</v>
      </c>
      <c r="N21" s="4">
        <f>[1]IC_201123_Cl!N21</f>
        <v>8.8340890021990646</v>
      </c>
      <c r="O21" s="4">
        <f>[1]IC_201123_Cl!O21</f>
        <v>8.0064999999999991</v>
      </c>
      <c r="P21" s="4" t="str">
        <f>[1]IC_201123_Cl!P21</f>
        <v>20 10 Bottom</v>
      </c>
    </row>
    <row r="22" spans="1:16">
      <c r="A22" s="4">
        <f>[1]IC_201123_Cl!A22</f>
        <v>15</v>
      </c>
      <c r="B22" s="4" t="str">
        <f>[1]IC_201123_Cl!B22</f>
        <v>Blank</v>
      </c>
      <c r="C22" s="4"/>
      <c r="D22" s="4"/>
      <c r="E22" s="4"/>
      <c r="F22" s="4" t="str">
        <f>[1]IC_201123_Cl!F22</f>
        <v>20.11.2023</v>
      </c>
      <c r="G22" s="4">
        <f>[1]IC_201123_Cl!G22</f>
        <v>1</v>
      </c>
      <c r="H22" s="4">
        <f>[1]IC_201123_Cl!H22</f>
        <v>3.67</v>
      </c>
      <c r="I22" s="4">
        <f>[1]IC_201123_Cl!I22</f>
        <v>0.24940000000000001</v>
      </c>
      <c r="J22" s="4">
        <f>[1]IC_201123_Cl!J22</f>
        <v>0</v>
      </c>
      <c r="K22" s="4">
        <f>[1]IC_201123_Cl!K22</f>
        <v>0.95371386045694073</v>
      </c>
      <c r="L22" s="4">
        <f>[1]IC_201123_Cl!L22</f>
        <v>0.77839999999999998</v>
      </c>
      <c r="M22" s="4">
        <f>[1]IC_201123_Cl!M22</f>
        <v>0</v>
      </c>
      <c r="N22" s="4">
        <f>[1]IC_201123_Cl!N22</f>
        <v>0</v>
      </c>
      <c r="O22" s="4">
        <f>[1]IC_201123_Cl!O22</f>
        <v>0</v>
      </c>
      <c r="P22" s="4" t="str">
        <f>[1]IC_201123_Cl!P22</f>
        <v>DI Water</v>
      </c>
    </row>
    <row r="23" spans="1:16">
      <c r="A23" s="4">
        <f>[1]IC_201123_Cl!A23</f>
        <v>16</v>
      </c>
      <c r="B23" s="4" t="str">
        <f>[1]IC_201123_Cl!B23</f>
        <v>Cal Check</v>
      </c>
      <c r="C23" s="4"/>
      <c r="D23" s="4"/>
      <c r="E23" s="4"/>
      <c r="F23" s="4" t="str">
        <f>[1]IC_201123_Cl!F23</f>
        <v>20.11.2023</v>
      </c>
      <c r="G23" s="4">
        <f>[1]IC_201123_Cl!G23</f>
        <v>1</v>
      </c>
      <c r="H23" s="4">
        <f>[1]IC_201123_Cl!H23</f>
        <v>3.673</v>
      </c>
      <c r="I23" s="4">
        <f>[1]IC_201123_Cl!I23</f>
        <v>1.2405999999999999</v>
      </c>
      <c r="J23" s="4">
        <f>[1]IC_201123_Cl!J23</f>
        <v>0</v>
      </c>
      <c r="K23" s="4">
        <f>[1]IC_201123_Cl!K23</f>
        <v>5.9287053747225142</v>
      </c>
      <c r="L23" s="4">
        <f>[1]IC_201123_Cl!L23</f>
        <v>5.8140000000000001</v>
      </c>
      <c r="M23" s="4">
        <f>[1]IC_201123_Cl!M23</f>
        <v>20</v>
      </c>
      <c r="N23" s="4">
        <f>[1]IC_201123_Cl!N23</f>
        <v>0</v>
      </c>
      <c r="O23" s="4">
        <f>[1]IC_201123_Cl!O23</f>
        <v>0</v>
      </c>
      <c r="P23" s="4" t="str">
        <f>[1]IC_201123_Cl!P23</f>
        <v>x20 dil</v>
      </c>
    </row>
    <row r="24" spans="1:16">
      <c r="A24" s="4">
        <f>[1]IC_201123_Cl!A24</f>
        <v>17</v>
      </c>
      <c r="B24" s="4" t="str">
        <f>[1]IC_201123_Cl!B24</f>
        <v>0 90 B</v>
      </c>
      <c r="C24" s="4">
        <f>[1]IC_201123_Cl!C24</f>
        <v>0</v>
      </c>
      <c r="D24" s="4">
        <f>[1]IC_201123_Cl!D24</f>
        <v>90</v>
      </c>
      <c r="E24" s="4" t="str">
        <f>[1]IC_201123_Cl!E24</f>
        <v>B</v>
      </c>
      <c r="F24" s="4" t="str">
        <f>[1]IC_201123_Cl!F24</f>
        <v>20.11.2023</v>
      </c>
      <c r="G24" s="4">
        <f>[1]IC_201123_Cl!G24</f>
        <v>1</v>
      </c>
      <c r="H24" s="4">
        <f>[1]IC_201123_Cl!H24</f>
        <v>3.73</v>
      </c>
      <c r="I24" s="4">
        <f>[1]IC_201123_Cl!I24</f>
        <v>2.0199999999999999E-2</v>
      </c>
      <c r="J24" s="4">
        <f>[1]IC_201123_Cl!J24</f>
        <v>0</v>
      </c>
      <c r="K24" s="4">
        <f>[1]IC_201123_Cl!K24</f>
        <v>-0.19667763981512307</v>
      </c>
      <c r="L24" s="4">
        <f>[1]IC_201123_Cl!L24</f>
        <v>-0.38569999999999999</v>
      </c>
      <c r="M24" s="4">
        <f>[1]IC_201123_Cl!M24</f>
        <v>0</v>
      </c>
      <c r="N24" s="4">
        <f>[1]IC_201123_Cl!N24</f>
        <v>0</v>
      </c>
      <c r="O24" s="4">
        <f>[1]IC_201123_Cl!O24</f>
        <v>0</v>
      </c>
      <c r="P24" s="4" t="str">
        <f>[1]IC_201123_Cl!P24</f>
        <v>Disregard, started by accident</v>
      </c>
    </row>
    <row r="25" spans="1:16">
      <c r="A25" s="4">
        <f>[1]IC_201123_Cl!A25</f>
        <v>18</v>
      </c>
      <c r="B25" s="4" t="str">
        <f>[1]IC_201123_Cl!B25</f>
        <v>Blank</v>
      </c>
      <c r="C25" s="4"/>
      <c r="D25" s="4"/>
      <c r="E25" s="4"/>
      <c r="F25" s="4" t="str">
        <f>[1]IC_201123_Cl!F25</f>
        <v>20.11.2023</v>
      </c>
      <c r="G25" s="4">
        <f>[1]IC_201123_Cl!G25</f>
        <v>1</v>
      </c>
      <c r="H25" s="4">
        <f>[1]IC_201123_Cl!H25</f>
        <v>3.6869999999999998</v>
      </c>
      <c r="I25" s="4">
        <f>[1]IC_201123_Cl!I25</f>
        <v>0.15240000000000001</v>
      </c>
      <c r="J25" s="4">
        <f>[1]IC_201123_Cl!J25</f>
        <v>0</v>
      </c>
      <c r="K25" s="4">
        <f>[1]IC_201123_Cl!K25</f>
        <v>0.46685532849188754</v>
      </c>
      <c r="L25" s="4">
        <f>[1]IC_201123_Cl!L25</f>
        <v>0.28589999999999999</v>
      </c>
      <c r="M25" s="4">
        <f>[1]IC_201123_Cl!M25</f>
        <v>0</v>
      </c>
      <c r="N25" s="4">
        <f>[1]IC_201123_Cl!N25</f>
        <v>0</v>
      </c>
      <c r="O25" s="4">
        <f>[1]IC_201123_Cl!O25</f>
        <v>0</v>
      </c>
      <c r="P25" s="4" t="str">
        <f>[1]IC_201123_Cl!P25</f>
        <v>Disregard, wash column</v>
      </c>
    </row>
    <row r="26" spans="1:16">
      <c r="A26" s="4">
        <f>[1]IC_201123_Cl!A26</f>
        <v>19</v>
      </c>
      <c r="B26" s="4" t="str">
        <f>[1]IC_201123_Cl!B26</f>
        <v>Blank</v>
      </c>
      <c r="C26" s="4"/>
      <c r="D26" s="4"/>
      <c r="E26" s="4"/>
      <c r="F26" s="4" t="str">
        <f>[1]IC_201123_Cl!F26</f>
        <v>20.11.2023</v>
      </c>
      <c r="G26" s="4">
        <f>[1]IC_201123_Cl!G26</f>
        <v>1</v>
      </c>
      <c r="H26" s="4">
        <f>[1]IC_201123_Cl!H26</f>
        <v>3.67</v>
      </c>
      <c r="I26" s="4">
        <f>[1]IC_201123_Cl!I26</f>
        <v>0.25180000000000002</v>
      </c>
      <c r="J26" s="4">
        <f>[1]IC_201123_Cl!J26</f>
        <v>0</v>
      </c>
      <c r="K26" s="4">
        <f>[1]IC_201123_Cl!K26</f>
        <v>0.96575984475298327</v>
      </c>
      <c r="L26" s="4">
        <f>[1]IC_201123_Cl!L26</f>
        <v>0.79090000000000005</v>
      </c>
      <c r="M26" s="4">
        <f>[1]IC_201123_Cl!M26</f>
        <v>0</v>
      </c>
      <c r="N26" s="4">
        <f>[1]IC_201123_Cl!N26</f>
        <v>0</v>
      </c>
      <c r="O26" s="4">
        <f>[1]IC_201123_Cl!O26</f>
        <v>0</v>
      </c>
      <c r="P26" s="4" t="str">
        <f>[1]IC_201123_Cl!P26</f>
        <v>DI Water</v>
      </c>
    </row>
    <row r="27" spans="1:16">
      <c r="A27" s="4">
        <f>[1]IC_201123_Cl!A27</f>
        <v>20</v>
      </c>
      <c r="B27" s="4" t="str">
        <f>[1]IC_201123_Cl!B27</f>
        <v>0 90 B</v>
      </c>
      <c r="C27" s="4">
        <f>[1]IC_201123_Cl!C27</f>
        <v>0</v>
      </c>
      <c r="D27" s="4">
        <f>[1]IC_201123_Cl!D27</f>
        <v>90</v>
      </c>
      <c r="E27" s="4" t="str">
        <f>[1]IC_201123_Cl!E27</f>
        <v>B</v>
      </c>
      <c r="F27" s="4" t="str">
        <f>[1]IC_201123_Cl!F27</f>
        <v>20.11.2023</v>
      </c>
      <c r="G27" s="4">
        <f>[1]IC_201123_Cl!G27</f>
        <v>1</v>
      </c>
      <c r="H27" s="4">
        <f>[1]IC_201123_Cl!H27</f>
        <v>3.6629999999999998</v>
      </c>
      <c r="I27" s="4">
        <f>[1]IC_201123_Cl!I27</f>
        <v>0.39700000000000002</v>
      </c>
      <c r="J27" s="4">
        <f>[1]IC_201123_Cl!J27</f>
        <v>0</v>
      </c>
      <c r="K27" s="4">
        <f>[1]IC_201123_Cl!K27</f>
        <v>1.6945418946635578</v>
      </c>
      <c r="L27" s="4">
        <f>[1]IC_201123_Cl!L27</f>
        <v>1.5282</v>
      </c>
      <c r="M27" s="4">
        <f>[1]IC_201123_Cl!M27</f>
        <v>5</v>
      </c>
      <c r="N27" s="4">
        <f>[1]IC_201123_Cl!N27</f>
        <v>8.4727094733177886</v>
      </c>
      <c r="O27" s="4">
        <f>[1]IC_201123_Cl!O27</f>
        <v>7.641</v>
      </c>
      <c r="P27" s="4" t="str">
        <f>[1]IC_201123_Cl!P27</f>
        <v>0 90 Bottom</v>
      </c>
    </row>
    <row r="28" spans="1:16">
      <c r="A28" s="4">
        <f>[1]IC_201123_Cl!A28</f>
        <v>21</v>
      </c>
      <c r="B28" s="4" t="str">
        <f>[1]IC_201123_Cl!B28</f>
        <v>10 40 T</v>
      </c>
      <c r="C28" s="4">
        <f>[1]IC_201123_Cl!C28</f>
        <v>10</v>
      </c>
      <c r="D28" s="4">
        <f>[1]IC_201123_Cl!D28</f>
        <v>40</v>
      </c>
      <c r="E28" s="4" t="str">
        <f>[1]IC_201123_Cl!E28</f>
        <v>T</v>
      </c>
      <c r="F28" s="4" t="str">
        <f>[1]IC_201123_Cl!F28</f>
        <v>20.11.2023</v>
      </c>
      <c r="G28" s="4">
        <f>[1]IC_201123_Cl!G28</f>
        <v>1</v>
      </c>
      <c r="H28" s="4">
        <f>[1]IC_201123_Cl!H28</f>
        <v>3.6629999999999998</v>
      </c>
      <c r="I28" s="4">
        <f>[1]IC_201123_Cl!I28</f>
        <v>0.38950000000000001</v>
      </c>
      <c r="J28" s="4">
        <f>[1]IC_201123_Cl!J28</f>
        <v>0</v>
      </c>
      <c r="K28" s="4">
        <f>[1]IC_201123_Cl!K28</f>
        <v>1.6568981937384246</v>
      </c>
      <c r="L28" s="4">
        <f>[1]IC_201123_Cl!L28</f>
        <v>1.4904999999999999</v>
      </c>
      <c r="M28" s="4">
        <f>[1]IC_201123_Cl!M28</f>
        <v>5</v>
      </c>
      <c r="N28" s="4">
        <f>[1]IC_201123_Cl!N28</f>
        <v>8.2844909686921238</v>
      </c>
      <c r="O28" s="4">
        <f>[1]IC_201123_Cl!O28</f>
        <v>7.4524999999999997</v>
      </c>
      <c r="P28" s="4" t="str">
        <f>[1]IC_201123_Cl!P28</f>
        <v>10 40 Top</v>
      </c>
    </row>
    <row r="29" spans="1:16">
      <c r="A29" s="4">
        <f>[1]IC_201123_Cl!A29</f>
        <v>22</v>
      </c>
      <c r="B29" s="4" t="str">
        <f>[1]IC_201123_Cl!B29</f>
        <v>10 50 T</v>
      </c>
      <c r="C29" s="4">
        <f>[1]IC_201123_Cl!C29</f>
        <v>10</v>
      </c>
      <c r="D29" s="4">
        <f>[1]IC_201123_Cl!D29</f>
        <v>50</v>
      </c>
      <c r="E29" s="4" t="str">
        <f>[1]IC_201123_Cl!E29</f>
        <v>T</v>
      </c>
      <c r="F29" s="4" t="str">
        <f>[1]IC_201123_Cl!F29</f>
        <v>20.11.2023</v>
      </c>
      <c r="G29" s="4">
        <f>[1]IC_201123_Cl!G29</f>
        <v>1</v>
      </c>
      <c r="H29" s="4">
        <f>[1]IC_201123_Cl!H29</f>
        <v>3.6629999999999998</v>
      </c>
      <c r="I29" s="4">
        <f>[1]IC_201123_Cl!I29</f>
        <v>0.35620000000000002</v>
      </c>
      <c r="J29" s="4">
        <f>[1]IC_201123_Cl!J29</f>
        <v>0</v>
      </c>
      <c r="K29" s="4">
        <f>[1]IC_201123_Cl!K29</f>
        <v>1.4897601616308342</v>
      </c>
      <c r="L29" s="4">
        <f>[1]IC_201123_Cl!L29</f>
        <v>1.3212999999999999</v>
      </c>
      <c r="M29" s="4">
        <f>[1]IC_201123_Cl!M29</f>
        <v>5</v>
      </c>
      <c r="N29" s="4">
        <f>[1]IC_201123_Cl!N29</f>
        <v>7.4488008081541714</v>
      </c>
      <c r="O29" s="4">
        <f>[1]IC_201123_Cl!O29</f>
        <v>6.6064999999999996</v>
      </c>
      <c r="P29" s="4" t="str">
        <f>[1]IC_201123_Cl!P29</f>
        <v>10 50 Top</v>
      </c>
    </row>
    <row r="30" spans="1:16">
      <c r="A30" s="4">
        <f>[1]IC_201123_Cl!A30</f>
        <v>23</v>
      </c>
      <c r="B30" s="4" t="str">
        <f>[1]IC_201123_Cl!B30</f>
        <v>0 50 B</v>
      </c>
      <c r="C30" s="4">
        <f>[1]IC_201123_Cl!C30</f>
        <v>0</v>
      </c>
      <c r="D30" s="4">
        <f>[1]IC_201123_Cl!D30</f>
        <v>50</v>
      </c>
      <c r="E30" s="4" t="str">
        <f>[1]IC_201123_Cl!E30</f>
        <v>B</v>
      </c>
      <c r="F30" s="4" t="str">
        <f>[1]IC_201123_Cl!F30</f>
        <v>20.11.2023</v>
      </c>
      <c r="G30" s="4">
        <f>[1]IC_201123_Cl!G30</f>
        <v>1</v>
      </c>
      <c r="H30" s="4">
        <f>[1]IC_201123_Cl!H30</f>
        <v>3.66</v>
      </c>
      <c r="I30" s="4">
        <f>[1]IC_201123_Cl!I30</f>
        <v>0.2334</v>
      </c>
      <c r="J30" s="4">
        <f>[1]IC_201123_Cl!J30</f>
        <v>0</v>
      </c>
      <c r="K30" s="4">
        <f>[1]IC_201123_Cl!K30</f>
        <v>0.87340729848332366</v>
      </c>
      <c r="L30" s="4">
        <f>[1]IC_201123_Cl!L30</f>
        <v>0.69710000000000005</v>
      </c>
      <c r="M30" s="4">
        <f>[1]IC_201123_Cl!M30</f>
        <v>5</v>
      </c>
      <c r="N30" s="4">
        <f>[1]IC_201123_Cl!N30</f>
        <v>4.3670364924166183</v>
      </c>
      <c r="O30" s="4">
        <f>[1]IC_201123_Cl!O30</f>
        <v>3.4855</v>
      </c>
      <c r="P30" s="4" t="str">
        <f>[1]IC_201123_Cl!P30</f>
        <v>0 50 Bottom</v>
      </c>
    </row>
    <row r="31" spans="1:16">
      <c r="A31" s="4">
        <f>[1]IC_201123_Cl!A31</f>
        <v>24</v>
      </c>
      <c r="B31" s="4" t="str">
        <f>[1]IC_201123_Cl!B31</f>
        <v>10 60 B</v>
      </c>
      <c r="C31" s="4">
        <f>[1]IC_201123_Cl!C31</f>
        <v>10</v>
      </c>
      <c r="D31" s="4">
        <f>[1]IC_201123_Cl!D31</f>
        <v>60</v>
      </c>
      <c r="E31" s="4" t="str">
        <f>[1]IC_201123_Cl!E31</f>
        <v>B</v>
      </c>
      <c r="F31" s="4" t="str">
        <f>[1]IC_201123_Cl!F31</f>
        <v>20.11.2023</v>
      </c>
      <c r="G31" s="4">
        <f>[1]IC_201123_Cl!G31</f>
        <v>1</v>
      </c>
      <c r="H31" s="4">
        <f>[1]IC_201123_Cl!H31</f>
        <v>3.657</v>
      </c>
      <c r="I31" s="4">
        <f>[1]IC_201123_Cl!I31</f>
        <v>0.3291</v>
      </c>
      <c r="J31" s="4">
        <f>[1]IC_201123_Cl!J31</f>
        <v>0</v>
      </c>
      <c r="K31" s="4">
        <f>[1]IC_201123_Cl!K31</f>
        <v>1.3537409222880203</v>
      </c>
      <c r="L31" s="4">
        <f>[1]IC_201123_Cl!L31</f>
        <v>1.1836</v>
      </c>
      <c r="M31" s="4">
        <f>[1]IC_201123_Cl!M31</f>
        <v>5</v>
      </c>
      <c r="N31" s="4">
        <f>[1]IC_201123_Cl!N31</f>
        <v>6.7687046114401017</v>
      </c>
      <c r="O31" s="4">
        <f>[1]IC_201123_Cl!O31</f>
        <v>5.9180000000000001</v>
      </c>
      <c r="P31" s="4" t="str">
        <f>[1]IC_201123_Cl!P31</f>
        <v>10 60 Bottom</v>
      </c>
    </row>
    <row r="32" spans="1:16">
      <c r="A32" s="4">
        <f>[1]IC_201123_Cl!A32</f>
        <v>25</v>
      </c>
      <c r="B32" s="4" t="str">
        <f>[1]IC_201123_Cl!B32</f>
        <v>10 70 B</v>
      </c>
      <c r="C32" s="4">
        <f>[1]IC_201123_Cl!C32</f>
        <v>10</v>
      </c>
      <c r="D32" s="4">
        <f>[1]IC_201123_Cl!D32</f>
        <v>70</v>
      </c>
      <c r="E32" s="4" t="str">
        <f>[1]IC_201123_Cl!E32</f>
        <v>B</v>
      </c>
      <c r="F32" s="4" t="str">
        <f>[1]IC_201123_Cl!F32</f>
        <v>20.11.2023</v>
      </c>
      <c r="G32" s="4">
        <f>[1]IC_201123_Cl!G32</f>
        <v>1</v>
      </c>
      <c r="H32" s="4">
        <f>[1]IC_201123_Cl!H32</f>
        <v>3.66</v>
      </c>
      <c r="I32" s="4">
        <f>[1]IC_201123_Cl!I32</f>
        <v>1.6296999999999999</v>
      </c>
      <c r="J32" s="4">
        <f>[1]IC_201123_Cl!J32</f>
        <v>0</v>
      </c>
      <c r="K32" s="4">
        <f>[1]IC_201123_Cl!K32</f>
        <v>7.8816605787184129</v>
      </c>
      <c r="L32" s="4">
        <f>[1]IC_201123_Cl!L32</f>
        <v>7.7906000000000004</v>
      </c>
      <c r="M32" s="4">
        <f>[1]IC_201123_Cl!M32</f>
        <v>5</v>
      </c>
      <c r="N32" s="4">
        <f>[1]IC_201123_Cl!N32</f>
        <v>39.408302893592065</v>
      </c>
      <c r="O32" s="4">
        <f>[1]IC_201123_Cl!O32</f>
        <v>38.953000000000003</v>
      </c>
      <c r="P32" s="4" t="str">
        <f>[1]IC_201123_Cl!P32</f>
        <v>10 70 Bottom</v>
      </c>
    </row>
    <row r="33" spans="1:16">
      <c r="A33" s="4">
        <f>[1]IC_201123_Cl!A33</f>
        <v>26</v>
      </c>
      <c r="B33" s="4" t="str">
        <f>[1]IC_201123_Cl!B33</f>
        <v>10 100 B</v>
      </c>
      <c r="C33" s="4">
        <f>[1]IC_201123_Cl!C33</f>
        <v>10</v>
      </c>
      <c r="D33" s="4">
        <f>[1]IC_201123_Cl!D33</f>
        <v>100</v>
      </c>
      <c r="E33" s="4" t="str">
        <f>[1]IC_201123_Cl!E33</f>
        <v>B</v>
      </c>
      <c r="F33" s="4" t="str">
        <f>[1]IC_201123_Cl!F33</f>
        <v>20.11.2023</v>
      </c>
      <c r="G33" s="4">
        <f>[1]IC_201123_Cl!G33</f>
        <v>1</v>
      </c>
      <c r="H33" s="4">
        <f>[1]IC_201123_Cl!H33</f>
        <v>3.66</v>
      </c>
      <c r="I33" s="4">
        <f>[1]IC_201123_Cl!I33</f>
        <v>1.3182</v>
      </c>
      <c r="J33" s="4">
        <f>[1]IC_201123_Cl!J33</f>
        <v>0</v>
      </c>
      <c r="K33" s="4">
        <f>[1]IC_201123_Cl!K33</f>
        <v>6.3181922002945576</v>
      </c>
      <c r="L33" s="4">
        <f>[1]IC_201123_Cl!L33</f>
        <v>6.2083000000000004</v>
      </c>
      <c r="M33" s="4">
        <f>[1]IC_201123_Cl!M33</f>
        <v>5</v>
      </c>
      <c r="N33" s="4">
        <f>[1]IC_201123_Cl!N33</f>
        <v>31.590961001472788</v>
      </c>
      <c r="O33" s="4">
        <f>[1]IC_201123_Cl!O33</f>
        <v>31.041500000000003</v>
      </c>
      <c r="P33" s="4" t="str">
        <f>[1]IC_201123_Cl!P33</f>
        <v>10 100 Bottom</v>
      </c>
    </row>
    <row r="34" spans="1:16">
      <c r="A34" s="4">
        <f>[1]IC_201123_Cl!A34</f>
        <v>27</v>
      </c>
      <c r="B34" s="4" t="str">
        <f>[1]IC_201123_Cl!B34</f>
        <v>Cal Check</v>
      </c>
      <c r="C34" s="4"/>
      <c r="D34" s="4"/>
      <c r="E34" s="4"/>
      <c r="F34" s="4" t="str">
        <f>[1]IC_201123_Cl!F34</f>
        <v>20.11.2023</v>
      </c>
      <c r="G34" s="4">
        <f>[1]IC_201123_Cl!G34</f>
        <v>1</v>
      </c>
      <c r="H34" s="4">
        <f>[1]IC_201123_Cl!H34</f>
        <v>3.66</v>
      </c>
      <c r="I34" s="4">
        <f>[1]IC_201123_Cl!I34</f>
        <v>1.3009999999999999</v>
      </c>
      <c r="J34" s="4">
        <f>[1]IC_201123_Cl!J34</f>
        <v>0</v>
      </c>
      <c r="K34" s="4">
        <f>[1]IC_201123_Cl!K34</f>
        <v>6.2318626461729183</v>
      </c>
      <c r="L34" s="4">
        <f>[1]IC_201123_Cl!L34</f>
        <v>6.1207000000000003</v>
      </c>
      <c r="M34" s="4">
        <f>[1]IC_201123_Cl!M34</f>
        <v>20</v>
      </c>
      <c r="N34" s="4">
        <f>[1]IC_201123_Cl!N34</f>
        <v>0</v>
      </c>
      <c r="O34" s="4">
        <f>[1]IC_201123_Cl!O34</f>
        <v>0</v>
      </c>
      <c r="P34" s="4" t="str">
        <f>[1]IC_201123_Cl!P34</f>
        <v>x20 dil</v>
      </c>
    </row>
    <row r="35" spans="1:16">
      <c r="A35" s="4">
        <f>[1]IC_201123_Cl!A35</f>
        <v>28</v>
      </c>
      <c r="B35" s="4" t="str">
        <f>[1]IC_201123_Cl!B35</f>
        <v>Blank</v>
      </c>
      <c r="C35" s="4"/>
      <c r="D35" s="4"/>
      <c r="E35" s="4"/>
      <c r="F35" s="4" t="str">
        <f>[1]IC_201123_Cl!F35</f>
        <v>20.11.2023</v>
      </c>
      <c r="G35" s="4">
        <f>[1]IC_201123_Cl!G35</f>
        <v>1</v>
      </c>
      <c r="H35" s="4">
        <f>[1]IC_201123_Cl!H35</f>
        <v>3.657</v>
      </c>
      <c r="I35" s="4">
        <f>[1]IC_201123_Cl!I35</f>
        <v>0.22140000000000001</v>
      </c>
      <c r="J35" s="4">
        <f>[1]IC_201123_Cl!J35</f>
        <v>0</v>
      </c>
      <c r="K35" s="4">
        <f>[1]IC_201123_Cl!K35</f>
        <v>0.81317737700311099</v>
      </c>
      <c r="L35" s="4">
        <f>[1]IC_201123_Cl!L35</f>
        <v>0.63619999999999999</v>
      </c>
      <c r="M35" s="4">
        <f>[1]IC_201123_Cl!M35</f>
        <v>0</v>
      </c>
      <c r="N35" s="4">
        <f>[1]IC_201123_Cl!N35</f>
        <v>0</v>
      </c>
      <c r="O35" s="4">
        <f>[1]IC_201123_Cl!O35</f>
        <v>0</v>
      </c>
      <c r="P35" s="4" t="str">
        <f>[1]IC_201123_Cl!P35</f>
        <v>DI Water</v>
      </c>
    </row>
    <row r="36" spans="1:16">
      <c r="A36" s="4" t="str">
        <f>[2]IC_101123_Cl!A2</f>
        <v>Cal 1</v>
      </c>
      <c r="B36" s="4" t="str">
        <f>[2]IC_101123_Cl!B2</f>
        <v>NA</v>
      </c>
      <c r="C36" s="4"/>
      <c r="D36" s="4"/>
      <c r="E36" s="4"/>
      <c r="F36" s="4" t="str">
        <f>[2]IC_101123_Cl!F2</f>
        <v>10.11.2023</v>
      </c>
      <c r="G36" s="4">
        <f>[2]IC_101123_Cl!G2</f>
        <v>1</v>
      </c>
      <c r="H36" s="4" t="str">
        <f>[2]IC_101123_Cl!H2</f>
        <v>NA</v>
      </c>
      <c r="I36" s="4" t="str">
        <f>[2]IC_101123_Cl!I2</f>
        <v>NA</v>
      </c>
      <c r="J36" s="4">
        <f>[2]IC_101123_Cl!J2</f>
        <v>0</v>
      </c>
      <c r="K36" s="4" t="str">
        <f>[2]IC_101123_Cl!K2</f>
        <v>NA</v>
      </c>
      <c r="L36" s="4" t="str">
        <f>[2]IC_101123_Cl!L2</f>
        <v>NA</v>
      </c>
      <c r="M36" s="4">
        <f>[2]IC_101123_Cl!M2</f>
        <v>0</v>
      </c>
      <c r="N36" s="4">
        <f>[2]IC_101123_Cl!N2</f>
        <v>0</v>
      </c>
      <c r="O36" s="4">
        <f>[2]IC_101123_Cl!O2</f>
        <v>0</v>
      </c>
      <c r="P36" s="4" t="str">
        <f>[2]IC_101123_Cl!P2</f>
        <v>Instrument Issues</v>
      </c>
    </row>
    <row r="37" spans="1:16">
      <c r="A37" s="4" t="str">
        <f>[2]IC_101123_Cl!A3</f>
        <v>Cal 2</v>
      </c>
      <c r="B37" s="4" t="str">
        <f>[2]IC_101123_Cl!B3</f>
        <v>Blank</v>
      </c>
      <c r="C37" s="4"/>
      <c r="D37" s="4"/>
      <c r="E37" s="4"/>
      <c r="F37" s="4" t="str">
        <f>[2]IC_101123_Cl!F3</f>
        <v>10.11.2023</v>
      </c>
      <c r="G37" s="4">
        <f>[2]IC_101123_Cl!G3</f>
        <v>1</v>
      </c>
      <c r="H37" s="4">
        <f>[2]IC_101123_Cl!H3</f>
        <v>3.67</v>
      </c>
      <c r="I37" s="4">
        <f>[2]IC_101123_Cl!I3</f>
        <v>2.1100000000000001E-2</v>
      </c>
      <c r="J37" s="4">
        <f>[2]IC_101123_Cl!J3</f>
        <v>0</v>
      </c>
      <c r="K37" s="4">
        <f>[2]IC_101123_Cl!K3</f>
        <v>-2.403146562468832E-2</v>
      </c>
      <c r="L37" s="4">
        <f>[2]IC_101123_Cl!L3</f>
        <v>-3.4500000000000003E-2</v>
      </c>
      <c r="M37" s="4">
        <f>[2]IC_101123_Cl!M3</f>
        <v>0</v>
      </c>
      <c r="N37" s="4">
        <f>[2]IC_101123_Cl!N3</f>
        <v>0</v>
      </c>
      <c r="O37" s="4">
        <f>[2]IC_101123_Cl!O3</f>
        <v>0</v>
      </c>
      <c r="P37" s="4" t="str">
        <f>[2]IC_101123_Cl!P3</f>
        <v>DI Water</v>
      </c>
    </row>
    <row r="38" spans="1:16">
      <c r="A38" s="4" t="str">
        <f>[2]IC_101123_Cl!A4</f>
        <v>Cal 3</v>
      </c>
      <c r="B38" s="4" t="str">
        <f>[2]IC_101123_Cl!B4</f>
        <v>x 5</v>
      </c>
      <c r="C38" s="4"/>
      <c r="D38" s="4"/>
      <c r="E38" s="4"/>
      <c r="F38" s="4" t="str">
        <f>[2]IC_101123_Cl!F4</f>
        <v>10.11.2023</v>
      </c>
      <c r="G38" s="4">
        <f>[2]IC_101123_Cl!G4</f>
        <v>1</v>
      </c>
      <c r="H38" s="4">
        <f>[2]IC_101123_Cl!H4</f>
        <v>3.673</v>
      </c>
      <c r="I38" s="4">
        <f>[2]IC_101123_Cl!I4</f>
        <v>3.7856000000000001</v>
      </c>
      <c r="J38" s="4">
        <f>[2]IC_101123_Cl!J4</f>
        <v>20</v>
      </c>
      <c r="K38" s="4">
        <f>[2]IC_101123_Cl!K4</f>
        <v>20.038533847281688</v>
      </c>
      <c r="L38" s="4">
        <f>[2]IC_101123_Cl!L4</f>
        <v>20.043099999999999</v>
      </c>
      <c r="M38" s="4">
        <f>[2]IC_101123_Cl!M4</f>
        <v>5</v>
      </c>
      <c r="N38" s="4">
        <f>[2]IC_101123_Cl!N4</f>
        <v>0</v>
      </c>
      <c r="O38" s="4">
        <f>[2]IC_101123_Cl!O4</f>
        <v>0</v>
      </c>
      <c r="P38" s="4" t="str">
        <f>[2]IC_101123_Cl!P4</f>
        <v>1 mL in 5</v>
      </c>
    </row>
    <row r="39" spans="1:16">
      <c r="A39" s="4" t="str">
        <f>[2]IC_101123_Cl!A5</f>
        <v>Cal 4</v>
      </c>
      <c r="B39" s="4" t="str">
        <f>[2]IC_101123_Cl!B5</f>
        <v>x 10</v>
      </c>
      <c r="C39" s="4"/>
      <c r="D39" s="4"/>
      <c r="E39" s="4"/>
      <c r="F39" s="4" t="str">
        <f>[2]IC_101123_Cl!F5</f>
        <v>10.11.2023</v>
      </c>
      <c r="G39" s="4">
        <f>[2]IC_101123_Cl!G5</f>
        <v>1</v>
      </c>
      <c r="H39" s="4">
        <f>[2]IC_101123_Cl!H5</f>
        <v>3.67</v>
      </c>
      <c r="I39" s="4">
        <f>[2]IC_101123_Cl!I5</f>
        <v>1.8789</v>
      </c>
      <c r="J39" s="4">
        <f>[2]IC_101123_Cl!J5</f>
        <v>10</v>
      </c>
      <c r="K39" s="4">
        <f>[2]IC_101123_Cl!K5</f>
        <v>9.8769471074441029</v>
      </c>
      <c r="L39" s="4">
        <f>[2]IC_101123_Cl!L5</f>
        <v>9.8740000000000006</v>
      </c>
      <c r="M39" s="4">
        <f>[2]IC_101123_Cl!M5</f>
        <v>10</v>
      </c>
      <c r="N39" s="4">
        <f>[2]IC_101123_Cl!N5</f>
        <v>0</v>
      </c>
      <c r="O39" s="4">
        <f>[2]IC_101123_Cl!O5</f>
        <v>0</v>
      </c>
      <c r="P39" s="4" t="str">
        <f>[2]IC_101123_Cl!P5</f>
        <v>0.5 mL in 5</v>
      </c>
    </row>
    <row r="40" spans="1:16">
      <c r="A40" s="4" t="str">
        <f>[2]IC_101123_Cl!A6</f>
        <v>Cal 5</v>
      </c>
      <c r="B40" s="4" t="str">
        <f>[2]IC_101123_Cl!B6</f>
        <v>x 20</v>
      </c>
      <c r="C40" s="4"/>
      <c r="D40" s="4"/>
      <c r="E40" s="4"/>
      <c r="F40" s="4" t="str">
        <f>[2]IC_101123_Cl!F6</f>
        <v>10.11.2023</v>
      </c>
      <c r="G40" s="4">
        <f>[2]IC_101123_Cl!G6</f>
        <v>1</v>
      </c>
      <c r="H40" s="4">
        <f>[2]IC_101123_Cl!H6</f>
        <v>3.67</v>
      </c>
      <c r="I40" s="4">
        <f>[2]IC_101123_Cl!I6</f>
        <v>0.97430000000000005</v>
      </c>
      <c r="J40" s="4">
        <f>[2]IC_101123_Cl!J6</f>
        <v>5</v>
      </c>
      <c r="K40" s="4">
        <f>[2]IC_101123_Cl!K6</f>
        <v>5.0559624927395985</v>
      </c>
      <c r="L40" s="4">
        <f>[2]IC_101123_Cl!L6</f>
        <v>5.0491999999999999</v>
      </c>
      <c r="M40" s="4">
        <f>[2]IC_101123_Cl!M6</f>
        <v>20</v>
      </c>
      <c r="N40" s="4">
        <f>[2]IC_101123_Cl!N6</f>
        <v>0</v>
      </c>
      <c r="O40" s="4">
        <f>[2]IC_101123_Cl!O6</f>
        <v>0</v>
      </c>
      <c r="P40" s="4" t="str">
        <f>[2]IC_101123_Cl!P6</f>
        <v>0.5 mL in 10</v>
      </c>
    </row>
    <row r="41" spans="1:16">
      <c r="A41" s="4" t="str">
        <f>[2]IC_101123_Cl!A7</f>
        <v>Cal 6</v>
      </c>
      <c r="B41" s="4" t="str">
        <f>[2]IC_101123_Cl!B7</f>
        <v>x 50</v>
      </c>
      <c r="C41" s="4"/>
      <c r="D41" s="4"/>
      <c r="E41" s="4"/>
      <c r="F41" s="4" t="str">
        <f>[2]IC_101123_Cl!F7</f>
        <v>10.11.2023</v>
      </c>
      <c r="G41" s="4">
        <f>[2]IC_101123_Cl!G7</f>
        <v>1</v>
      </c>
      <c r="H41" s="4">
        <f>[2]IC_101123_Cl!H7</f>
        <v>3.67</v>
      </c>
      <c r="I41" s="4">
        <f>[2]IC_101123_Cl!I7</f>
        <v>0.42480000000000001</v>
      </c>
      <c r="J41" s="4">
        <f>[2]IC_101123_Cl!J7</f>
        <v>2</v>
      </c>
      <c r="K41" s="4">
        <f>[2]IC_101123_Cl!K7</f>
        <v>2.1274514980677819</v>
      </c>
      <c r="L41" s="4">
        <f>[2]IC_101123_Cl!L7</f>
        <v>2.1185</v>
      </c>
      <c r="M41" s="4">
        <f>[2]IC_101123_Cl!M7</f>
        <v>50</v>
      </c>
      <c r="N41" s="4">
        <f>[2]IC_101123_Cl!N7</f>
        <v>0</v>
      </c>
      <c r="O41" s="4">
        <f>[2]IC_101123_Cl!O7</f>
        <v>0</v>
      </c>
      <c r="P41" s="4" t="str">
        <f>[2]IC_101123_Cl!P7</f>
        <v>0.2 mL in 10</v>
      </c>
    </row>
    <row r="42" spans="1:16">
      <c r="A42" s="4">
        <f>[2]IC_101123_Cl!A8</f>
        <v>1</v>
      </c>
      <c r="B42" s="4" t="str">
        <f>[2]IC_101123_Cl!B8</f>
        <v>x 100</v>
      </c>
      <c r="C42" s="4"/>
      <c r="D42" s="4"/>
      <c r="E42" s="4"/>
      <c r="F42" s="4" t="str">
        <f>[2]IC_101123_Cl!F8</f>
        <v>10.11.2023</v>
      </c>
      <c r="G42" s="4">
        <f>[2]IC_101123_Cl!G8</f>
        <v>1</v>
      </c>
      <c r="H42" s="4">
        <f>[2]IC_101123_Cl!H8</f>
        <v>3.67</v>
      </c>
      <c r="I42" s="4">
        <f>[2]IC_101123_Cl!I8</f>
        <v>0.19919999999999999</v>
      </c>
      <c r="J42" s="4">
        <f>[2]IC_101123_Cl!J8</f>
        <v>1</v>
      </c>
      <c r="K42" s="4">
        <f>[2]IC_101123_Cl!K8</f>
        <v>0.92513652009150915</v>
      </c>
      <c r="L42" s="4">
        <f>[2]IC_101123_Cl!L8</f>
        <v>0.91520000000000001</v>
      </c>
      <c r="M42" s="4">
        <f>[2]IC_101123_Cl!M8</f>
        <v>100</v>
      </c>
      <c r="N42" s="4">
        <f>[2]IC_101123_Cl!N8</f>
        <v>0</v>
      </c>
      <c r="O42" s="4">
        <f>[2]IC_101123_Cl!O8</f>
        <v>0</v>
      </c>
      <c r="P42" s="4" t="str">
        <f>[2]IC_101123_Cl!P8</f>
        <v>0.1 mL in 10</v>
      </c>
    </row>
    <row r="43" spans="1:16">
      <c r="A43" s="4">
        <f>[2]IC_101123_Cl!A9</f>
        <v>2</v>
      </c>
      <c r="B43" s="4" t="str">
        <f>[2]IC_101123_Cl!B9</f>
        <v xml:space="preserve">Blank </v>
      </c>
      <c r="C43" s="4"/>
      <c r="D43" s="4"/>
      <c r="E43" s="4"/>
      <c r="F43" s="4" t="str">
        <f>[2]IC_101123_Cl!F9</f>
        <v>10.11.2023</v>
      </c>
      <c r="G43" s="4">
        <f>[2]IC_101123_Cl!G9</f>
        <v>1</v>
      </c>
      <c r="H43" s="4">
        <f>[2]IC_101123_Cl!H9</f>
        <v>3.67</v>
      </c>
      <c r="I43" s="4">
        <f>[2]IC_101123_Cl!I9</f>
        <v>0.13439999999999999</v>
      </c>
      <c r="J43" s="4">
        <f>[2]IC_101123_Cl!J9</f>
        <v>0</v>
      </c>
      <c r="K43" s="4">
        <f>[2]IC_101123_Cl!K9</f>
        <v>0.57979072854513292</v>
      </c>
      <c r="L43" s="4">
        <f>[2]IC_101123_Cl!L9</f>
        <v>0.5696</v>
      </c>
      <c r="M43" s="4">
        <f>[2]IC_101123_Cl!M9</f>
        <v>0</v>
      </c>
      <c r="N43" s="4">
        <f>[2]IC_101123_Cl!N9</f>
        <v>0</v>
      </c>
      <c r="O43" s="4">
        <f>[2]IC_101123_Cl!O9</f>
        <v>0</v>
      </c>
      <c r="P43" s="4" t="str">
        <f>[2]IC_101123_Cl!P9</f>
        <v>DI Water</v>
      </c>
    </row>
    <row r="44" spans="1:16">
      <c r="A44" s="4">
        <f>[2]IC_101123_Cl!A10</f>
        <v>3</v>
      </c>
      <c r="B44" s="4" t="str">
        <f>[2]IC_101123_Cl!B10</f>
        <v>Cal Check</v>
      </c>
      <c r="C44" s="4"/>
      <c r="D44" s="4"/>
      <c r="E44" s="4"/>
      <c r="F44" s="4" t="str">
        <f>[2]IC_101123_Cl!F10</f>
        <v>10.11.2023</v>
      </c>
      <c r="G44" s="4">
        <f>[2]IC_101123_Cl!G10</f>
        <v>1</v>
      </c>
      <c r="H44" s="4">
        <f>[2]IC_101123_Cl!H10</f>
        <v>3.67</v>
      </c>
      <c r="I44" s="4">
        <f>[2]IC_101123_Cl!I10</f>
        <v>1.0947</v>
      </c>
      <c r="J44" s="4">
        <f>[2]IC_101123_Cl!J10</f>
        <v>0</v>
      </c>
      <c r="K44" s="4">
        <f>[2]IC_101123_Cl!K10</f>
        <v>5.697623500489347</v>
      </c>
      <c r="L44" s="4">
        <f>[2]IC_101123_Cl!L10</f>
        <v>5.6913999999999998</v>
      </c>
      <c r="M44" s="4">
        <f>[2]IC_101123_Cl!M10</f>
        <v>20</v>
      </c>
      <c r="N44" s="4">
        <f>[2]IC_101123_Cl!N10</f>
        <v>0</v>
      </c>
      <c r="O44" s="4">
        <f>[2]IC_101123_Cl!O10</f>
        <v>0</v>
      </c>
      <c r="P44" s="4" t="str">
        <f>[2]IC_101123_Cl!P10</f>
        <v>x20 dil</v>
      </c>
    </row>
    <row r="45" spans="1:16">
      <c r="A45" s="4">
        <f>[2]IC_101123_Cl!A11</f>
        <v>4</v>
      </c>
      <c r="B45" s="4" t="str">
        <f>[2]IC_101123_Cl!B11</f>
        <v>0-50-T</v>
      </c>
      <c r="C45" s="4">
        <f>[2]IC_101123_Cl!C11</f>
        <v>0</v>
      </c>
      <c r="D45" s="4">
        <f>[2]IC_101123_Cl!D11</f>
        <v>50</v>
      </c>
      <c r="E45" s="4" t="str">
        <f>[2]IC_101123_Cl!E11</f>
        <v>T</v>
      </c>
      <c r="F45" s="4" t="str">
        <f>[2]IC_101123_Cl!F11</f>
        <v>10.11.2023</v>
      </c>
      <c r="G45" s="4">
        <f>[2]IC_101123_Cl!G11</f>
        <v>1</v>
      </c>
      <c r="H45" s="4">
        <f>[2]IC_101123_Cl!H11</f>
        <v>3.669</v>
      </c>
      <c r="I45" s="4">
        <f>[2]IC_101123_Cl!I11</f>
        <v>0.1744</v>
      </c>
      <c r="J45" s="4">
        <f>[2]IC_101123_Cl!J11</f>
        <v>0</v>
      </c>
      <c r="K45" s="4">
        <f>[2]IC_101123_Cl!K11</f>
        <v>0.7929671430799331</v>
      </c>
      <c r="L45" s="4">
        <f>[2]IC_101123_Cl!L11</f>
        <v>0.7831999999999999</v>
      </c>
      <c r="M45" s="4">
        <f>[2]IC_101123_Cl!M11</f>
        <v>10</v>
      </c>
      <c r="N45" s="4">
        <f>[2]IC_101123_Cl!N11</f>
        <v>7.9296714307993312</v>
      </c>
      <c r="O45" s="4">
        <f>[2]IC_101123_Cl!O11</f>
        <v>7.831999999999999</v>
      </c>
      <c r="P45" s="4" t="str">
        <f>[2]IC_101123_Cl!P11</f>
        <v>0 50 Top Replicate</v>
      </c>
    </row>
    <row r="46" spans="1:16">
      <c r="A46" s="4">
        <f>[2]IC_101123_Cl!A12</f>
        <v>7</v>
      </c>
      <c r="B46" s="4" t="str">
        <f>[2]IC_101123_Cl!B12</f>
        <v>0-70-B</v>
      </c>
      <c r="C46" s="4">
        <f>[2]IC_101123_Cl!C12</f>
        <v>0</v>
      </c>
      <c r="D46" s="4">
        <f>[2]IC_101123_Cl!D12</f>
        <v>70</v>
      </c>
      <c r="E46" s="4" t="str">
        <f>[2]IC_101123_Cl!E12</f>
        <v>B</v>
      </c>
      <c r="F46" s="4" t="str">
        <f>[2]IC_101123_Cl!F12</f>
        <v>10.11.2023</v>
      </c>
      <c r="G46" s="4">
        <f>[2]IC_101123_Cl!G12</f>
        <v>1</v>
      </c>
      <c r="H46" s="4">
        <f>[2]IC_101123_Cl!H12</f>
        <v>3.6629999999999998</v>
      </c>
      <c r="I46" s="4">
        <f>[2]IC_101123_Cl!I12</f>
        <v>0.10630000000000001</v>
      </c>
      <c r="J46" s="4">
        <f>[2]IC_101123_Cl!J12</f>
        <v>0</v>
      </c>
      <c r="K46" s="4">
        <f>[2]IC_101123_Cl!K12</f>
        <v>0.43003429733443593</v>
      </c>
      <c r="L46" s="4">
        <f>[2]IC_101123_Cl!L12</f>
        <v>0.41980000000000001</v>
      </c>
      <c r="M46" s="4">
        <f>[2]IC_101123_Cl!M12</f>
        <v>10</v>
      </c>
      <c r="N46" s="4">
        <f>[2]IC_101123_Cl!N12</f>
        <v>4.3003429733443594</v>
      </c>
      <c r="O46" s="4">
        <f>[2]IC_101123_Cl!O12</f>
        <v>4.1980000000000004</v>
      </c>
      <c r="P46" s="4" t="str">
        <f>[2]IC_101123_Cl!P12</f>
        <v>0 70 Bottom</v>
      </c>
    </row>
    <row r="47" spans="1:16">
      <c r="A47" s="4">
        <f>[2]IC_101123_Cl!A13</f>
        <v>8</v>
      </c>
      <c r="B47" s="4" t="str">
        <f>[2]IC_101123_Cl!B13</f>
        <v>20-60-B</v>
      </c>
      <c r="C47" s="4">
        <f>[2]IC_101123_Cl!C13</f>
        <v>20</v>
      </c>
      <c r="D47" s="4">
        <f>[2]IC_101123_Cl!D13</f>
        <v>60</v>
      </c>
      <c r="E47" s="4" t="str">
        <f>[2]IC_101123_Cl!E13</f>
        <v>B</v>
      </c>
      <c r="F47" s="4" t="str">
        <f>[2]IC_101123_Cl!F13</f>
        <v>10.11.2023</v>
      </c>
      <c r="G47" s="4">
        <f>[2]IC_101123_Cl!G13</f>
        <v>1</v>
      </c>
      <c r="H47" s="4">
        <f>[2]IC_101123_Cl!H13</f>
        <v>3.6656666666666666</v>
      </c>
      <c r="I47" s="4">
        <f>[2]IC_101123_Cl!I13</f>
        <v>9.74E-2</v>
      </c>
      <c r="J47" s="4">
        <f>[2]IC_101123_Cl!J13</f>
        <v>0</v>
      </c>
      <c r="K47" s="4">
        <f>[2]IC_101123_Cl!K13</f>
        <v>0.38260254510044289</v>
      </c>
      <c r="L47" s="4">
        <f>[2]IC_101123_Cl!L13</f>
        <v>0.37240000000000001</v>
      </c>
      <c r="M47" s="4">
        <f>[2]IC_101123_Cl!M13</f>
        <v>10</v>
      </c>
      <c r="N47" s="4">
        <f>[2]IC_101123_Cl!N13</f>
        <v>3.8260254510044289</v>
      </c>
      <c r="O47" s="4">
        <f>[2]IC_101123_Cl!O13</f>
        <v>3.7240000000000002</v>
      </c>
      <c r="P47" s="4" t="str">
        <f>[2]IC_101123_Cl!P13</f>
        <v>20 60 Bottom Replicate</v>
      </c>
    </row>
    <row r="48" spans="1:16">
      <c r="A48" s="4">
        <f>[2]IC_101123_Cl!A14</f>
        <v>11</v>
      </c>
      <c r="B48" s="4" t="str">
        <f>[2]IC_101123_Cl!B14</f>
        <v>20-70-B</v>
      </c>
      <c r="C48" s="4">
        <f>[2]IC_101123_Cl!C14</f>
        <v>20</v>
      </c>
      <c r="D48" s="4">
        <f>[2]IC_101123_Cl!D14</f>
        <v>70</v>
      </c>
      <c r="E48" s="4" t="str">
        <f>[2]IC_101123_Cl!E14</f>
        <v>B</v>
      </c>
      <c r="F48" s="4" t="str">
        <f>[2]IC_101123_Cl!F14</f>
        <v>10.11.2023</v>
      </c>
      <c r="G48" s="4">
        <f>[2]IC_101123_Cl!G14</f>
        <v>1</v>
      </c>
      <c r="H48" s="4">
        <f>[2]IC_101123_Cl!H14</f>
        <v>3.67</v>
      </c>
      <c r="I48" s="4">
        <f>[2]IC_101123_Cl!I14</f>
        <v>0.16400000000000001</v>
      </c>
      <c r="J48" s="4">
        <f>[2]IC_101123_Cl!J14</f>
        <v>0</v>
      </c>
      <c r="K48" s="4">
        <f>[2]IC_101123_Cl!K14</f>
        <v>0.73754127530088509</v>
      </c>
      <c r="L48" s="4">
        <f>[2]IC_101123_Cl!L14</f>
        <v>0.72599999999999998</v>
      </c>
      <c r="M48" s="4">
        <f>[2]IC_101123_Cl!M14</f>
        <v>10</v>
      </c>
      <c r="N48" s="4">
        <f>[2]IC_101123_Cl!N14</f>
        <v>7.3754127530088507</v>
      </c>
      <c r="O48" s="4">
        <f>[2]IC_101123_Cl!O14</f>
        <v>7.26</v>
      </c>
      <c r="P48" s="4" t="str">
        <f>[2]IC_101123_Cl!P14</f>
        <v>20 80 Bottom</v>
      </c>
    </row>
    <row r="49" spans="1:16">
      <c r="A49" s="4">
        <f>[2]IC_101123_Cl!A15</f>
        <v>12</v>
      </c>
      <c r="B49" s="4" t="str">
        <f>[2]IC_101123_Cl!B15</f>
        <v>20-80-B</v>
      </c>
      <c r="C49" s="4">
        <f>[2]IC_101123_Cl!C15</f>
        <v>20</v>
      </c>
      <c r="D49" s="4">
        <f>[2]IC_101123_Cl!D15</f>
        <v>80</v>
      </c>
      <c r="E49" s="4" t="str">
        <f>[2]IC_101123_Cl!E15</f>
        <v>B</v>
      </c>
      <c r="F49" s="4" t="str">
        <f>[2]IC_101123_Cl!F15</f>
        <v>10.11.2023</v>
      </c>
      <c r="G49" s="4">
        <f>[2]IC_101123_Cl!G15</f>
        <v>1</v>
      </c>
      <c r="H49" s="4">
        <f>[2]IC_101123_Cl!H15</f>
        <v>3.67</v>
      </c>
      <c r="I49" s="4">
        <f>[2]IC_101123_Cl!I15</f>
        <v>8.4000000000000005E-2</v>
      </c>
      <c r="J49" s="4">
        <f>[2]IC_101123_Cl!J15</f>
        <v>0</v>
      </c>
      <c r="K49" s="4">
        <f>[2]IC_101123_Cl!K15</f>
        <v>0.31118844623128489</v>
      </c>
      <c r="L49" s="4">
        <f>[2]IC_101123_Cl!L15</f>
        <v>0.30199999999999999</v>
      </c>
      <c r="M49" s="4">
        <f>[2]IC_101123_Cl!M15</f>
        <v>10</v>
      </c>
      <c r="N49" s="4">
        <f>[2]IC_101123_Cl!N15</f>
        <v>3.1118844623128488</v>
      </c>
      <c r="O49" s="4">
        <f>[2]IC_101123_Cl!O15</f>
        <v>3.02</v>
      </c>
      <c r="P49" s="4" t="str">
        <f>[2]IC_101123_Cl!P15</f>
        <v>20 70 Bottom</v>
      </c>
    </row>
    <row r="50" spans="1:16">
      <c r="A50" s="4">
        <f>[2]IC_101123_Cl!A16</f>
        <v>13</v>
      </c>
      <c r="B50" s="4" t="str">
        <f>[2]IC_101123_Cl!B16</f>
        <v>20-90-T</v>
      </c>
      <c r="C50" s="4">
        <f>[2]IC_101123_Cl!C16</f>
        <v>20</v>
      </c>
      <c r="D50" s="4">
        <f>[2]IC_101123_Cl!D16</f>
        <v>90</v>
      </c>
      <c r="E50" s="4" t="str">
        <f>[2]IC_101123_Cl!E16</f>
        <v>T</v>
      </c>
      <c r="F50" s="4" t="str">
        <f>[2]IC_101123_Cl!F16</f>
        <v>10.11.2023</v>
      </c>
      <c r="G50" s="4">
        <f>[2]IC_101123_Cl!G16</f>
        <v>1</v>
      </c>
      <c r="H50" s="4">
        <f>[2]IC_101123_Cl!H16</f>
        <v>3.67</v>
      </c>
      <c r="I50" s="4">
        <f>[2]IC_101123_Cl!I16</f>
        <v>0.11</v>
      </c>
      <c r="J50" s="4">
        <f>[2]IC_101123_Cl!J16</f>
        <v>0</v>
      </c>
      <c r="K50" s="4">
        <f>[2]IC_101123_Cl!K16</f>
        <v>0.44975311567890491</v>
      </c>
      <c r="L50" s="4">
        <f>[2]IC_101123_Cl!L16</f>
        <v>0.44</v>
      </c>
      <c r="M50" s="4">
        <f>[2]IC_101123_Cl!M16</f>
        <v>10</v>
      </c>
      <c r="N50" s="4">
        <f>[2]IC_101123_Cl!N16</f>
        <v>4.4975311567890488</v>
      </c>
      <c r="O50" s="4">
        <f>[2]IC_101123_Cl!O16</f>
        <v>4.4000000000000004</v>
      </c>
      <c r="P50" s="4" t="str">
        <f>[2]IC_101123_Cl!P16</f>
        <v>20 90 Top</v>
      </c>
    </row>
    <row r="51" spans="1:16">
      <c r="A51" s="4">
        <f>[2]IC_101123_Cl!A17</f>
        <v>14</v>
      </c>
      <c r="B51" s="4" t="str">
        <f>[2]IC_101123_Cl!B17</f>
        <v>PB</v>
      </c>
      <c r="C51" s="4"/>
      <c r="D51" s="4"/>
      <c r="E51" s="4"/>
      <c r="F51" s="4" t="str">
        <f>[2]IC_101123_Cl!F17</f>
        <v>10.11.2023</v>
      </c>
      <c r="G51" s="4">
        <f>[2]IC_101123_Cl!G17</f>
        <v>1</v>
      </c>
      <c r="H51" s="4">
        <f>[2]IC_101123_Cl!H17</f>
        <v>3.66</v>
      </c>
      <c r="I51" s="4">
        <f>[2]IC_101123_Cl!I17</f>
        <v>9.7000000000000003E-2</v>
      </c>
      <c r="J51" s="4">
        <f>[2]IC_101123_Cl!J17</f>
        <v>0</v>
      </c>
      <c r="K51" s="4">
        <f>[2]IC_101123_Cl!K17</f>
        <v>0.3804707809550949</v>
      </c>
      <c r="L51" s="4">
        <f>[2]IC_101123_Cl!L17</f>
        <v>0.36799999999999999</v>
      </c>
      <c r="M51" s="4">
        <f>[2]IC_101123_Cl!M17</f>
        <v>0</v>
      </c>
      <c r="N51" s="4">
        <f>[2]IC_101123_Cl!N17</f>
        <v>0</v>
      </c>
      <c r="O51" s="4">
        <f>[2]IC_101123_Cl!O17</f>
        <v>0</v>
      </c>
      <c r="P51" s="4" t="str">
        <f>[2]IC_101123_Cl!P17</f>
        <v>Procedural Blank</v>
      </c>
    </row>
    <row r="52" spans="1:16">
      <c r="A52" s="4">
        <f>[2]IC_101123_Cl!A18</f>
        <v>15</v>
      </c>
      <c r="B52" s="4" t="str">
        <f>[2]IC_101123_Cl!B18</f>
        <v>Cal Check</v>
      </c>
      <c r="C52" s="4"/>
      <c r="D52" s="4"/>
      <c r="E52" s="4"/>
      <c r="F52" s="4" t="str">
        <f>[2]IC_101123_Cl!F18</f>
        <v>10.11.2023</v>
      </c>
      <c r="G52" s="4">
        <f>[2]IC_101123_Cl!G18</f>
        <v>1</v>
      </c>
      <c r="H52" s="4">
        <f>[2]IC_101123_Cl!H18</f>
        <v>3.67</v>
      </c>
      <c r="I52" s="4">
        <f>[2]IC_101123_Cl!I18</f>
        <v>1.113</v>
      </c>
      <c r="J52" s="4">
        <f>[2]IC_101123_Cl!J18</f>
        <v>0</v>
      </c>
      <c r="K52" s="4">
        <f>[2]IC_101123_Cl!K18</f>
        <v>5.7951517101390175</v>
      </c>
      <c r="L52" s="4">
        <f>[2]IC_101123_Cl!L18</f>
        <v>5.7889999999999997</v>
      </c>
      <c r="M52" s="4">
        <f>[2]IC_101123_Cl!M18</f>
        <v>20</v>
      </c>
      <c r="N52" s="4">
        <f>[2]IC_101123_Cl!N18</f>
        <v>0</v>
      </c>
      <c r="O52" s="4">
        <f>[2]IC_101123_Cl!O18</f>
        <v>0</v>
      </c>
      <c r="P52" s="4" t="str">
        <f>[2]IC_101123_Cl!P18</f>
        <v>x20 dil</v>
      </c>
    </row>
    <row r="53" spans="1:16">
      <c r="A53" s="4">
        <f>[2]IC_101123_Cl!A19</f>
        <v>16</v>
      </c>
      <c r="B53" s="4" t="str">
        <f>[2]IC_101123_Cl!B19</f>
        <v>Blank</v>
      </c>
      <c r="C53" s="4"/>
      <c r="D53" s="4"/>
      <c r="E53" s="4"/>
      <c r="F53" s="4" t="str">
        <f>[2]IC_101123_Cl!F19</f>
        <v>10.11.2023</v>
      </c>
      <c r="G53" s="4">
        <f>[2]IC_101123_Cl!G19</f>
        <v>1</v>
      </c>
      <c r="H53" s="4">
        <f>[2]IC_101123_Cl!H19</f>
        <v>3.67</v>
      </c>
      <c r="I53" s="4">
        <f>[2]IC_101123_Cl!I19</f>
        <v>0.14399999999999999</v>
      </c>
      <c r="J53" s="4">
        <f>[2]IC_101123_Cl!J19</f>
        <v>0</v>
      </c>
      <c r="K53" s="4">
        <f>[2]IC_101123_Cl!K19</f>
        <v>0.63095306803348494</v>
      </c>
      <c r="L53" s="4">
        <f>[2]IC_101123_Cl!L19</f>
        <v>0.62</v>
      </c>
      <c r="M53" s="4">
        <f>[2]IC_101123_Cl!M19</f>
        <v>0</v>
      </c>
      <c r="N53" s="4">
        <f>[2]IC_101123_Cl!N19</f>
        <v>0</v>
      </c>
      <c r="O53" s="4">
        <f>[2]IC_101123_Cl!O19</f>
        <v>0</v>
      </c>
      <c r="P53" s="4" t="str">
        <f>[2]IC_101123_Cl!P19</f>
        <v>DI Water</v>
      </c>
    </row>
    <row r="54" spans="1:16">
      <c r="A54" s="4" t="str">
        <f>[3]IC_231123_SO4!A2</f>
        <v>Cal 1</v>
      </c>
      <c r="B54" s="4" t="str">
        <f>[3]IC_231123_SO4!B2</f>
        <v>Blank</v>
      </c>
      <c r="C54" s="4"/>
      <c r="D54" s="4"/>
      <c r="E54" s="4"/>
      <c r="F54" s="4" t="str">
        <f>[3]IC_231123_SO4!F2</f>
        <v>23.11.2023</v>
      </c>
      <c r="G54" s="4">
        <f>[3]IC_231123_SO4!G2</f>
        <v>1</v>
      </c>
      <c r="H54" s="4">
        <f>[3]IC_231123_SO4!H2</f>
        <v>0</v>
      </c>
      <c r="I54" s="4">
        <f>[3]IC_231123_SO4!I2</f>
        <v>0</v>
      </c>
      <c r="J54" s="4">
        <f>[3]IC_231123_SO4!J2</f>
        <v>0</v>
      </c>
      <c r="K54" s="4">
        <f>[3]IC_231123_SO4!K2</f>
        <v>0</v>
      </c>
      <c r="L54" s="4">
        <f>[3]IC_231123_SO4!L2</f>
        <v>0</v>
      </c>
      <c r="M54" s="4">
        <f>[3]IC_231123_SO4!M2</f>
        <v>0</v>
      </c>
      <c r="N54" s="4">
        <f>[3]IC_231123_SO4!N2</f>
        <v>0</v>
      </c>
      <c r="O54" s="4">
        <f>[3]IC_231123_SO4!O2</f>
        <v>0</v>
      </c>
      <c r="P54" s="4" t="str">
        <f>[3]IC_231123_SO4!P2</f>
        <v>DI Water</v>
      </c>
    </row>
    <row r="55" spans="1:16">
      <c r="A55" s="4" t="str">
        <f>[3]IC_231123_SO4!A3</f>
        <v>Cal 2</v>
      </c>
      <c r="B55" s="4" t="str">
        <f>[3]IC_231123_SO4!B3</f>
        <v>x 100</v>
      </c>
      <c r="C55" s="4"/>
      <c r="D55" s="4"/>
      <c r="E55" s="4"/>
      <c r="F55" s="4" t="str">
        <f>[3]IC_231123_SO4!F3</f>
        <v>23.11.2023</v>
      </c>
      <c r="G55" s="4">
        <f>[3]IC_231123_SO4!G3</f>
        <v>1</v>
      </c>
      <c r="H55" s="4">
        <f>[3]IC_231123_SO4!H3</f>
        <v>7.15</v>
      </c>
      <c r="I55" s="4">
        <f>[3]IC_231123_SO4!I3</f>
        <v>0.11219999999999999</v>
      </c>
      <c r="J55" s="4">
        <f>[3]IC_231123_SO4!J3</f>
        <v>1</v>
      </c>
      <c r="K55" s="4">
        <f>[3]IC_231123_SO4!K3</f>
        <v>0.97183824671440866</v>
      </c>
      <c r="L55" s="4">
        <f>[3]IC_231123_SO4!L3</f>
        <v>1.04</v>
      </c>
      <c r="M55" s="4">
        <f>[3]IC_231123_SO4!M3</f>
        <v>100</v>
      </c>
      <c r="N55" s="4">
        <f>[3]IC_231123_SO4!N3</f>
        <v>0</v>
      </c>
      <c r="O55" s="4">
        <f>[3]IC_231123_SO4!O3</f>
        <v>0</v>
      </c>
      <c r="P55" s="4" t="str">
        <f>[3]IC_231123_SO4!P3</f>
        <v>0.1 mL in 10</v>
      </c>
    </row>
    <row r="56" spans="1:16">
      <c r="A56" s="4" t="str">
        <f>[3]IC_231123_SO4!A4</f>
        <v>Cal 3</v>
      </c>
      <c r="B56" s="4" t="str">
        <f>[3]IC_231123_SO4!B4</f>
        <v>x 50</v>
      </c>
      <c r="C56" s="4"/>
      <c r="D56" s="4"/>
      <c r="E56" s="4"/>
      <c r="F56" s="4" t="str">
        <f>[3]IC_231123_SO4!F4</f>
        <v>23.11.2023</v>
      </c>
      <c r="G56" s="4">
        <f>[3]IC_231123_SO4!G4</f>
        <v>1</v>
      </c>
      <c r="H56" s="4">
        <f>[3]IC_231123_SO4!H4</f>
        <v>7.157</v>
      </c>
      <c r="I56" s="4">
        <f>[3]IC_231123_SO4!I4</f>
        <v>0.27379999999999999</v>
      </c>
      <c r="J56" s="4">
        <f>[3]IC_231123_SO4!J4</f>
        <v>2</v>
      </c>
      <c r="K56" s="4">
        <f>[3]IC_231123_SO4!K4</f>
        <v>2.1306669662832247</v>
      </c>
      <c r="L56" s="4">
        <f>[3]IC_231123_SO4!L4</f>
        <v>2.1928000000000001</v>
      </c>
      <c r="M56" s="4">
        <f>[3]IC_231123_SO4!M4</f>
        <v>50</v>
      </c>
      <c r="N56" s="4">
        <f>[3]IC_231123_SO4!N4</f>
        <v>0</v>
      </c>
      <c r="O56" s="4">
        <f>[3]IC_231123_SO4!O4</f>
        <v>0</v>
      </c>
      <c r="P56" s="4" t="str">
        <f>[3]IC_231123_SO4!P4</f>
        <v>0.2 mL in 10</v>
      </c>
    </row>
    <row r="57" spans="1:16">
      <c r="A57" s="4" t="str">
        <f>[3]IC_231123_SO4!A5</f>
        <v>Cal 4</v>
      </c>
      <c r="B57" s="4" t="str">
        <f>[3]IC_231123_SO4!B5</f>
        <v>x 20</v>
      </c>
      <c r="C57" s="4"/>
      <c r="D57" s="4"/>
      <c r="E57" s="4"/>
      <c r="F57" s="4" t="str">
        <f>[3]IC_231123_SO4!F5</f>
        <v>23.11.2023</v>
      </c>
      <c r="G57" s="4">
        <f>[3]IC_231123_SO4!G5</f>
        <v>1</v>
      </c>
      <c r="H57" s="4">
        <f>[3]IC_231123_SO4!H5</f>
        <v>7.16</v>
      </c>
      <c r="I57" s="4">
        <f>[3]IC_231123_SO4!I5</f>
        <v>0.64039999999999997</v>
      </c>
      <c r="J57" s="4">
        <f>[3]IC_231123_SO4!J5</f>
        <v>5</v>
      </c>
      <c r="K57" s="4">
        <f>[3]IC_231123_SO4!K5</f>
        <v>4.7595444947109966</v>
      </c>
      <c r="L57" s="4">
        <f>[3]IC_231123_SO4!L5</f>
        <v>4.8075000000000001</v>
      </c>
      <c r="M57" s="4">
        <f>[3]IC_231123_SO4!M5</f>
        <v>20</v>
      </c>
      <c r="N57" s="4">
        <f>[3]IC_231123_SO4!N5</f>
        <v>0</v>
      </c>
      <c r="O57" s="4">
        <f>[3]IC_231123_SO4!O5</f>
        <v>0</v>
      </c>
      <c r="P57" s="4" t="str">
        <f>[3]IC_231123_SO4!P5</f>
        <v>0.5 mL in 10</v>
      </c>
    </row>
    <row r="58" spans="1:16">
      <c r="A58" s="4" t="str">
        <f>[3]IC_231123_SO4!A6</f>
        <v>Cal 5</v>
      </c>
      <c r="B58" s="4" t="str">
        <f>[3]IC_231123_SO4!B6</f>
        <v>x 10</v>
      </c>
      <c r="C58" s="4"/>
      <c r="D58" s="4"/>
      <c r="E58" s="4"/>
      <c r="F58" s="4" t="str">
        <f>[3]IC_231123_SO4!F6</f>
        <v>23.11.2023</v>
      </c>
      <c r="G58" s="4">
        <f>[3]IC_231123_SO4!G6</f>
        <v>1</v>
      </c>
      <c r="H58" s="4">
        <f>[3]IC_231123_SO4!H6</f>
        <v>7.173</v>
      </c>
      <c r="I58" s="4">
        <f>[3]IC_231123_SO4!I6</f>
        <v>1.3494999999999999</v>
      </c>
      <c r="J58" s="4">
        <f>[3]IC_231123_SO4!J6</f>
        <v>10</v>
      </c>
      <c r="K58" s="4">
        <f>[3]IC_231123_SO4!K6</f>
        <v>9.8444791794031214</v>
      </c>
      <c r="L58" s="4">
        <f>[3]IC_231123_SO4!L6</f>
        <v>9.8657000000000004</v>
      </c>
      <c r="M58" s="4">
        <f>[3]IC_231123_SO4!M6</f>
        <v>10</v>
      </c>
      <c r="N58" s="4">
        <f>[3]IC_231123_SO4!N6</f>
        <v>0</v>
      </c>
      <c r="O58" s="4">
        <f>[3]IC_231123_SO4!O6</f>
        <v>0</v>
      </c>
      <c r="P58" s="4" t="str">
        <f>[3]IC_231123_SO4!P6</f>
        <v>0.5 mL in 5</v>
      </c>
    </row>
    <row r="59" spans="1:16">
      <c r="A59" s="4" t="str">
        <f>[3]IC_231123_SO4!A7</f>
        <v>Cal 6</v>
      </c>
      <c r="B59" s="4" t="str">
        <f>[3]IC_231123_SO4!B7</f>
        <v>x 5</v>
      </c>
      <c r="C59" s="4"/>
      <c r="D59" s="4"/>
      <c r="E59" s="4"/>
      <c r="F59" s="4" t="str">
        <f>[3]IC_231123_SO4!F7</f>
        <v>23.11.2023</v>
      </c>
      <c r="G59" s="4">
        <f>[3]IC_231123_SO4!G7</f>
        <v>1</v>
      </c>
      <c r="H59" s="4">
        <f>[3]IC_231123_SO4!H7</f>
        <v>7.1870000000000003</v>
      </c>
      <c r="I59" s="4">
        <f>[3]IC_231123_SO4!I7</f>
        <v>2.7833000000000001</v>
      </c>
      <c r="J59" s="4">
        <f>[3]IC_231123_SO4!J7</f>
        <v>20</v>
      </c>
      <c r="K59" s="4">
        <f>[3]IC_231123_SO4!K7</f>
        <v>20.126215677656642</v>
      </c>
      <c r="L59" s="4">
        <f>[3]IC_231123_SO4!L7</f>
        <v>20.094000000000001</v>
      </c>
      <c r="M59" s="4">
        <f>[3]IC_231123_SO4!M7</f>
        <v>5</v>
      </c>
      <c r="N59" s="4">
        <f>[3]IC_231123_SO4!N7</f>
        <v>0</v>
      </c>
      <c r="O59" s="4">
        <f>[3]IC_231123_SO4!O7</f>
        <v>0</v>
      </c>
      <c r="P59" s="4" t="str">
        <f>[3]IC_231123_SO4!P7</f>
        <v>1 mL in 5</v>
      </c>
    </row>
    <row r="60" spans="1:16">
      <c r="A60" s="4">
        <f>[3]IC_231123_SO4!A8</f>
        <v>1</v>
      </c>
      <c r="B60" s="4" t="str">
        <f>[3]IC_231123_SO4!B8</f>
        <v xml:space="preserve">Blank </v>
      </c>
      <c r="C60" s="4"/>
      <c r="D60" s="4"/>
      <c r="E60" s="4"/>
      <c r="F60" s="4" t="str">
        <f>[3]IC_231123_SO4!F8</f>
        <v>23.11.2023</v>
      </c>
      <c r="G60" s="4">
        <f>[3]IC_231123_SO4!G8</f>
        <v>1</v>
      </c>
      <c r="H60" s="4">
        <f>[3]IC_231123_SO4!H8</f>
        <v>7.1429999999999998</v>
      </c>
      <c r="I60" s="4">
        <f>[3]IC_231123_SO4!I8</f>
        <v>1.6500000000000001E-2</v>
      </c>
      <c r="J60" s="4">
        <f>[3]IC_231123_SO4!J8</f>
        <v>0</v>
      </c>
      <c r="K60" s="4">
        <f>[3]IC_231123_SO4!K8</f>
        <v>0.28557643692025209</v>
      </c>
      <c r="L60" s="4">
        <f>[3]IC_231123_SO4!L8</f>
        <v>0.3574</v>
      </c>
      <c r="M60" s="4">
        <f>[3]IC_231123_SO4!M8</f>
        <v>0</v>
      </c>
      <c r="N60" s="4">
        <f>[3]IC_231123_SO4!N8</f>
        <v>0</v>
      </c>
      <c r="O60" s="4">
        <f>[3]IC_231123_SO4!O8</f>
        <v>0</v>
      </c>
      <c r="P60" s="4" t="str">
        <f>[3]IC_231123_SO4!P8</f>
        <v>DI Water</v>
      </c>
    </row>
    <row r="61" spans="1:16">
      <c r="A61" s="4">
        <f>[3]IC_231123_SO4!A9</f>
        <v>2</v>
      </c>
      <c r="B61" s="4" t="str">
        <f>[3]IC_231123_SO4!B9</f>
        <v>Cal Check</v>
      </c>
      <c r="C61" s="4"/>
      <c r="D61" s="4"/>
      <c r="E61" s="4"/>
      <c r="F61" s="4" t="str">
        <f>[3]IC_231123_SO4!F9</f>
        <v>23.11.2023</v>
      </c>
      <c r="G61" s="4">
        <f>[3]IC_231123_SO4!G9</f>
        <v>1</v>
      </c>
      <c r="H61" s="4">
        <f>[3]IC_231123_SO4!H9</f>
        <v>7.17</v>
      </c>
      <c r="I61" s="4">
        <f>[3]IC_231123_SO4!I9</f>
        <v>0.77590000000000003</v>
      </c>
      <c r="J61" s="4">
        <f>[3]IC_231123_SO4!J9</f>
        <v>0</v>
      </c>
      <c r="K61" s="4">
        <f>[3]IC_231123_SO4!K9</f>
        <v>5.7312109025177707</v>
      </c>
      <c r="L61" s="4">
        <f>[3]IC_231123_SO4!L9</f>
        <v>5.7744999999999997</v>
      </c>
      <c r="M61" s="4">
        <f>[3]IC_231123_SO4!M9</f>
        <v>20</v>
      </c>
      <c r="N61" s="4">
        <f>[3]IC_231123_SO4!N9</f>
        <v>0</v>
      </c>
      <c r="O61" s="4">
        <f>[3]IC_231123_SO4!O9</f>
        <v>0</v>
      </c>
      <c r="P61" s="4" t="str">
        <f>[3]IC_231123_SO4!P9</f>
        <v>x20 dil</v>
      </c>
    </row>
    <row r="62" spans="1:16">
      <c r="A62" s="4">
        <f>[3]IC_231123_SO4!A10</f>
        <v>3</v>
      </c>
      <c r="B62" s="4" t="str">
        <f>[3]IC_231123_SO4!B10</f>
        <v>20 10 T</v>
      </c>
      <c r="C62" s="4">
        <f>[3]IC_231123_SO4!C10</f>
        <v>20</v>
      </c>
      <c r="D62" s="4">
        <f>[3]IC_231123_SO4!D10</f>
        <v>10</v>
      </c>
      <c r="E62" s="4" t="str">
        <f>[3]IC_231123_SO4!E10</f>
        <v>T</v>
      </c>
      <c r="F62" s="4" t="str">
        <f>[3]IC_231123_SO4!F10</f>
        <v>23.11.2023</v>
      </c>
      <c r="G62" s="4">
        <f>[3]IC_231123_SO4!G10</f>
        <v>1</v>
      </c>
      <c r="H62" s="4">
        <f>[3]IC_231123_SO4!H10</f>
        <v>7.1529999999999996</v>
      </c>
      <c r="I62" s="4">
        <f>[3]IC_231123_SO4!I10</f>
        <v>6.8099999999999994E-2</v>
      </c>
      <c r="J62" s="4">
        <f>[3]IC_231123_SO4!J10</f>
        <v>0</v>
      </c>
      <c r="K62" s="4">
        <f>[3]IC_231123_SO4!K10</f>
        <v>0.65559847856475029</v>
      </c>
      <c r="L62" s="4">
        <f>[3]IC_231123_SO4!L10</f>
        <v>0.72519999999999996</v>
      </c>
      <c r="M62" s="4">
        <f>[3]IC_231123_SO4!M10</f>
        <v>5</v>
      </c>
      <c r="N62" s="4">
        <f>[3]IC_231123_SO4!N10</f>
        <v>3.2779923928237515</v>
      </c>
      <c r="O62" s="4">
        <f>[3]IC_231123_SO4!O10</f>
        <v>3.6259999999999999</v>
      </c>
      <c r="P62" s="4" t="str">
        <f>[3]IC_231123_SO4!P10</f>
        <v>20 10 Top</v>
      </c>
    </row>
    <row r="63" spans="1:16">
      <c r="A63" s="4">
        <f>[3]IC_231123_SO4!A11</f>
        <v>4</v>
      </c>
      <c r="B63" s="4" t="str">
        <f>[3]IC_231123_SO4!B11</f>
        <v>20 40 T</v>
      </c>
      <c r="C63" s="4">
        <f>[3]IC_231123_SO4!C11</f>
        <v>20</v>
      </c>
      <c r="D63" s="4">
        <f>[3]IC_231123_SO4!D11</f>
        <v>40</v>
      </c>
      <c r="E63" s="4" t="str">
        <f>[3]IC_231123_SO4!E11</f>
        <v>T</v>
      </c>
      <c r="F63" s="4" t="str">
        <f>[3]IC_231123_SO4!F11</f>
        <v>23.11.2023</v>
      </c>
      <c r="G63" s="4">
        <f>[3]IC_231123_SO4!G11</f>
        <v>1</v>
      </c>
      <c r="H63" s="4">
        <f>[3]IC_231123_SO4!H11</f>
        <v>7.15</v>
      </c>
      <c r="I63" s="4">
        <f>[3]IC_231123_SO4!I11</f>
        <v>5.3499999999999999E-2</v>
      </c>
      <c r="J63" s="4">
        <f>[3]IC_231123_SO4!J11</f>
        <v>0</v>
      </c>
      <c r="K63" s="4">
        <f>[3]IC_231123_SO4!K11</f>
        <v>0.55090231949479529</v>
      </c>
      <c r="L63" s="4">
        <f>[3]IC_231123_SO4!L11</f>
        <v>0.62129999999999996</v>
      </c>
      <c r="M63" s="4">
        <f>[3]IC_231123_SO4!M11</f>
        <v>5</v>
      </c>
      <c r="N63" s="4">
        <f>[3]IC_231123_SO4!N11</f>
        <v>2.7545115974739764</v>
      </c>
      <c r="O63" s="4">
        <f>[3]IC_231123_SO4!O11</f>
        <v>3.1064999999999996</v>
      </c>
      <c r="P63" s="4" t="str">
        <f>[3]IC_231123_SO4!P11</f>
        <v>20 40 Top</v>
      </c>
    </row>
    <row r="64" spans="1:16">
      <c r="A64" s="4">
        <f>[3]IC_231123_SO4!A12</f>
        <v>5</v>
      </c>
      <c r="B64" s="4" t="str">
        <f>[3]IC_231123_SO4!B12</f>
        <v>20 50 T</v>
      </c>
      <c r="C64" s="4">
        <f>[3]IC_231123_SO4!C12</f>
        <v>20</v>
      </c>
      <c r="D64" s="4">
        <f>[3]IC_231123_SO4!D12</f>
        <v>50</v>
      </c>
      <c r="E64" s="4" t="str">
        <f>[3]IC_231123_SO4!E12</f>
        <v>T</v>
      </c>
      <c r="F64" s="4" t="str">
        <f>[3]IC_231123_SO4!F12</f>
        <v>23.11.2023</v>
      </c>
      <c r="G64" s="4">
        <f>[3]IC_231123_SO4!G12</f>
        <v>1</v>
      </c>
      <c r="H64" s="4">
        <f>[3]IC_231123_SO4!H12</f>
        <v>7.1529999999999996</v>
      </c>
      <c r="I64" s="4">
        <f>[3]IC_231123_SO4!I12</f>
        <v>5.1900000000000002E-2</v>
      </c>
      <c r="J64" s="4">
        <f>[3]IC_231123_SO4!J12</f>
        <v>0</v>
      </c>
      <c r="K64" s="4">
        <f>[3]IC_231123_SO4!K12</f>
        <v>0.53942876781589622</v>
      </c>
      <c r="L64" s="4">
        <f>[3]IC_231123_SO4!L12</f>
        <v>0.60950000000000004</v>
      </c>
      <c r="M64" s="4">
        <f>[3]IC_231123_SO4!M12</f>
        <v>5</v>
      </c>
      <c r="N64" s="4">
        <f>[3]IC_231123_SO4!N12</f>
        <v>2.6971438390794811</v>
      </c>
      <c r="O64" s="4">
        <f>[3]IC_231123_SO4!O12</f>
        <v>3.0475000000000003</v>
      </c>
      <c r="P64" s="4" t="str">
        <f>[3]IC_231123_SO4!P12</f>
        <v>20 50 Top</v>
      </c>
    </row>
    <row r="65" spans="1:16">
      <c r="A65" s="4">
        <f>[3]IC_231123_SO4!A13</f>
        <v>6</v>
      </c>
      <c r="B65" s="4" t="str">
        <f>[3]IC_231123_SO4!B13</f>
        <v>20 60 T</v>
      </c>
      <c r="C65" s="4">
        <f>[3]IC_231123_SO4!C13</f>
        <v>20</v>
      </c>
      <c r="D65" s="4">
        <f>[3]IC_231123_SO4!D13</f>
        <v>60</v>
      </c>
      <c r="E65" s="4" t="str">
        <f>[3]IC_231123_SO4!E13</f>
        <v>T</v>
      </c>
      <c r="F65" s="4" t="str">
        <f>[3]IC_231123_SO4!F13</f>
        <v>23.11.2023</v>
      </c>
      <c r="G65" s="4">
        <f>[3]IC_231123_SO4!G13</f>
        <v>1</v>
      </c>
      <c r="H65" s="4">
        <f>[3]IC_231123_SO4!H13</f>
        <v>7.16</v>
      </c>
      <c r="I65" s="4">
        <f>[3]IC_231123_SO4!I13</f>
        <v>8.6400000000000005E-2</v>
      </c>
      <c r="J65" s="4">
        <f>[3]IC_231123_SO4!J13</f>
        <v>0</v>
      </c>
      <c r="K65" s="4">
        <f>[3]IC_231123_SO4!K13</f>
        <v>0.78682722589215959</v>
      </c>
      <c r="L65" s="4">
        <f>[3]IC_231123_SO4!L13</f>
        <v>0.85629999999999995</v>
      </c>
      <c r="M65" s="4">
        <f>[3]IC_231123_SO4!M13</f>
        <v>5</v>
      </c>
      <c r="N65" s="4">
        <f>[3]IC_231123_SO4!N13</f>
        <v>3.9341361294607982</v>
      </c>
      <c r="O65" s="4">
        <f>[3]IC_231123_SO4!O13</f>
        <v>4.2814999999999994</v>
      </c>
      <c r="P65" s="4" t="str">
        <f>[3]IC_231123_SO4!P13</f>
        <v>20 60 Top</v>
      </c>
    </row>
    <row r="66" spans="1:16">
      <c r="A66" s="4">
        <f>[3]IC_231123_SO4!A14</f>
        <v>7</v>
      </c>
      <c r="B66" s="4" t="str">
        <f>[3]IC_231123_SO4!B14</f>
        <v>20 70 T</v>
      </c>
      <c r="C66" s="4">
        <f>[3]IC_231123_SO4!C14</f>
        <v>20</v>
      </c>
      <c r="D66" s="4">
        <f>[3]IC_231123_SO4!D14</f>
        <v>70</v>
      </c>
      <c r="E66" s="4" t="str">
        <f>[3]IC_231123_SO4!E14</f>
        <v>T</v>
      </c>
      <c r="F66" s="4" t="str">
        <f>[3]IC_231123_SO4!F14</f>
        <v>23.11.2023</v>
      </c>
      <c r="G66" s="4">
        <f>[3]IC_231123_SO4!G14</f>
        <v>1</v>
      </c>
      <c r="H66" s="4">
        <f>[3]IC_231123_SO4!H14</f>
        <v>7.157</v>
      </c>
      <c r="I66" s="4">
        <f>[3]IC_231123_SO4!I14</f>
        <v>6.9800000000000001E-2</v>
      </c>
      <c r="J66" s="4">
        <f>[3]IC_231123_SO4!J14</f>
        <v>0</v>
      </c>
      <c r="K66" s="4">
        <f>[3]IC_231123_SO4!K14</f>
        <v>0.66778912722358064</v>
      </c>
      <c r="L66" s="4">
        <f>[3]IC_231123_SO4!L14</f>
        <v>0.73750000000000004</v>
      </c>
      <c r="M66" s="4">
        <f>[3]IC_231123_SO4!M14</f>
        <v>5</v>
      </c>
      <c r="N66" s="4">
        <f>[3]IC_231123_SO4!N14</f>
        <v>3.3389456361179031</v>
      </c>
      <c r="O66" s="4">
        <f>[3]IC_231123_SO4!O14</f>
        <v>3.6875</v>
      </c>
      <c r="P66" s="4" t="str">
        <f>[3]IC_231123_SO4!P14</f>
        <v>20 70 Top</v>
      </c>
    </row>
    <row r="67" spans="1:16">
      <c r="A67" s="4">
        <f>[3]IC_231123_SO4!A15</f>
        <v>8</v>
      </c>
      <c r="B67" s="4" t="str">
        <f>[3]IC_231123_SO4!B15</f>
        <v>20 80 T</v>
      </c>
      <c r="C67" s="4">
        <f>[3]IC_231123_SO4!C15</f>
        <v>20</v>
      </c>
      <c r="D67" s="4">
        <f>[3]IC_231123_SO4!D15</f>
        <v>80</v>
      </c>
      <c r="E67" s="4" t="str">
        <f>[3]IC_231123_SO4!E15</f>
        <v>T</v>
      </c>
      <c r="F67" s="4" t="str">
        <f>[3]IC_231123_SO4!F15</f>
        <v>23.11.2023</v>
      </c>
      <c r="G67" s="4">
        <f>[3]IC_231123_SO4!G15</f>
        <v>1</v>
      </c>
      <c r="H67" s="4">
        <f>[3]IC_231123_SO4!H15</f>
        <v>7.1529999999999996</v>
      </c>
      <c r="I67" s="4">
        <f>[3]IC_231123_SO4!I15</f>
        <v>7.3400000000000007E-2</v>
      </c>
      <c r="J67" s="4">
        <f>[3]IC_231123_SO4!J15</f>
        <v>0</v>
      </c>
      <c r="K67" s="4">
        <f>[3]IC_231123_SO4!K15</f>
        <v>0.69360461850110389</v>
      </c>
      <c r="L67" s="4">
        <f>[3]IC_231123_SO4!L15</f>
        <v>0.76359999999999995</v>
      </c>
      <c r="M67" s="4">
        <f>[3]IC_231123_SO4!M15</f>
        <v>5</v>
      </c>
      <c r="N67" s="4">
        <f>[3]IC_231123_SO4!N15</f>
        <v>3.4680230925055193</v>
      </c>
      <c r="O67" s="4">
        <f>[3]IC_231123_SO4!O15</f>
        <v>3.8179999999999996</v>
      </c>
      <c r="P67" s="4" t="str">
        <f>[3]IC_231123_SO4!P15</f>
        <v>20 80 Top</v>
      </c>
    </row>
    <row r="68" spans="1:16">
      <c r="A68" s="4">
        <f>[3]IC_231123_SO4!A16</f>
        <v>9</v>
      </c>
      <c r="B68" s="4" t="str">
        <f>[3]IC_231123_SO4!B16</f>
        <v>20 100 T</v>
      </c>
      <c r="C68" s="4">
        <f>[3]IC_231123_SO4!C16</f>
        <v>20</v>
      </c>
      <c r="D68" s="4">
        <f>[3]IC_231123_SO4!D16</f>
        <v>100</v>
      </c>
      <c r="E68" s="4" t="str">
        <f>[3]IC_231123_SO4!E16</f>
        <v>T</v>
      </c>
      <c r="F68" s="4" t="str">
        <f>[3]IC_231123_SO4!F16</f>
        <v>23.11.2023</v>
      </c>
      <c r="G68" s="4">
        <f>[3]IC_231123_SO4!G16</f>
        <v>1</v>
      </c>
      <c r="H68" s="4">
        <f>[3]IC_231123_SO4!H16</f>
        <v>7.1529999999999996</v>
      </c>
      <c r="I68" s="4">
        <f>[3]IC_231123_SO4!I16</f>
        <v>2.5100000000000001E-2</v>
      </c>
      <c r="J68" s="4">
        <f>[3]IC_231123_SO4!J16</f>
        <v>0</v>
      </c>
      <c r="K68" s="4">
        <f>[3]IC_231123_SO4!K16</f>
        <v>0.34724677719433511</v>
      </c>
      <c r="L68" s="4">
        <f>[3]IC_231123_SO4!L16</f>
        <v>0.41839999999999999</v>
      </c>
      <c r="M68" s="4">
        <f>[3]IC_231123_SO4!M16</f>
        <v>5</v>
      </c>
      <c r="N68" s="4">
        <f>[3]IC_231123_SO4!N16</f>
        <v>1.7362338859716755</v>
      </c>
      <c r="O68" s="4">
        <f>[3]IC_231123_SO4!O16</f>
        <v>2.0920000000000001</v>
      </c>
      <c r="P68" s="4" t="str">
        <f>[3]IC_231123_SO4!P16</f>
        <v>20 100 Top</v>
      </c>
    </row>
    <row r="69" spans="1:16">
      <c r="A69" s="4">
        <f>[3]IC_231123_SO4!A17</f>
        <v>10</v>
      </c>
      <c r="B69" s="4" t="str">
        <f>[3]IC_231123_SO4!B17</f>
        <v>20 30 B</v>
      </c>
      <c r="C69" s="4">
        <f>[3]IC_231123_SO4!C17</f>
        <v>20</v>
      </c>
      <c r="D69" s="4">
        <f>[3]IC_231123_SO4!D17</f>
        <v>30</v>
      </c>
      <c r="E69" s="4" t="str">
        <f>[3]IC_231123_SO4!E17</f>
        <v>B</v>
      </c>
      <c r="F69" s="4" t="str">
        <f>[3]IC_231123_SO4!F17</f>
        <v>23.11.2023</v>
      </c>
      <c r="G69" s="4">
        <f>[3]IC_231123_SO4!G17</f>
        <v>1</v>
      </c>
      <c r="H69" s="4">
        <f>[3]IC_231123_SO4!H17</f>
        <v>7.157</v>
      </c>
      <c r="I69" s="4">
        <f>[3]IC_231123_SO4!I17</f>
        <v>5.3600000000000002E-2</v>
      </c>
      <c r="J69" s="4">
        <f>[3]IC_231123_SO4!J17</f>
        <v>0</v>
      </c>
      <c r="K69" s="4">
        <f>[3]IC_231123_SO4!K17</f>
        <v>0.55161941647472668</v>
      </c>
      <c r="L69" s="4">
        <f>[3]IC_231123_SO4!L17</f>
        <v>0.62219999999999998</v>
      </c>
      <c r="M69" s="4">
        <f>[3]IC_231123_SO4!M17</f>
        <v>5</v>
      </c>
      <c r="N69" s="4">
        <f>[3]IC_231123_SO4!N17</f>
        <v>2.7580970823736335</v>
      </c>
      <c r="O69" s="4">
        <f>[3]IC_231123_SO4!O17</f>
        <v>3.1109999999999998</v>
      </c>
      <c r="P69" s="4" t="str">
        <f>[3]IC_231123_SO4!P17</f>
        <v>20 30 Bottom</v>
      </c>
    </row>
    <row r="70" spans="1:16">
      <c r="A70" s="4">
        <f>[3]IC_231123_SO4!A18</f>
        <v>11</v>
      </c>
      <c r="B70" s="4" t="str">
        <f>[3]IC_231123_SO4!B18</f>
        <v>20 90 B</v>
      </c>
      <c r="C70" s="4">
        <f>[3]IC_231123_SO4!C18</f>
        <v>20</v>
      </c>
      <c r="D70" s="4">
        <f>[3]IC_231123_SO4!D18</f>
        <v>90</v>
      </c>
      <c r="E70" s="4" t="str">
        <f>[3]IC_231123_SO4!E18</f>
        <v>B</v>
      </c>
      <c r="F70" s="4" t="str">
        <f>[3]IC_231123_SO4!F18</f>
        <v>23.11.2023</v>
      </c>
      <c r="G70" s="4">
        <f>[3]IC_231123_SO4!G18</f>
        <v>1</v>
      </c>
      <c r="H70" s="4">
        <f>[3]IC_231123_SO4!H18</f>
        <v>7.16</v>
      </c>
      <c r="I70" s="4">
        <f>[3]IC_231123_SO4!I18</f>
        <v>0.12790000000000001</v>
      </c>
      <c r="J70" s="4">
        <f>[3]IC_231123_SO4!J18</f>
        <v>0</v>
      </c>
      <c r="K70" s="4">
        <f>[3]IC_231123_SO4!K18</f>
        <v>1.0844224725636069</v>
      </c>
      <c r="L70" s="4">
        <f>[3]IC_231123_SO4!L18</f>
        <v>1.1521999999999999</v>
      </c>
      <c r="M70" s="4">
        <f>[3]IC_231123_SO4!M18</f>
        <v>5</v>
      </c>
      <c r="N70" s="4">
        <f>[3]IC_231123_SO4!N18</f>
        <v>5.4221123628180345</v>
      </c>
      <c r="O70" s="4">
        <f>[3]IC_231123_SO4!O18</f>
        <v>5.7609999999999992</v>
      </c>
      <c r="P70" s="4" t="str">
        <f>[3]IC_231123_SO4!P18</f>
        <v>20 90 Bottom</v>
      </c>
    </row>
    <row r="71" spans="1:16">
      <c r="A71" s="4">
        <f>[3]IC_231123_SO4!A19</f>
        <v>12</v>
      </c>
      <c r="B71" s="4" t="str">
        <f>[3]IC_231123_SO4!B19</f>
        <v>20 100 B</v>
      </c>
      <c r="C71" s="4">
        <f>[3]IC_231123_SO4!C19</f>
        <v>20</v>
      </c>
      <c r="D71" s="4">
        <f>[3]IC_231123_SO4!D19</f>
        <v>100</v>
      </c>
      <c r="E71" s="4" t="str">
        <f>[3]IC_231123_SO4!E19</f>
        <v>B</v>
      </c>
      <c r="F71" s="4" t="str">
        <f>[3]IC_231123_SO4!F19</f>
        <v>23.11.2023</v>
      </c>
      <c r="G71" s="4">
        <f>[3]IC_231123_SO4!G19</f>
        <v>1</v>
      </c>
      <c r="H71" s="4">
        <f>[3]IC_231123_SO4!H19</f>
        <v>7.2130000000000001</v>
      </c>
      <c r="I71" s="4">
        <f>[3]IC_231123_SO4!I19</f>
        <v>0.20349999999999999</v>
      </c>
      <c r="J71" s="4">
        <f>[3]IC_231123_SO4!J19</f>
        <v>0</v>
      </c>
      <c r="K71" s="4">
        <f>[3]IC_231123_SO4!K19</f>
        <v>1.6265477893915925</v>
      </c>
      <c r="L71" s="4">
        <f>[3]IC_231123_SO4!L19</f>
        <v>1.6910000000000001</v>
      </c>
      <c r="M71" s="4">
        <f>[3]IC_231123_SO4!M19</f>
        <v>5</v>
      </c>
      <c r="N71" s="4">
        <f>[3]IC_231123_SO4!N19</f>
        <v>8.1327389469579625</v>
      </c>
      <c r="O71" s="4">
        <f>[3]IC_231123_SO4!O19</f>
        <v>8.4550000000000001</v>
      </c>
      <c r="P71" s="4" t="str">
        <f>[3]IC_231123_SO4!P19</f>
        <v>20 100 Bottom</v>
      </c>
    </row>
    <row r="72" spans="1:16">
      <c r="A72" s="4">
        <f>[3]IC_231123_SO4!A20</f>
        <v>13</v>
      </c>
      <c r="B72" s="4" t="str">
        <f>[3]IC_231123_SO4!B20</f>
        <v>10 90 T</v>
      </c>
      <c r="C72" s="4">
        <f>[3]IC_231123_SO4!C20</f>
        <v>10</v>
      </c>
      <c r="D72" s="4">
        <f>[3]IC_231123_SO4!D20</f>
        <v>90</v>
      </c>
      <c r="E72" s="4" t="str">
        <f>[3]IC_231123_SO4!E20</f>
        <v>T</v>
      </c>
      <c r="F72" s="4" t="str">
        <f>[3]IC_231123_SO4!F20</f>
        <v>23.11.2023</v>
      </c>
      <c r="G72" s="4">
        <f>[3]IC_231123_SO4!G20</f>
        <v>1</v>
      </c>
      <c r="H72" s="4" t="str">
        <f>[3]IC_231123_SO4!H20</f>
        <v>NA</v>
      </c>
      <c r="I72" s="4" t="str">
        <f>[3]IC_231123_SO4!I20</f>
        <v>NA</v>
      </c>
      <c r="J72" s="4">
        <f>[3]IC_231123_SO4!J20</f>
        <v>0</v>
      </c>
      <c r="K72" s="4" t="str">
        <f>[3]IC_231123_SO4!K20</f>
        <v>NA</v>
      </c>
      <c r="L72" s="4" t="str">
        <f>[3]IC_231123_SO4!L20</f>
        <v>NA</v>
      </c>
      <c r="M72" s="4">
        <f>[3]IC_231123_SO4!M20</f>
        <v>25</v>
      </c>
      <c r="N72" s="4" t="str">
        <f>[3]IC_231123_SO4!N20</f>
        <v>NA</v>
      </c>
      <c r="O72" s="4" t="str">
        <f>[3]IC_231123_SO4!O20</f>
        <v>NA</v>
      </c>
      <c r="P72" s="4" t="str">
        <f>[3]IC_231123_SO4!P20</f>
        <v>10 90 Top diluted</v>
      </c>
    </row>
    <row r="73" spans="1:16">
      <c r="A73" s="4">
        <f>[3]IC_231123_SO4!A21</f>
        <v>14</v>
      </c>
      <c r="B73" s="4" t="str">
        <f>[3]IC_231123_SO4!B21</f>
        <v>20 100 B</v>
      </c>
      <c r="C73" s="4">
        <f>[3]IC_231123_SO4!C21</f>
        <v>20</v>
      </c>
      <c r="D73" s="4">
        <f>[3]IC_231123_SO4!D21</f>
        <v>100</v>
      </c>
      <c r="E73" s="4" t="str">
        <f>[3]IC_231123_SO4!E21</f>
        <v>B</v>
      </c>
      <c r="F73" s="4" t="str">
        <f>[3]IC_231123_SO4!F21</f>
        <v>23.11.2023</v>
      </c>
      <c r="G73" s="4">
        <f>[3]IC_231123_SO4!G21</f>
        <v>1</v>
      </c>
      <c r="H73" s="4" t="str">
        <f>[3]IC_231123_SO4!H21</f>
        <v>NA</v>
      </c>
      <c r="I73" s="4" t="str">
        <f>[3]IC_231123_SO4!I21</f>
        <v>NA</v>
      </c>
      <c r="J73" s="4">
        <f>[3]IC_231123_SO4!J21</f>
        <v>0</v>
      </c>
      <c r="K73" s="4" t="str">
        <f>[3]IC_231123_SO4!K21</f>
        <v>NA</v>
      </c>
      <c r="L73" s="4" t="str">
        <f>[3]IC_231123_SO4!L21</f>
        <v>NA</v>
      </c>
      <c r="M73" s="4">
        <f>[3]IC_231123_SO4!M21</f>
        <v>25</v>
      </c>
      <c r="N73" s="4" t="str">
        <f>[3]IC_231123_SO4!N21</f>
        <v>NA</v>
      </c>
      <c r="O73" s="4" t="str">
        <f>[3]IC_231123_SO4!O21</f>
        <v>NA</v>
      </c>
      <c r="P73" s="4" t="str">
        <f>[3]IC_231123_SO4!P21</f>
        <v>20 100 Bottom diluted</v>
      </c>
    </row>
    <row r="74" spans="1:16">
      <c r="A74" s="4">
        <f>[3]IC_231123_SO4!A22</f>
        <v>15</v>
      </c>
      <c r="B74" s="4" t="str">
        <f>[3]IC_231123_SO4!B22</f>
        <v>Cal Check</v>
      </c>
      <c r="C74" s="4"/>
      <c r="D74" s="4"/>
      <c r="E74" s="4"/>
      <c r="F74" s="4" t="str">
        <f>[3]IC_231123_SO4!F22</f>
        <v>23.11.2023</v>
      </c>
      <c r="G74" s="4">
        <f>[3]IC_231123_SO4!G22</f>
        <v>1</v>
      </c>
      <c r="H74" s="4">
        <f>[3]IC_231123_SO4!H22</f>
        <v>7.1630000000000003</v>
      </c>
      <c r="I74" s="4">
        <f>[3]IC_231123_SO4!I22</f>
        <v>0.70620000000000005</v>
      </c>
      <c r="J74" s="4">
        <f>[3]IC_231123_SO4!J22</f>
        <v>0</v>
      </c>
      <c r="K74" s="4">
        <f>[3]IC_231123_SO4!K22</f>
        <v>5.2313943075057256</v>
      </c>
      <c r="L74" s="4">
        <f>[3]IC_231123_SO4!L22</f>
        <v>5.2774999999999999</v>
      </c>
      <c r="M74" s="4">
        <f>[3]IC_231123_SO4!M22</f>
        <v>0</v>
      </c>
      <c r="N74" s="4">
        <f>[3]IC_231123_SO4!N22</f>
        <v>0</v>
      </c>
      <c r="O74" s="4">
        <f>[3]IC_231123_SO4!O22</f>
        <v>0</v>
      </c>
      <c r="P74" s="4" t="str">
        <f>[3]IC_231123_SO4!P22</f>
        <v>x20 dil</v>
      </c>
    </row>
    <row r="75" spans="1:16">
      <c r="A75" s="4">
        <f>[3]IC_231123_SO4!A23</f>
        <v>16</v>
      </c>
      <c r="B75" s="4" t="str">
        <f>[3]IC_231123_SO4!B23</f>
        <v>Blank</v>
      </c>
      <c r="C75" s="4"/>
      <c r="D75" s="4"/>
      <c r="E75" s="4"/>
      <c r="F75" s="4" t="str">
        <f>[3]IC_231123_SO4!F23</f>
        <v>23.11.2023</v>
      </c>
      <c r="G75" s="4">
        <f>[3]IC_231123_SO4!G23</f>
        <v>1</v>
      </c>
      <c r="H75" s="4">
        <f>[3]IC_231123_SO4!H23</f>
        <v>7.14</v>
      </c>
      <c r="I75" s="4">
        <f>[3]IC_231123_SO4!I23</f>
        <v>1.06E-2</v>
      </c>
      <c r="J75" s="4">
        <f>[3]IC_231123_SO4!J23</f>
        <v>0</v>
      </c>
      <c r="K75" s="4">
        <f>[3]IC_231123_SO4!K23</f>
        <v>0.24326771510431136</v>
      </c>
      <c r="L75" s="4">
        <f>[3]IC_231123_SO4!L23</f>
        <v>0.31519999999999998</v>
      </c>
      <c r="M75" s="4">
        <f>[3]IC_231123_SO4!M23</f>
        <v>0</v>
      </c>
      <c r="N75" s="4">
        <f>[3]IC_231123_SO4!N23</f>
        <v>0</v>
      </c>
      <c r="O75" s="4">
        <f>[3]IC_231123_SO4!O23</f>
        <v>0</v>
      </c>
      <c r="P75" s="4" t="str">
        <f>[3]IC_231123_SO4!P23</f>
        <v>DI Water</v>
      </c>
    </row>
    <row r="76" spans="1:16">
      <c r="A76" s="4">
        <f>[3]IC_231123_SO4!A24</f>
        <v>17</v>
      </c>
      <c r="B76" s="4" t="str">
        <f>[3]IC_231123_SO4!B24</f>
        <v>Blank</v>
      </c>
      <c r="C76" s="4"/>
      <c r="D76" s="4"/>
      <c r="E76" s="4"/>
      <c r="F76" s="4" t="str">
        <f>[3]IC_231123_SO4!F24</f>
        <v>23.11.2023</v>
      </c>
      <c r="G76" s="4">
        <f>[3]IC_231123_SO4!G24</f>
        <v>1</v>
      </c>
      <c r="H76" s="4" t="str">
        <f>[3]IC_231123_SO4!H24</f>
        <v>NA</v>
      </c>
      <c r="I76" s="4" t="str">
        <f>[3]IC_231123_SO4!I24</f>
        <v>NA</v>
      </c>
      <c r="J76" s="4">
        <f>[3]IC_231123_SO4!J24</f>
        <v>0</v>
      </c>
      <c r="K76" s="4" t="str">
        <f>[3]IC_231123_SO4!K24</f>
        <v>NA</v>
      </c>
      <c r="L76" s="4" t="str">
        <f>[3]IC_231123_SO4!L24</f>
        <v>NA</v>
      </c>
      <c r="M76" s="4">
        <f>[3]IC_231123_SO4!M24</f>
        <v>0</v>
      </c>
      <c r="N76" s="4">
        <f>[3]IC_231123_SO4!N24</f>
        <v>0</v>
      </c>
      <c r="O76" s="4">
        <f>[3]IC_231123_SO4!O24</f>
        <v>0</v>
      </c>
      <c r="P76" s="4" t="str">
        <f>[3]IC_231123_SO4!P24</f>
        <v>DI Water</v>
      </c>
    </row>
    <row r="77" spans="1:16">
      <c r="A77" s="4" t="str">
        <f>[4]IC_171123_Cl!A2</f>
        <v>Cal 1</v>
      </c>
      <c r="B77" s="4" t="str">
        <f>[4]IC_171123_Cl!B2</f>
        <v>Blank</v>
      </c>
      <c r="C77" s="4"/>
      <c r="D77" s="4"/>
      <c r="E77" s="4"/>
      <c r="F77" s="4" t="str">
        <f>[4]IC_171123_Cl!F2</f>
        <v>17.11.2023</v>
      </c>
      <c r="G77" s="4">
        <f>[4]IC_171123_Cl!G2</f>
        <v>1</v>
      </c>
      <c r="H77" s="4">
        <f>[4]IC_171123_Cl!H2</f>
        <v>3.6669999999999998</v>
      </c>
      <c r="I77" s="4">
        <f>[4]IC_171123_Cl!I2</f>
        <v>0.28720000000000001</v>
      </c>
      <c r="J77" s="4">
        <f>[4]IC_171123_Cl!J2</f>
        <v>0</v>
      </c>
      <c r="K77" s="4">
        <f>[4]IC_171123_Cl!K2</f>
        <v>1.1924824004630017</v>
      </c>
      <c r="L77" s="4">
        <f>[4]IC_171123_Cl!L2</f>
        <v>1.173</v>
      </c>
      <c r="M77" s="4">
        <f>[4]IC_171123_Cl!M2</f>
        <v>0</v>
      </c>
      <c r="N77" s="4">
        <f>[4]IC_171123_Cl!N2</f>
        <v>0</v>
      </c>
      <c r="O77" s="4">
        <f>[4]IC_171123_Cl!O2</f>
        <v>0</v>
      </c>
      <c r="P77" s="4" t="str">
        <f>[4]IC_171123_Cl!P2</f>
        <v>DI Water</v>
      </c>
    </row>
    <row r="78" spans="1:16">
      <c r="A78" s="4" t="str">
        <f>[4]IC_171123_Cl!A3</f>
        <v>Cal 2</v>
      </c>
      <c r="B78" s="4" t="str">
        <f>[4]IC_171123_Cl!B3</f>
        <v>x 100</v>
      </c>
      <c r="C78" s="4"/>
      <c r="D78" s="4"/>
      <c r="E78" s="4"/>
      <c r="F78" s="4" t="str">
        <f>[4]IC_171123_Cl!F3</f>
        <v>17.11.2023</v>
      </c>
      <c r="G78" s="4">
        <f>[4]IC_171123_Cl!G3</f>
        <v>1</v>
      </c>
      <c r="H78" s="4">
        <f>[4]IC_171123_Cl!H3</f>
        <v>3.67</v>
      </c>
      <c r="I78" s="4">
        <f>[4]IC_171123_Cl!I3</f>
        <v>0.2394</v>
      </c>
      <c r="J78" s="4">
        <f>[4]IC_171123_Cl!J3</f>
        <v>1</v>
      </c>
      <c r="K78" s="4">
        <f>[4]IC_171123_Cl!K3</f>
        <v>0.94518349949902802</v>
      </c>
      <c r="L78" s="4">
        <f>[4]IC_171123_Cl!L3</f>
        <v>0.9254</v>
      </c>
      <c r="M78" s="4">
        <f>[4]IC_171123_Cl!M3</f>
        <v>100</v>
      </c>
      <c r="N78" s="4">
        <f>[4]IC_171123_Cl!N3</f>
        <v>0</v>
      </c>
      <c r="O78" s="4">
        <f>[4]IC_171123_Cl!O3</f>
        <v>0</v>
      </c>
      <c r="P78" s="4" t="str">
        <f>[4]IC_171123_Cl!P3</f>
        <v>0.1 mL in 10</v>
      </c>
    </row>
    <row r="79" spans="1:16">
      <c r="A79" s="4" t="str">
        <f>[4]IC_171123_Cl!A4</f>
        <v>Cal 3</v>
      </c>
      <c r="B79" s="4" t="str">
        <f>[4]IC_171123_Cl!B4</f>
        <v>x 50</v>
      </c>
      <c r="C79" s="4"/>
      <c r="D79" s="4"/>
      <c r="E79" s="4"/>
      <c r="F79" s="4" t="str">
        <f>[4]IC_171123_Cl!F4</f>
        <v>17.11.2023</v>
      </c>
      <c r="G79" s="4">
        <f>[4]IC_171123_Cl!G4</f>
        <v>1</v>
      </c>
      <c r="H79" s="4">
        <f>[4]IC_171123_Cl!H4</f>
        <v>3.673</v>
      </c>
      <c r="I79" s="4">
        <f>[4]IC_171123_Cl!I4</f>
        <v>0.39240000000000003</v>
      </c>
      <c r="J79" s="4">
        <f>[4]IC_171123_Cl!J4</f>
        <v>2</v>
      </c>
      <c r="K79" s="4">
        <f>[4]IC_171123_Cl!K4</f>
        <v>1.736746927270743</v>
      </c>
      <c r="L79" s="4">
        <f>[4]IC_171123_Cl!L4</f>
        <v>1.7179</v>
      </c>
      <c r="M79" s="4">
        <f>[4]IC_171123_Cl!M4</f>
        <v>50</v>
      </c>
      <c r="N79" s="4">
        <f>[4]IC_171123_Cl!N4</f>
        <v>0</v>
      </c>
      <c r="O79" s="4">
        <f>[4]IC_171123_Cl!O4</f>
        <v>0</v>
      </c>
      <c r="P79" s="4" t="str">
        <f>[4]IC_171123_Cl!P4</f>
        <v>0.2 mL in 10</v>
      </c>
    </row>
    <row r="80" spans="1:16">
      <c r="A80" s="4" t="str">
        <f>[4]IC_171123_Cl!A5</f>
        <v>Cal 4</v>
      </c>
      <c r="B80" s="4" t="str">
        <f>[4]IC_171123_Cl!B5</f>
        <v>x 20</v>
      </c>
      <c r="C80" s="4"/>
      <c r="D80" s="4"/>
      <c r="E80" s="4"/>
      <c r="F80" s="4" t="str">
        <f>[4]IC_171123_Cl!F5</f>
        <v>17.11.2023</v>
      </c>
      <c r="G80" s="4">
        <f>[4]IC_171123_Cl!G5</f>
        <v>1</v>
      </c>
      <c r="H80" s="4">
        <f>[4]IC_171123_Cl!H5</f>
        <v>3.67</v>
      </c>
      <c r="I80" s="4">
        <f>[4]IC_171123_Cl!I5</f>
        <v>0.90310000000000001</v>
      </c>
      <c r="J80" s="4">
        <f>[4]IC_171123_Cl!J5</f>
        <v>5</v>
      </c>
      <c r="K80" s="4">
        <f>[4]IC_171123_Cl!K5</f>
        <v>4.3789132185322774</v>
      </c>
      <c r="L80" s="4">
        <f>[4]IC_171123_Cl!L5</f>
        <v>4.3638000000000003</v>
      </c>
      <c r="M80" s="4">
        <f>[4]IC_171123_Cl!M5</f>
        <v>20</v>
      </c>
      <c r="N80" s="4">
        <f>[4]IC_171123_Cl!N5</f>
        <v>0</v>
      </c>
      <c r="O80" s="4">
        <f>[4]IC_171123_Cl!O5</f>
        <v>0</v>
      </c>
      <c r="P80" s="4" t="str">
        <f>[4]IC_171123_Cl!P5</f>
        <v>0.5 mL in 10</v>
      </c>
    </row>
    <row r="81" spans="1:16">
      <c r="A81" s="4" t="str">
        <f>[4]IC_171123_Cl!A6</f>
        <v>Cal 5</v>
      </c>
      <c r="B81" s="4" t="str">
        <f>[4]IC_171123_Cl!B6</f>
        <v>x 10</v>
      </c>
      <c r="C81" s="4"/>
      <c r="D81" s="4"/>
      <c r="E81" s="4"/>
      <c r="F81" s="4" t="str">
        <f>[4]IC_171123_Cl!F6</f>
        <v>17.11.2023</v>
      </c>
      <c r="G81" s="4">
        <f>[4]IC_171123_Cl!G6</f>
        <v>1</v>
      </c>
      <c r="H81" s="4">
        <f>[4]IC_171123_Cl!H6</f>
        <v>3.677</v>
      </c>
      <c r="I81" s="4">
        <f>[4]IC_171123_Cl!I6</f>
        <v>1.8204</v>
      </c>
      <c r="J81" s="4">
        <f>[4]IC_171123_Cl!J6</f>
        <v>10</v>
      </c>
      <c r="K81" s="4">
        <f>[4]IC_171123_Cl!K6</f>
        <v>9.1246722531400817</v>
      </c>
      <c r="L81" s="4">
        <f>[4]IC_171123_Cl!L6</f>
        <v>9.1159999999999997</v>
      </c>
      <c r="M81" s="4">
        <f>[4]IC_171123_Cl!M6</f>
        <v>10</v>
      </c>
      <c r="N81" s="4">
        <f>[4]IC_171123_Cl!N6</f>
        <v>0</v>
      </c>
      <c r="O81" s="4">
        <f>[4]IC_171123_Cl!O6</f>
        <v>0</v>
      </c>
      <c r="P81" s="4" t="str">
        <f>[4]IC_171123_Cl!P6</f>
        <v>0.5 mL in 5</v>
      </c>
    </row>
    <row r="82" spans="1:16">
      <c r="A82" s="4" t="str">
        <f>[4]IC_171123_Cl!A7</f>
        <v>Cal 6</v>
      </c>
      <c r="B82" s="4" t="str">
        <f>[4]IC_171123_Cl!B7</f>
        <v>x 5</v>
      </c>
      <c r="C82" s="4"/>
      <c r="D82" s="4"/>
      <c r="E82" s="4"/>
      <c r="F82" s="4" t="str">
        <f>[4]IC_171123_Cl!F7</f>
        <v>17.11.2023</v>
      </c>
      <c r="G82" s="4">
        <f>[4]IC_171123_Cl!G7</f>
        <v>1</v>
      </c>
      <c r="H82" s="4">
        <f>[4]IC_171123_Cl!H7</f>
        <v>3.68</v>
      </c>
      <c r="I82" s="4">
        <f>[4]IC_171123_Cl!I7</f>
        <v>4.0427</v>
      </c>
      <c r="J82" s="4">
        <f>[4]IC_171123_Cl!J7</f>
        <v>20</v>
      </c>
      <c r="K82" s="4">
        <f>[4]IC_171123_Cl!K7</f>
        <v>20.622001701094867</v>
      </c>
      <c r="L82" s="4">
        <f>[4]IC_171123_Cl!L7</f>
        <v>20.629300000000001</v>
      </c>
      <c r="M82" s="4">
        <f>[4]IC_171123_Cl!M7</f>
        <v>5</v>
      </c>
      <c r="N82" s="4">
        <f>[4]IC_171123_Cl!N7</f>
        <v>0</v>
      </c>
      <c r="O82" s="4">
        <f>[4]IC_171123_Cl!O7</f>
        <v>0</v>
      </c>
      <c r="P82" s="4" t="str">
        <f>[4]IC_171123_Cl!P7</f>
        <v>1 mL in 5</v>
      </c>
    </row>
    <row r="83" spans="1:16">
      <c r="A83" s="4">
        <f>[4]IC_171123_Cl!A8</f>
        <v>1</v>
      </c>
      <c r="B83" s="4" t="str">
        <f>[4]IC_171123_Cl!B8</f>
        <v xml:space="preserve">Blank </v>
      </c>
      <c r="C83" s="4"/>
      <c r="D83" s="4"/>
      <c r="E83" s="4"/>
      <c r="F83" s="4" t="str">
        <f>[4]IC_171123_Cl!F8</f>
        <v>17.11.2023</v>
      </c>
      <c r="G83" s="4">
        <f>[4]IC_171123_Cl!G8</f>
        <v>1</v>
      </c>
      <c r="H83" s="4">
        <f>[4]IC_171123_Cl!H8</f>
        <v>3.677</v>
      </c>
      <c r="I83" s="4">
        <f>[4]IC_171123_Cl!I8</f>
        <v>0.1019</v>
      </c>
      <c r="J83" s="4">
        <f>[4]IC_171123_Cl!J8</f>
        <v>0</v>
      </c>
      <c r="K83" s="4">
        <f>[4]IC_171123_Cl!K8</f>
        <v>0.23381113793948038</v>
      </c>
      <c r="L83" s="4">
        <f>[4]IC_171123_Cl!L8</f>
        <v>0.21279999999999999</v>
      </c>
      <c r="M83" s="4">
        <f>[4]IC_171123_Cl!M8</f>
        <v>0</v>
      </c>
      <c r="N83" s="4">
        <f>[4]IC_171123_Cl!N8</f>
        <v>0</v>
      </c>
      <c r="O83" s="4">
        <f>[4]IC_171123_Cl!O8</f>
        <v>0</v>
      </c>
      <c r="P83" s="4" t="str">
        <f>[4]IC_171123_Cl!P8</f>
        <v>DI Water</v>
      </c>
    </row>
    <row r="84" spans="1:16">
      <c r="A84" s="4">
        <f>[4]IC_171123_Cl!A9</f>
        <v>2</v>
      </c>
      <c r="B84" s="4" t="str">
        <f>[4]IC_171123_Cl!B9</f>
        <v>Cal Check</v>
      </c>
      <c r="C84" s="4"/>
      <c r="D84" s="4"/>
      <c r="E84" s="4"/>
      <c r="F84" s="4" t="str">
        <f>[4]IC_171123_Cl!F9</f>
        <v>17.11.2023</v>
      </c>
      <c r="G84" s="4">
        <f>[4]IC_171123_Cl!G9</f>
        <v>1</v>
      </c>
      <c r="H84" s="4">
        <f>[4]IC_171123_Cl!H9</f>
        <v>3.673</v>
      </c>
      <c r="I84" s="4">
        <f>[4]IC_171123_Cl!I9</f>
        <v>0.99099999999999999</v>
      </c>
      <c r="J84" s="4">
        <f>[4]IC_171123_Cl!J9</f>
        <v>0</v>
      </c>
      <c r="K84" s="4">
        <f>[4]IC_171123_Cl!K9</f>
        <v>4.8336741682128901</v>
      </c>
      <c r="L84" s="4">
        <f>[4]IC_171123_Cl!L9</f>
        <v>4.8190999999999997</v>
      </c>
      <c r="M84" s="4">
        <f>[4]IC_171123_Cl!M9</f>
        <v>20</v>
      </c>
      <c r="N84" s="4">
        <f>[4]IC_171123_Cl!N9</f>
        <v>0</v>
      </c>
      <c r="O84" s="4">
        <f>[4]IC_171123_Cl!O9</f>
        <v>0</v>
      </c>
      <c r="P84" s="4" t="str">
        <f>[4]IC_171123_Cl!P9</f>
        <v>x20 dil</v>
      </c>
    </row>
    <row r="85" spans="1:16">
      <c r="A85" s="4">
        <f>[4]IC_171123_Cl!A10</f>
        <v>3</v>
      </c>
      <c r="B85" s="4" t="str">
        <f>[4]IC_171123_Cl!B10</f>
        <v>20-20-T</v>
      </c>
      <c r="C85" s="4">
        <f>[4]IC_171123_Cl!C10</f>
        <v>20</v>
      </c>
      <c r="D85" s="4">
        <f>[4]IC_171123_Cl!D10</f>
        <v>20</v>
      </c>
      <c r="E85" s="4" t="str">
        <f>[4]IC_171123_Cl!E10</f>
        <v>T</v>
      </c>
      <c r="F85" s="4" t="str">
        <f>[4]IC_171123_Cl!F10</f>
        <v>17.11.2023</v>
      </c>
      <c r="G85" s="4">
        <f>[4]IC_171123_Cl!G10</f>
        <v>1</v>
      </c>
      <c r="H85" s="4">
        <f>[4]IC_171123_Cl!H10</f>
        <v>3.669</v>
      </c>
      <c r="I85" s="4">
        <f>[4]IC_171123_Cl!I10</f>
        <v>0.31739999999999996</v>
      </c>
      <c r="J85" s="4">
        <f>[4]IC_171123_Cl!J10</f>
        <v>0</v>
      </c>
      <c r="K85" s="4">
        <f>[4]IC_171123_Cl!K10</f>
        <v>1.348725639147353</v>
      </c>
      <c r="L85" s="4">
        <f>[4]IC_171123_Cl!L10</f>
        <v>2.2890666666666664</v>
      </c>
      <c r="M85" s="4">
        <f>[4]IC_171123_Cl!M10</f>
        <v>5</v>
      </c>
      <c r="N85" s="4">
        <f>[4]IC_171123_Cl!N10</f>
        <v>6.7436281957367648</v>
      </c>
      <c r="O85" s="4">
        <f>[4]IC_171123_Cl!O10</f>
        <v>11.445333333333332</v>
      </c>
      <c r="P85" s="4" t="str">
        <f>[4]IC_171123_Cl!P10</f>
        <v>20 20 Top Mean Replicate</v>
      </c>
    </row>
    <row r="86" spans="1:16">
      <c r="A86" s="4">
        <f>[4]IC_171123_Cl!A11</f>
        <v>6</v>
      </c>
      <c r="B86" s="4" t="str">
        <f>[4]IC_171123_Cl!B11</f>
        <v>0-10-B</v>
      </c>
      <c r="C86" s="4">
        <f>[4]IC_171123_Cl!C11</f>
        <v>0</v>
      </c>
      <c r="D86" s="4">
        <f>[4]IC_171123_Cl!D11</f>
        <v>10</v>
      </c>
      <c r="E86" s="4" t="str">
        <f>[4]IC_171123_Cl!E11</f>
        <v>B</v>
      </c>
      <c r="F86" s="4" t="str">
        <f>[4]IC_171123_Cl!F11</f>
        <v>17.11.2023</v>
      </c>
      <c r="G86" s="4">
        <f>[4]IC_171123_Cl!G11</f>
        <v>1</v>
      </c>
      <c r="H86" s="4">
        <f>[4]IC_171123_Cl!H11</f>
        <v>3.67</v>
      </c>
      <c r="I86" s="4">
        <f>[4]IC_171123_Cl!I11</f>
        <v>0.41573333333333334</v>
      </c>
      <c r="J86" s="4">
        <f>[4]IC_171123_Cl!J11</f>
        <v>0</v>
      </c>
      <c r="K86" s="4">
        <f>[4]IC_171123_Cl!K11</f>
        <v>1.8574646613535755</v>
      </c>
      <c r="L86" s="4">
        <f>[4]IC_171123_Cl!L11</f>
        <v>1.8387666666666667</v>
      </c>
      <c r="M86" s="4">
        <f>[4]IC_171123_Cl!M11</f>
        <v>5</v>
      </c>
      <c r="N86" s="4">
        <f>[4]IC_171123_Cl!N11</f>
        <v>9.2873233067678775</v>
      </c>
      <c r="O86" s="4">
        <f>[4]IC_171123_Cl!O11</f>
        <v>9.193833333333334</v>
      </c>
      <c r="P86" s="4" t="str">
        <f>[4]IC_171123_Cl!P11</f>
        <v>0 10 B Mean Replicate</v>
      </c>
    </row>
    <row r="87" spans="1:16">
      <c r="A87" s="4">
        <f>[4]IC_171123_Cl!A12</f>
        <v>9</v>
      </c>
      <c r="B87" s="4" t="str">
        <f>[4]IC_171123_Cl!B12</f>
        <v>10-90-T</v>
      </c>
      <c r="C87" s="4">
        <f>[4]IC_171123_Cl!C12</f>
        <v>10</v>
      </c>
      <c r="D87" s="4">
        <f>[4]IC_171123_Cl!D12</f>
        <v>90</v>
      </c>
      <c r="E87" s="4" t="str">
        <f>[4]IC_171123_Cl!E12</f>
        <v>T</v>
      </c>
      <c r="F87" s="4" t="str">
        <f>[4]IC_171123_Cl!F12</f>
        <v>17.11.2023</v>
      </c>
      <c r="G87" s="4">
        <f>[4]IC_171123_Cl!G12</f>
        <v>1</v>
      </c>
      <c r="H87" s="4">
        <f>[4]IC_171123_Cl!H12</f>
        <v>3.7210000000000001</v>
      </c>
      <c r="I87" s="4">
        <f>[4]IC_171123_Cl!I12</f>
        <v>31.728499999999997</v>
      </c>
      <c r="J87" s="4">
        <f>[4]IC_171123_Cl!J12</f>
        <v>0</v>
      </c>
      <c r="K87" s="4">
        <f>[4]IC_171123_Cl!K12</f>
        <v>163.85773208411538</v>
      </c>
      <c r="L87" s="4">
        <f>[4]IC_171123_Cl!L12</f>
        <v>164.0626</v>
      </c>
      <c r="M87" s="4">
        <f>[4]IC_171123_Cl!M12</f>
        <v>5</v>
      </c>
      <c r="N87" s="4">
        <f>[4]IC_171123_Cl!N12</f>
        <v>819.28866042057689</v>
      </c>
      <c r="O87" s="4">
        <f>[4]IC_171123_Cl!O12</f>
        <v>820.31299999999999</v>
      </c>
      <c r="P87" s="4" t="str">
        <f>[4]IC_171123_Cl!P12</f>
        <v>10 90 T Mean Replicate</v>
      </c>
    </row>
    <row r="88" spans="1:16">
      <c r="A88" s="4">
        <f>[4]IC_171123_Cl!A13</f>
        <v>12</v>
      </c>
      <c r="B88" s="4" t="str">
        <f>[4]IC_171123_Cl!B13</f>
        <v>0-10-T</v>
      </c>
      <c r="C88" s="4">
        <f>[4]IC_171123_Cl!C13</f>
        <v>0</v>
      </c>
      <c r="D88" s="4">
        <f>[4]IC_171123_Cl!D13</f>
        <v>10</v>
      </c>
      <c r="E88" s="4" t="str">
        <f>[4]IC_171123_Cl!E13</f>
        <v>T</v>
      </c>
      <c r="F88" s="4" t="str">
        <f>[4]IC_171123_Cl!F13</f>
        <v>17.11.2023</v>
      </c>
      <c r="G88" s="4">
        <f>[4]IC_171123_Cl!G13</f>
        <v>1</v>
      </c>
      <c r="H88" s="4">
        <f>[4]IC_171123_Cl!H13</f>
        <v>3.67</v>
      </c>
      <c r="I88" s="4">
        <f>[4]IC_171123_Cl!I13</f>
        <v>0.54930000000000001</v>
      </c>
      <c r="J88" s="4">
        <f>[4]IC_171123_Cl!J13</f>
        <v>0</v>
      </c>
      <c r="K88" s="4">
        <f>[4]IC_171123_Cl!K13</f>
        <v>2.5484874620248741</v>
      </c>
      <c r="L88" s="4">
        <f>[4]IC_171123_Cl!L13</f>
        <v>2.5310000000000001</v>
      </c>
      <c r="M88" s="4">
        <f>[4]IC_171123_Cl!M13</f>
        <v>5</v>
      </c>
      <c r="N88" s="4">
        <f>[4]IC_171123_Cl!N13</f>
        <v>12.74243731012437</v>
      </c>
      <c r="O88" s="4">
        <f>[4]IC_171123_Cl!O13</f>
        <v>12.655000000000001</v>
      </c>
      <c r="P88" s="4" t="str">
        <f>[4]IC_171123_Cl!P13</f>
        <v>0 10 Top</v>
      </c>
    </row>
    <row r="89" spans="1:16">
      <c r="A89" s="4">
        <f>[4]IC_171123_Cl!A14</f>
        <v>13</v>
      </c>
      <c r="B89" s="4" t="str">
        <f>[4]IC_171123_Cl!B14</f>
        <v>0-20-T</v>
      </c>
      <c r="C89" s="4">
        <f>[4]IC_171123_Cl!C14</f>
        <v>0</v>
      </c>
      <c r="D89" s="4">
        <f>[4]IC_171123_Cl!D14</f>
        <v>20</v>
      </c>
      <c r="E89" s="4" t="str">
        <f>[4]IC_171123_Cl!E14</f>
        <v>T</v>
      </c>
      <c r="F89" s="4" t="str">
        <f>[4]IC_171123_Cl!F14</f>
        <v>17.11.2023</v>
      </c>
      <c r="G89" s="4">
        <f>[4]IC_171123_Cl!G14</f>
        <v>1</v>
      </c>
      <c r="H89" s="4">
        <f>[4]IC_171123_Cl!H14</f>
        <v>3.67</v>
      </c>
      <c r="I89" s="4">
        <f>[4]IC_171123_Cl!I14</f>
        <v>0.3871</v>
      </c>
      <c r="J89" s="4">
        <f>[4]IC_171123_Cl!J14</f>
        <v>0</v>
      </c>
      <c r="K89" s="4">
        <f>[4]IC_171123_Cl!K14</f>
        <v>1.7093267562433567</v>
      </c>
      <c r="L89" s="4">
        <f>[4]IC_171123_Cl!L14</f>
        <v>1.6904999999999999</v>
      </c>
      <c r="M89" s="4">
        <f>[4]IC_171123_Cl!M14</f>
        <v>5</v>
      </c>
      <c r="N89" s="4">
        <f>[4]IC_171123_Cl!N14</f>
        <v>8.5466337812167836</v>
      </c>
      <c r="O89" s="4">
        <f>[4]IC_171123_Cl!O14</f>
        <v>8.4524999999999988</v>
      </c>
      <c r="P89" s="4" t="str">
        <f>[4]IC_171123_Cl!P14</f>
        <v>0 20 Top</v>
      </c>
    </row>
    <row r="90" spans="1:16">
      <c r="A90" s="4">
        <f>[4]IC_171123_Cl!A15</f>
        <v>14</v>
      </c>
      <c r="B90" s="4" t="str">
        <f>[4]IC_171123_Cl!B15</f>
        <v>0-30-T</v>
      </c>
      <c r="C90" s="4">
        <f>[4]IC_171123_Cl!C15</f>
        <v>0</v>
      </c>
      <c r="D90" s="4">
        <f>[4]IC_171123_Cl!D15</f>
        <v>30</v>
      </c>
      <c r="E90" s="4" t="str">
        <f>[4]IC_171123_Cl!E15</f>
        <v>T</v>
      </c>
      <c r="F90" s="4" t="str">
        <f>[4]IC_171123_Cl!F15</f>
        <v>17.11.2023</v>
      </c>
      <c r="G90" s="4">
        <f>[4]IC_171123_Cl!G15</f>
        <v>1</v>
      </c>
      <c r="H90" s="4">
        <f>[4]IC_171123_Cl!H15</f>
        <v>3.6669999999999998</v>
      </c>
      <c r="I90" s="4">
        <f>[4]IC_171123_Cl!I15</f>
        <v>0.33729999999999999</v>
      </c>
      <c r="J90" s="4">
        <f>[4]IC_171123_Cl!J15</f>
        <v>0</v>
      </c>
      <c r="K90" s="4">
        <f>[4]IC_171123_Cl!K15</f>
        <v>1.451680620929426</v>
      </c>
      <c r="L90" s="4">
        <f>[4]IC_171123_Cl!L15</f>
        <v>1.4323999999999999</v>
      </c>
      <c r="M90" s="4">
        <f>[4]IC_171123_Cl!M15</f>
        <v>5</v>
      </c>
      <c r="N90" s="4">
        <f>[4]IC_171123_Cl!N15</f>
        <v>7.2584031046471296</v>
      </c>
      <c r="O90" s="4">
        <f>[4]IC_171123_Cl!O15</f>
        <v>7.161999999999999</v>
      </c>
      <c r="P90" s="4" t="str">
        <f>[4]IC_171123_Cl!P15</f>
        <v>0 30 Top</v>
      </c>
    </row>
    <row r="91" spans="1:16">
      <c r="A91" s="4">
        <f>[4]IC_171123_Cl!A16</f>
        <v>15</v>
      </c>
      <c r="B91" s="4" t="str">
        <f>[4]IC_171123_Cl!B16</f>
        <v>Blank</v>
      </c>
      <c r="C91" s="4"/>
      <c r="D91" s="4"/>
      <c r="E91" s="4"/>
      <c r="F91" s="4" t="str">
        <f>[4]IC_171123_Cl!F16</f>
        <v>17.11.2023</v>
      </c>
      <c r="G91" s="4">
        <f>[4]IC_171123_Cl!G16</f>
        <v>1</v>
      </c>
      <c r="H91" s="4">
        <f>[4]IC_171123_Cl!H16</f>
        <v>3.6669999999999998</v>
      </c>
      <c r="I91" s="4">
        <f>[4]IC_171123_Cl!I16</f>
        <v>0.1527</v>
      </c>
      <c r="J91" s="4">
        <f>[4]IC_171123_Cl!J16</f>
        <v>0</v>
      </c>
      <c r="K91" s="4">
        <f>[4]IC_171123_Cl!K16</f>
        <v>0.49663089042838965</v>
      </c>
      <c r="L91" s="4">
        <f>[4]IC_171123_Cl!L16</f>
        <v>0.47589999999999999</v>
      </c>
      <c r="M91" s="4">
        <f>[4]IC_171123_Cl!M16</f>
        <v>0</v>
      </c>
      <c r="N91" s="4">
        <f>[4]IC_171123_Cl!N16</f>
        <v>0</v>
      </c>
      <c r="O91" s="4">
        <f>[4]IC_171123_Cl!O16</f>
        <v>0</v>
      </c>
      <c r="P91" s="4" t="str">
        <f>[4]IC_171123_Cl!P16</f>
        <v>DI Water</v>
      </c>
    </row>
    <row r="92" spans="1:16">
      <c r="A92" s="4">
        <f>[4]IC_171123_Cl!A17</f>
        <v>16</v>
      </c>
      <c r="B92" s="4" t="str">
        <f>[4]IC_171123_Cl!B17</f>
        <v>Cal Check</v>
      </c>
      <c r="C92" s="4"/>
      <c r="D92" s="4"/>
      <c r="E92" s="4"/>
      <c r="F92" s="4" t="str">
        <f>[4]IC_171123_Cl!F17</f>
        <v>17.11.2023</v>
      </c>
      <c r="G92" s="4">
        <f>[4]IC_171123_Cl!G17</f>
        <v>1</v>
      </c>
      <c r="H92" s="4">
        <f>[4]IC_171123_Cl!H17</f>
        <v>3.67</v>
      </c>
      <c r="I92" s="4">
        <f>[4]IC_171123_Cl!I17</f>
        <v>1.1040000000000001</v>
      </c>
      <c r="J92" s="4">
        <f>[4]IC_171123_Cl!J17</f>
        <v>0</v>
      </c>
      <c r="K92" s="4">
        <f>[4]IC_171123_Cl!K17</f>
        <v>5.4182929089854648</v>
      </c>
      <c r="L92" s="4">
        <f>[4]IC_171123_Cl!L17</f>
        <v>5.4046000000000003</v>
      </c>
      <c r="M92" s="4">
        <f>[4]IC_171123_Cl!M17</f>
        <v>20</v>
      </c>
      <c r="N92" s="4">
        <f>[4]IC_171123_Cl!N17</f>
        <v>0</v>
      </c>
      <c r="O92" s="4">
        <f>[4]IC_171123_Cl!O17</f>
        <v>0</v>
      </c>
      <c r="P92" s="4" t="str">
        <f>[4]IC_171123_Cl!P17</f>
        <v>x20 dil</v>
      </c>
    </row>
    <row r="93" spans="1:16">
      <c r="A93" s="4">
        <f>[4]IC_171123_Cl!A18</f>
        <v>17</v>
      </c>
      <c r="B93" s="4" t="str">
        <f>[4]IC_171123_Cl!B18</f>
        <v>0-60-T</v>
      </c>
      <c r="C93" s="4">
        <f>[4]IC_171123_Cl!C18</f>
        <v>0</v>
      </c>
      <c r="D93" s="4">
        <f>[4]IC_171123_Cl!D18</f>
        <v>60</v>
      </c>
      <c r="E93" s="4" t="str">
        <f>[4]IC_171123_Cl!E18</f>
        <v>T</v>
      </c>
      <c r="F93" s="4" t="str">
        <f>[4]IC_171123_Cl!F18</f>
        <v>17.11.2023</v>
      </c>
      <c r="G93" s="4">
        <f>[4]IC_171123_Cl!G18</f>
        <v>1</v>
      </c>
      <c r="H93" s="4">
        <f>[4]IC_171123_Cl!H18</f>
        <v>3.6669999999999998</v>
      </c>
      <c r="I93" s="4">
        <f>[4]IC_171123_Cl!I18</f>
        <v>0.38519999999999999</v>
      </c>
      <c r="J93" s="4">
        <f>[4]IC_171123_Cl!J18</f>
        <v>0</v>
      </c>
      <c r="K93" s="4">
        <f>[4]IC_171123_Cl!K18</f>
        <v>1.6994968836108975</v>
      </c>
      <c r="L93" s="4">
        <f>[4]IC_171123_Cl!L18</f>
        <v>1.6803999999999999</v>
      </c>
      <c r="M93" s="4">
        <f>[4]IC_171123_Cl!M18</f>
        <v>5</v>
      </c>
      <c r="N93" s="4">
        <f>[4]IC_171123_Cl!N18</f>
        <v>8.4974844180544871</v>
      </c>
      <c r="O93" s="4">
        <f>[4]IC_171123_Cl!O18</f>
        <v>8.4019999999999992</v>
      </c>
      <c r="P93" s="4" t="str">
        <f>[4]IC_171123_Cl!P18</f>
        <v>0 60 Top</v>
      </c>
    </row>
    <row r="94" spans="1:16">
      <c r="A94" s="4">
        <f>[4]IC_171123_Cl!A19</f>
        <v>18</v>
      </c>
      <c r="B94" s="4" t="str">
        <f>[4]IC_171123_Cl!B19</f>
        <v>0-70-T</v>
      </c>
      <c r="C94" s="4">
        <f>[4]IC_171123_Cl!C19</f>
        <v>0</v>
      </c>
      <c r="D94" s="4">
        <f>[4]IC_171123_Cl!D19</f>
        <v>70</v>
      </c>
      <c r="E94" s="4" t="str">
        <f>[4]IC_171123_Cl!E19</f>
        <v>T</v>
      </c>
      <c r="F94" s="4" t="str">
        <f>[4]IC_171123_Cl!F19</f>
        <v>17.11.2023</v>
      </c>
      <c r="G94" s="4">
        <f>[4]IC_171123_Cl!G19</f>
        <v>1</v>
      </c>
      <c r="H94" s="4">
        <f>[4]IC_171123_Cl!H19</f>
        <v>3.67</v>
      </c>
      <c r="I94" s="4">
        <f>[4]IC_171123_Cl!I19</f>
        <v>0.28100000000000003</v>
      </c>
      <c r="J94" s="4">
        <f>[4]IC_171123_Cl!J19</f>
        <v>0</v>
      </c>
      <c r="K94" s="4">
        <f>[4]IC_171123_Cl!K19</f>
        <v>1.1604059739781349</v>
      </c>
      <c r="L94" s="4">
        <f>[4]IC_171123_Cl!L19</f>
        <v>1.1407</v>
      </c>
      <c r="M94" s="4">
        <f>[4]IC_171123_Cl!M19</f>
        <v>5</v>
      </c>
      <c r="N94" s="4">
        <f>[4]IC_171123_Cl!N19</f>
        <v>5.8020298698906743</v>
      </c>
      <c r="O94" s="4">
        <f>[4]IC_171123_Cl!O19</f>
        <v>5.7035</v>
      </c>
      <c r="P94" s="4" t="str">
        <f>[4]IC_171123_Cl!P19</f>
        <v>0 70 Top</v>
      </c>
    </row>
    <row r="95" spans="1:16">
      <c r="A95" s="4">
        <f>[4]IC_171123_Cl!A20</f>
        <v>19</v>
      </c>
      <c r="B95" s="4" t="str">
        <f>[4]IC_171123_Cl!B20</f>
        <v>0-80-T</v>
      </c>
      <c r="C95" s="4">
        <f>[4]IC_171123_Cl!C20</f>
        <v>0</v>
      </c>
      <c r="D95" s="4">
        <f>[4]IC_171123_Cl!D20</f>
        <v>80</v>
      </c>
      <c r="E95" s="4" t="str">
        <f>[4]IC_171123_Cl!E20</f>
        <v>T</v>
      </c>
      <c r="F95" s="4" t="str">
        <f>[4]IC_171123_Cl!F20</f>
        <v>17.11.2023</v>
      </c>
      <c r="G95" s="4">
        <f>[4]IC_171123_Cl!G20</f>
        <v>1</v>
      </c>
      <c r="H95" s="4">
        <f>[4]IC_171123_Cl!H20</f>
        <v>3.67</v>
      </c>
      <c r="I95" s="4">
        <f>[4]IC_171123_Cl!I20</f>
        <v>0.41060000000000002</v>
      </c>
      <c r="J95" s="4">
        <f>[4]IC_171123_Cl!J20</f>
        <v>0</v>
      </c>
      <c r="K95" s="4">
        <f>[4]IC_171123_Cl!K20</f>
        <v>1.8309067598553523</v>
      </c>
      <c r="L95" s="4">
        <f>[4]IC_171123_Cl!L20</f>
        <v>1.8122</v>
      </c>
      <c r="M95" s="4">
        <f>[4]IC_171123_Cl!M20</f>
        <v>5</v>
      </c>
      <c r="N95" s="4">
        <f>[4]IC_171123_Cl!N20</f>
        <v>9.154533799276761</v>
      </c>
      <c r="O95" s="4">
        <f>[4]IC_171123_Cl!O20</f>
        <v>9.0609999999999999</v>
      </c>
      <c r="P95" s="4" t="str">
        <f>[4]IC_171123_Cl!P20</f>
        <v>0 80 Top</v>
      </c>
    </row>
    <row r="96" spans="1:16">
      <c r="A96" s="4">
        <f>[4]IC_171123_Cl!A21</f>
        <v>20</v>
      </c>
      <c r="B96" s="4" t="str">
        <f>[4]IC_171123_Cl!B21</f>
        <v>0-90-T</v>
      </c>
      <c r="C96" s="4">
        <f>[4]IC_171123_Cl!C21</f>
        <v>0</v>
      </c>
      <c r="D96" s="4">
        <f>[4]IC_171123_Cl!D21</f>
        <v>90</v>
      </c>
      <c r="E96" s="4" t="str">
        <f>[4]IC_171123_Cl!E21</f>
        <v>T</v>
      </c>
      <c r="F96" s="4" t="str">
        <f>[4]IC_171123_Cl!F21</f>
        <v>17.11.2023</v>
      </c>
      <c r="G96" s="4">
        <f>[4]IC_171123_Cl!G21</f>
        <v>1</v>
      </c>
      <c r="H96" s="4">
        <f>[4]IC_171123_Cl!H21</f>
        <v>3.6669999999999998</v>
      </c>
      <c r="I96" s="4">
        <f>[4]IC_171123_Cl!I21</f>
        <v>0.50060000000000004</v>
      </c>
      <c r="J96" s="4">
        <f>[4]IC_171123_Cl!J21</f>
        <v>0</v>
      </c>
      <c r="K96" s="4">
        <f>[4]IC_171123_Cl!K21</f>
        <v>2.2965323056034199</v>
      </c>
      <c r="L96" s="4">
        <f>[4]IC_171123_Cl!L21</f>
        <v>2.2786</v>
      </c>
      <c r="M96" s="4">
        <f>[4]IC_171123_Cl!M21</f>
        <v>5</v>
      </c>
      <c r="N96" s="4">
        <f>[4]IC_171123_Cl!N21</f>
        <v>11.4826615280171</v>
      </c>
      <c r="O96" s="4">
        <f>[4]IC_171123_Cl!O21</f>
        <v>11.393000000000001</v>
      </c>
      <c r="P96" s="4" t="str">
        <f>[4]IC_171123_Cl!P21</f>
        <v>0 90 Top</v>
      </c>
    </row>
    <row r="97" spans="1:16">
      <c r="A97" s="4">
        <f>[4]IC_171123_Cl!A22</f>
        <v>21</v>
      </c>
      <c r="B97" s="4" t="str">
        <f>[4]IC_171123_Cl!B22</f>
        <v>0-100-T</v>
      </c>
      <c r="C97" s="4">
        <f>[4]IC_171123_Cl!C22</f>
        <v>0</v>
      </c>
      <c r="D97" s="4">
        <f>[4]IC_171123_Cl!D22</f>
        <v>100</v>
      </c>
      <c r="E97" s="4" t="str">
        <f>[4]IC_171123_Cl!E22</f>
        <v>T</v>
      </c>
      <c r="F97" s="4" t="str">
        <f>[4]IC_171123_Cl!F22</f>
        <v>17.11.2023</v>
      </c>
      <c r="G97" s="4">
        <f>[4]IC_171123_Cl!G22</f>
        <v>1</v>
      </c>
      <c r="H97" s="4">
        <f>[4]IC_171123_Cl!H22</f>
        <v>3.67</v>
      </c>
      <c r="I97" s="4">
        <f>[4]IC_171123_Cl!I22</f>
        <v>0.34460000000000002</v>
      </c>
      <c r="J97" s="4">
        <f>[4]IC_171123_Cl!J22</f>
        <v>0</v>
      </c>
      <c r="K97" s="4">
        <f>[4]IC_171123_Cl!K22</f>
        <v>1.4894480263067693</v>
      </c>
      <c r="L97" s="4">
        <f>[4]IC_171123_Cl!L22</f>
        <v>1.4705999999999999</v>
      </c>
      <c r="M97" s="4">
        <f>[4]IC_171123_Cl!M22</f>
        <v>5</v>
      </c>
      <c r="N97" s="4">
        <f>[4]IC_171123_Cl!N22</f>
        <v>7.4472401315338468</v>
      </c>
      <c r="O97" s="4">
        <f>[4]IC_171123_Cl!O22</f>
        <v>7.3529999999999998</v>
      </c>
      <c r="P97" s="4" t="str">
        <f>[4]IC_171123_Cl!P22</f>
        <v>0 100 Top</v>
      </c>
    </row>
    <row r="98" spans="1:16">
      <c r="A98" s="4">
        <f>[4]IC_171123_Cl!A23</f>
        <v>22</v>
      </c>
      <c r="B98" s="4" t="str">
        <f>[4]IC_171123_Cl!B23</f>
        <v>0-60-B</v>
      </c>
      <c r="C98" s="4">
        <f>[4]IC_171123_Cl!C23</f>
        <v>0</v>
      </c>
      <c r="D98" s="4">
        <f>[4]IC_171123_Cl!D23</f>
        <v>60</v>
      </c>
      <c r="E98" s="4" t="str">
        <f>[4]IC_171123_Cl!E23</f>
        <v>B</v>
      </c>
      <c r="F98" s="4" t="str">
        <f>[4]IC_171123_Cl!F23</f>
        <v>17.11.2023</v>
      </c>
      <c r="G98" s="4">
        <f>[4]IC_171123_Cl!G23</f>
        <v>1</v>
      </c>
      <c r="H98" s="4">
        <f>[4]IC_171123_Cl!H23</f>
        <v>3.6669999999999998</v>
      </c>
      <c r="I98" s="4">
        <f>[4]IC_171123_Cl!I23</f>
        <v>0.24779999999999999</v>
      </c>
      <c r="J98" s="4">
        <f>[4]IC_171123_Cl!J23</f>
        <v>0</v>
      </c>
      <c r="K98" s="4">
        <f>[4]IC_171123_Cl!K23</f>
        <v>0.98864188376884765</v>
      </c>
      <c r="L98" s="4">
        <f>[4]IC_171123_Cl!L23</f>
        <v>0.96870000000000001</v>
      </c>
      <c r="M98" s="4">
        <f>[4]IC_171123_Cl!M23</f>
        <v>5</v>
      </c>
      <c r="N98" s="4">
        <f>[4]IC_171123_Cl!N23</f>
        <v>4.9432094188442379</v>
      </c>
      <c r="O98" s="4">
        <f>[4]IC_171123_Cl!O23</f>
        <v>4.8434999999999997</v>
      </c>
      <c r="P98" s="4" t="str">
        <f>[4]IC_171123_Cl!P23</f>
        <v>0 60 Bottom</v>
      </c>
    </row>
    <row r="99" spans="1:16">
      <c r="A99" s="4">
        <f>[4]IC_171123_Cl!A24</f>
        <v>23</v>
      </c>
      <c r="B99" s="4" t="str">
        <f>[4]IC_171123_Cl!B24</f>
        <v>0-100-B</v>
      </c>
      <c r="C99" s="4">
        <f>[4]IC_171123_Cl!C24</f>
        <v>0</v>
      </c>
      <c r="D99" s="4">
        <f>[4]IC_171123_Cl!D24</f>
        <v>100</v>
      </c>
      <c r="E99" s="4" t="str">
        <f>[4]IC_171123_Cl!E24</f>
        <v>B</v>
      </c>
      <c r="F99" s="4" t="str">
        <f>[4]IC_171123_Cl!F24</f>
        <v>17.11.2023</v>
      </c>
      <c r="G99" s="4">
        <f>[4]IC_171123_Cl!G24</f>
        <v>1</v>
      </c>
      <c r="H99" s="4">
        <f>[4]IC_171123_Cl!H24</f>
        <v>3.6669999999999998</v>
      </c>
      <c r="I99" s="4">
        <f>[4]IC_171123_Cl!I24</f>
        <v>0.37469999999999998</v>
      </c>
      <c r="J99" s="4">
        <f>[4]IC_171123_Cl!J24</f>
        <v>0</v>
      </c>
      <c r="K99" s="4">
        <f>[4]IC_171123_Cl!K24</f>
        <v>1.6451739032736228</v>
      </c>
      <c r="L99" s="4">
        <f>[4]IC_171123_Cl!L24</f>
        <v>1.6265000000000001</v>
      </c>
      <c r="M99" s="4">
        <f>[4]IC_171123_Cl!M24</f>
        <v>5</v>
      </c>
      <c r="N99" s="4">
        <f>[4]IC_171123_Cl!N24</f>
        <v>8.2258695163681139</v>
      </c>
      <c r="O99" s="4">
        <f>[4]IC_171123_Cl!O24</f>
        <v>8.1325000000000003</v>
      </c>
      <c r="P99" s="4" t="str">
        <f>[4]IC_171123_Cl!P24</f>
        <v>0 100 Bottom</v>
      </c>
    </row>
    <row r="100" spans="1:16">
      <c r="A100" s="4">
        <f>[4]IC_171123_Cl!A25</f>
        <v>24</v>
      </c>
      <c r="B100" s="4" t="str">
        <f>[4]IC_171123_Cl!B25</f>
        <v>10-0-T</v>
      </c>
      <c r="C100" s="4">
        <f>[4]IC_171123_Cl!C25</f>
        <v>10</v>
      </c>
      <c r="D100" s="4">
        <f>[4]IC_171123_Cl!D25</f>
        <v>0</v>
      </c>
      <c r="E100" s="4" t="str">
        <f>[4]IC_171123_Cl!E25</f>
        <v>T</v>
      </c>
      <c r="F100" s="4" t="str">
        <f>[4]IC_171123_Cl!F25</f>
        <v>17.11.2023</v>
      </c>
      <c r="G100" s="4">
        <f>[4]IC_171123_Cl!G25</f>
        <v>1</v>
      </c>
      <c r="H100" s="4">
        <f>[4]IC_171123_Cl!H25</f>
        <v>3.6669999999999998</v>
      </c>
      <c r="I100" s="4">
        <f>[4]IC_171123_Cl!I25</f>
        <v>0.4274</v>
      </c>
      <c r="J100" s="4">
        <f>[4]IC_171123_Cl!J25</f>
        <v>0</v>
      </c>
      <c r="K100" s="4">
        <f>[4]IC_171123_Cl!K25</f>
        <v>1.9178235283949914</v>
      </c>
      <c r="L100" s="4">
        <f>[4]IC_171123_Cl!L25</f>
        <v>1.8993</v>
      </c>
      <c r="M100" s="4">
        <f>[4]IC_171123_Cl!M25</f>
        <v>5</v>
      </c>
      <c r="N100" s="4">
        <f>[4]IC_171123_Cl!N25</f>
        <v>9.5891176419749566</v>
      </c>
      <c r="O100" s="4">
        <f>[4]IC_171123_Cl!O25</f>
        <v>9.4964999999999993</v>
      </c>
      <c r="P100" s="4" t="str">
        <f>[4]IC_171123_Cl!P25</f>
        <v>10 0 Top</v>
      </c>
    </row>
    <row r="101" spans="1:16">
      <c r="A101" s="4">
        <f>[4]IC_171123_Cl!A26</f>
        <v>25</v>
      </c>
      <c r="B101" s="4" t="str">
        <f>[4]IC_171123_Cl!B26</f>
        <v>10-60-T</v>
      </c>
      <c r="C101" s="4">
        <f>[4]IC_171123_Cl!C26</f>
        <v>10</v>
      </c>
      <c r="D101" s="4">
        <f>[4]IC_171123_Cl!D26</f>
        <v>60</v>
      </c>
      <c r="E101" s="4" t="str">
        <f>[4]IC_171123_Cl!E26</f>
        <v>T</v>
      </c>
      <c r="F101" s="4" t="str">
        <f>[4]IC_171123_Cl!F26</f>
        <v>17.11.2023</v>
      </c>
      <c r="G101" s="4">
        <f>[4]IC_171123_Cl!G26</f>
        <v>1</v>
      </c>
      <c r="H101" s="4">
        <f>[4]IC_171123_Cl!H26</f>
        <v>3.6669999999999998</v>
      </c>
      <c r="I101" s="4">
        <f>[4]IC_171123_Cl!I26</f>
        <v>0.43190000000000001</v>
      </c>
      <c r="J101" s="4">
        <f>[4]IC_171123_Cl!J26</f>
        <v>0</v>
      </c>
      <c r="K101" s="4">
        <f>[4]IC_171123_Cl!K26</f>
        <v>1.9411048056823947</v>
      </c>
      <c r="L101" s="4">
        <f>[4]IC_171123_Cl!L26</f>
        <v>1.9226000000000001</v>
      </c>
      <c r="M101" s="4">
        <f>[4]IC_171123_Cl!M26</f>
        <v>5</v>
      </c>
      <c r="N101" s="4">
        <f>[4]IC_171123_Cl!N26</f>
        <v>9.7055240284119737</v>
      </c>
      <c r="O101" s="4">
        <f>[4]IC_171123_Cl!O26</f>
        <v>9.6129999999999995</v>
      </c>
      <c r="P101" s="4" t="str">
        <f>[4]IC_171123_Cl!P26</f>
        <v>10 60 Top</v>
      </c>
    </row>
    <row r="102" spans="1:16">
      <c r="A102" s="4">
        <f>[4]IC_171123_Cl!A27</f>
        <v>26</v>
      </c>
      <c r="B102" s="4" t="str">
        <f>[4]IC_171123_Cl!B27</f>
        <v>10-70-T</v>
      </c>
      <c r="C102" s="4">
        <f>[4]IC_171123_Cl!C27</f>
        <v>10</v>
      </c>
      <c r="D102" s="4">
        <f>[4]IC_171123_Cl!D27</f>
        <v>70</v>
      </c>
      <c r="E102" s="4" t="str">
        <f>[4]IC_171123_Cl!E27</f>
        <v>T</v>
      </c>
      <c r="F102" s="4" t="str">
        <f>[4]IC_171123_Cl!F27</f>
        <v>17.11.2023</v>
      </c>
      <c r="G102" s="4">
        <f>[4]IC_171123_Cl!G27</f>
        <v>1</v>
      </c>
      <c r="H102" s="4">
        <f>[4]IC_171123_Cl!H27</f>
        <v>3.6669999999999998</v>
      </c>
      <c r="I102" s="4">
        <f>[4]IC_171123_Cl!I27</f>
        <v>0.40179999999999999</v>
      </c>
      <c r="J102" s="4">
        <f>[4]IC_171123_Cl!J27</f>
        <v>0</v>
      </c>
      <c r="K102" s="4">
        <f>[4]IC_171123_Cl!K27</f>
        <v>1.785378928715541</v>
      </c>
      <c r="L102" s="4">
        <f>[4]IC_171123_Cl!L27</f>
        <v>1.7667999999999999</v>
      </c>
      <c r="M102" s="4">
        <f>[4]IC_171123_Cl!M27</f>
        <v>5</v>
      </c>
      <c r="N102" s="4">
        <f>[4]IC_171123_Cl!N27</f>
        <v>8.9268946435777057</v>
      </c>
      <c r="O102" s="4">
        <f>[4]IC_171123_Cl!O27</f>
        <v>8.8339999999999996</v>
      </c>
      <c r="P102" s="4" t="str">
        <f>[4]IC_171123_Cl!P27</f>
        <v>10 70 Top</v>
      </c>
    </row>
    <row r="103" spans="1:16">
      <c r="A103" s="4">
        <f>[4]IC_171123_Cl!A28</f>
        <v>27</v>
      </c>
      <c r="B103" s="4" t="str">
        <f>[4]IC_171123_Cl!B28</f>
        <v>10-10-B</v>
      </c>
      <c r="C103" s="4">
        <f>[4]IC_171123_Cl!C28</f>
        <v>10</v>
      </c>
      <c r="D103" s="4">
        <f>[4]IC_171123_Cl!D28</f>
        <v>10</v>
      </c>
      <c r="E103" s="4" t="str">
        <f>[4]IC_171123_Cl!E28</f>
        <v>B</v>
      </c>
      <c r="F103" s="4" t="str">
        <f>[4]IC_171123_Cl!F28</f>
        <v>17.11.2023</v>
      </c>
      <c r="G103" s="4">
        <f>[4]IC_171123_Cl!G28</f>
        <v>1</v>
      </c>
      <c r="H103" s="4">
        <f>[4]IC_171123_Cl!H28</f>
        <v>3.67</v>
      </c>
      <c r="I103" s="4">
        <f>[4]IC_171123_Cl!I28</f>
        <v>0.37059999999999998</v>
      </c>
      <c r="J103" s="4">
        <f>[4]IC_171123_Cl!J28</f>
        <v>0</v>
      </c>
      <c r="K103" s="4">
        <f>[4]IC_171123_Cl!K28</f>
        <v>1.623962072856211</v>
      </c>
      <c r="L103" s="4">
        <f>[4]IC_171123_Cl!L28</f>
        <v>1.605</v>
      </c>
      <c r="M103" s="4">
        <f>[4]IC_171123_Cl!M28</f>
        <v>5</v>
      </c>
      <c r="N103" s="4">
        <f>[4]IC_171123_Cl!N28</f>
        <v>8.1198103642810544</v>
      </c>
      <c r="O103" s="4">
        <f>[4]IC_171123_Cl!O28</f>
        <v>8.0250000000000004</v>
      </c>
      <c r="P103" s="4" t="str">
        <f>[4]IC_171123_Cl!P28</f>
        <v>10 10 Bottom</v>
      </c>
    </row>
    <row r="104" spans="1:16">
      <c r="A104" s="4">
        <f>[4]IC_171123_Cl!A29</f>
        <v>28</v>
      </c>
      <c r="B104" s="4" t="str">
        <f>[4]IC_171123_Cl!B29</f>
        <v>10-50-B</v>
      </c>
      <c r="C104" s="4">
        <f>[4]IC_171123_Cl!C29</f>
        <v>10</v>
      </c>
      <c r="D104" s="4">
        <f>[4]IC_171123_Cl!D29</f>
        <v>50</v>
      </c>
      <c r="E104" s="4" t="str">
        <f>[4]IC_171123_Cl!E29</f>
        <v>B</v>
      </c>
      <c r="F104" s="4" t="str">
        <f>[4]IC_171123_Cl!F29</f>
        <v>17.11.2023</v>
      </c>
      <c r="G104" s="4">
        <f>[4]IC_171123_Cl!G29</f>
        <v>1</v>
      </c>
      <c r="H104" s="4">
        <f>[4]IC_171123_Cl!H29</f>
        <v>3.6669999999999998</v>
      </c>
      <c r="I104" s="4">
        <f>[4]IC_171123_Cl!I29</f>
        <v>0.34029999999999999</v>
      </c>
      <c r="J104" s="4">
        <f>[4]IC_171123_Cl!J29</f>
        <v>0</v>
      </c>
      <c r="K104" s="4">
        <f>[4]IC_171123_Cl!K29</f>
        <v>1.4672014724543616</v>
      </c>
      <c r="L104" s="4">
        <f>[4]IC_171123_Cl!L29</f>
        <v>1.4482999999999999</v>
      </c>
      <c r="M104" s="4">
        <f>[4]IC_171123_Cl!M29</f>
        <v>5</v>
      </c>
      <c r="N104" s="4">
        <f>[4]IC_171123_Cl!N29</f>
        <v>7.3360073622718076</v>
      </c>
      <c r="O104" s="4">
        <f>[4]IC_171123_Cl!O29</f>
        <v>7.2414999999999994</v>
      </c>
      <c r="P104" s="4" t="str">
        <f>[4]IC_171123_Cl!P29</f>
        <v>10 50 Bottom</v>
      </c>
    </row>
    <row r="105" spans="1:16">
      <c r="A105" s="4">
        <f>[4]IC_171123_Cl!A30</f>
        <v>29</v>
      </c>
      <c r="B105" s="4" t="str">
        <f>[4]IC_171123_Cl!B30</f>
        <v>Cal Check</v>
      </c>
      <c r="C105" s="4"/>
      <c r="D105" s="4"/>
      <c r="E105" s="4"/>
      <c r="F105" s="4" t="str">
        <f>[4]IC_171123_Cl!F30</f>
        <v>17.11.2023</v>
      </c>
      <c r="G105" s="4">
        <f>[4]IC_171123_Cl!G30</f>
        <v>1</v>
      </c>
      <c r="H105" s="4">
        <f>[4]IC_171123_Cl!H30</f>
        <v>3.67</v>
      </c>
      <c r="I105" s="4">
        <f>[4]IC_171123_Cl!I30</f>
        <v>1.264</v>
      </c>
      <c r="J105" s="4">
        <f>[4]IC_171123_Cl!J30</f>
        <v>0</v>
      </c>
      <c r="K105" s="4">
        <f>[4]IC_171123_Cl!K30</f>
        <v>6.2460716569820285</v>
      </c>
      <c r="L105" s="4">
        <f>[4]IC_171123_Cl!L30</f>
        <v>6.2337999999999996</v>
      </c>
      <c r="M105" s="4">
        <f>[4]IC_171123_Cl!M30</f>
        <v>20</v>
      </c>
      <c r="N105" s="4">
        <f>[4]IC_171123_Cl!N30</f>
        <v>0</v>
      </c>
      <c r="O105" s="4">
        <f>[4]IC_171123_Cl!O30</f>
        <v>0</v>
      </c>
      <c r="P105" s="4" t="str">
        <f>[4]IC_171123_Cl!P30</f>
        <v>x20 dil</v>
      </c>
    </row>
    <row r="106" spans="1:16">
      <c r="A106" s="4">
        <f>[4]IC_171123_Cl!A31</f>
        <v>30</v>
      </c>
      <c r="B106" s="4" t="str">
        <f>[4]IC_171123_Cl!B31</f>
        <v>Blank</v>
      </c>
      <c r="C106" s="4"/>
      <c r="D106" s="4"/>
      <c r="E106" s="4"/>
      <c r="F106" s="4" t="str">
        <f>[4]IC_171123_Cl!F31</f>
        <v>17.11.2023</v>
      </c>
      <c r="G106" s="4">
        <f>[4]IC_171123_Cl!G31</f>
        <v>1</v>
      </c>
      <c r="H106" s="4">
        <f>[4]IC_171123_Cl!H31</f>
        <v>3.6669999999999998</v>
      </c>
      <c r="I106" s="4">
        <f>[4]IC_171123_Cl!I31</f>
        <v>0.2102</v>
      </c>
      <c r="J106" s="4">
        <f>[4]IC_171123_Cl!J31</f>
        <v>0</v>
      </c>
      <c r="K106" s="4">
        <f>[4]IC_171123_Cl!K31</f>
        <v>0.79411387798965505</v>
      </c>
      <c r="L106" s="4">
        <f>[4]IC_171123_Cl!L31</f>
        <v>0.77410000000000001</v>
      </c>
      <c r="M106" s="4">
        <f>[4]IC_171123_Cl!M31</f>
        <v>0</v>
      </c>
      <c r="N106" s="4">
        <f>[4]IC_171123_Cl!N31</f>
        <v>0</v>
      </c>
      <c r="O106" s="4">
        <f>[4]IC_171123_Cl!O31</f>
        <v>0</v>
      </c>
      <c r="P106" s="4" t="str">
        <f>[4]IC_171123_Cl!P31</f>
        <v>DI Water</v>
      </c>
    </row>
  </sheetData>
  <conditionalFormatting sqref="K1">
    <cfRule type="cellIs" dxfId="33" priority="7" operator="lessThan">
      <formula>$U$13</formula>
    </cfRule>
    <cfRule type="cellIs" dxfId="32" priority="8" operator="lessThan">
      <formula>$V$13</formula>
    </cfRule>
  </conditionalFormatting>
  <conditionalFormatting sqref="L1">
    <cfRule type="cellIs" dxfId="31" priority="9" operator="lessThan">
      <formula>$U$14</formula>
    </cfRule>
    <cfRule type="cellIs" dxfId="30" priority="10" operator="lessThan">
      <formula>$V$14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lessThan" id="{D5C96C43-663B-4EC0-B24B-27DB1B3B13DB}">
            <xm:f>Quality_Cl!$S$8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lessThan" id="{F3B9B5D0-D65E-4174-8E74-B81251ED1CE9}">
            <xm:f>Quality_Cl!$T$8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I2:I106</xm:sqref>
        </x14:conditionalFormatting>
        <x14:conditionalFormatting xmlns:xm="http://schemas.microsoft.com/office/excel/2006/main">
          <x14:cfRule type="cellIs" priority="3" operator="lessThan" id="{1B6AA149-23BC-4B2E-888C-2BDB4212DDE3}">
            <xm:f>Quality_Cl!$U$8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lessThan" id="{E4DAB1CE-4636-41EC-8426-FCF493024B15}">
            <xm:f>Quality_Cl!$V$8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K2:K106</xm:sqref>
        </x14:conditionalFormatting>
        <x14:conditionalFormatting xmlns:xm="http://schemas.microsoft.com/office/excel/2006/main">
          <x14:cfRule type="cellIs" priority="1" operator="lessThan" id="{9D3E8044-F6B7-4BE1-9CA1-CEBDAE5A556E}">
            <xm:f>Quality_Cl!$W$8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lessThan" id="{292D430B-E6C8-4627-8588-AF3D1BD2FFC2}">
            <xm:f>Quality_Cl!$X$8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L2:L106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6985-4997-4642-B31A-9D17FECD1F15}">
  <dimension ref="A1:X104"/>
  <sheetViews>
    <sheetView zoomScale="55" zoomScaleNormal="55" workbookViewId="0">
      <selection activeCell="U8" sqref="U8"/>
    </sheetView>
  </sheetViews>
  <sheetFormatPr defaultRowHeight="15"/>
  <cols>
    <col min="1" max="1" width="18.28515625" customWidth="1"/>
    <col min="8" max="8" width="15.7109375" bestFit="1" customWidth="1"/>
  </cols>
  <sheetData>
    <row r="1" spans="1:24">
      <c r="A1" t="s">
        <v>16</v>
      </c>
      <c r="R1" s="4"/>
      <c r="S1" s="2" t="s">
        <v>17</v>
      </c>
      <c r="T1" s="2"/>
      <c r="U1" s="2" t="s">
        <v>18</v>
      </c>
      <c r="V1" s="2"/>
      <c r="W1" s="2" t="s">
        <v>19</v>
      </c>
      <c r="X1" s="2"/>
    </row>
    <row r="2" spans="1:24">
      <c r="A2" s="1" t="str">
        <f>[4]IC_171123_Cl!A1</f>
        <v>sample_no</v>
      </c>
      <c r="B2" s="1" t="str">
        <f>[4]IC_171123_Cl!B1</f>
        <v>sample_id</v>
      </c>
      <c r="C2" s="1" t="str">
        <f>[4]IC_171123_Cl!C1</f>
        <v>X</v>
      </c>
      <c r="D2" s="1" t="str">
        <f>[4]IC_171123_Cl!D1</f>
        <v>Y</v>
      </c>
      <c r="E2" s="1" t="str">
        <f>[4]IC_171123_Cl!E1</f>
        <v>B_T</v>
      </c>
      <c r="F2" s="1" t="str">
        <f>[4]IC_171123_Cl!F1</f>
        <v>IC_date</v>
      </c>
      <c r="G2" s="1" t="str">
        <f>[4]IC_171123_Cl!G1</f>
        <v>V_sample_ml</v>
      </c>
      <c r="H2" s="2" t="str">
        <f>[4]IC_171123_Cl!H1</f>
        <v>ret_time_min</v>
      </c>
      <c r="I2" s="2" t="str">
        <f>[4]IC_171123_Cl!I1</f>
        <v>peak_area_usmin</v>
      </c>
      <c r="J2" s="3" t="str">
        <f>[4]IC_171123_Cl!J1</f>
        <v>c_Cl_ calib_ppm</v>
      </c>
      <c r="K2" s="2" t="str">
        <f>[4]IC_171123_Cl!K1</f>
        <v>c_Cl_calc_ppm</v>
      </c>
      <c r="L2" s="2" t="str">
        <f>[4]IC_171123_Cl!L1</f>
        <v>c_Cl_measure_ppm</v>
      </c>
      <c r="M2" s="1" t="str">
        <f>[4]IC_171123_Cl!M1</f>
        <v>dilution_factor</v>
      </c>
      <c r="N2" s="2" t="str">
        <f>[4]IC_171123_Cl!N1</f>
        <v>c_Cl_calc_undil_ppm</v>
      </c>
      <c r="O2" s="2" t="str">
        <f>[4]IC_171123_Cl!O1</f>
        <v>c_Cl_measure_undil_ppm</v>
      </c>
      <c r="P2" s="1" t="str">
        <f>[4]IC_171123_Cl!P1</f>
        <v>IC_notes</v>
      </c>
      <c r="R2" s="1" t="str">
        <f t="shared" ref="R2:R3" si="0">F2</f>
        <v>IC_date</v>
      </c>
      <c r="S2" s="15" t="s">
        <v>20</v>
      </c>
      <c r="T2" s="16" t="s">
        <v>21</v>
      </c>
      <c r="U2" s="15" t="s">
        <v>22</v>
      </c>
      <c r="V2" s="16" t="s">
        <v>21</v>
      </c>
      <c r="W2" s="15" t="s">
        <v>22</v>
      </c>
      <c r="X2" s="16" t="s">
        <v>21</v>
      </c>
    </row>
    <row r="3" spans="1:24">
      <c r="A3" s="4">
        <f>[4]IC_171123_Cl!A8</f>
        <v>1</v>
      </c>
      <c r="B3" s="4" t="str">
        <f>[4]IC_171123_Cl!B8</f>
        <v xml:space="preserve">Blank </v>
      </c>
      <c r="C3" s="4">
        <f>[4]IC_171123_Cl!C8</f>
        <v>0</v>
      </c>
      <c r="D3" s="4">
        <f>[4]IC_171123_Cl!D8</f>
        <v>0</v>
      </c>
      <c r="E3" s="4">
        <f>[4]IC_171123_Cl!E8</f>
        <v>0</v>
      </c>
      <c r="F3" s="4" t="str">
        <f>[4]IC_171123_Cl!F8</f>
        <v>17.11.2023</v>
      </c>
      <c r="G3" s="4">
        <f>[4]IC_171123_Cl!G8</f>
        <v>1</v>
      </c>
      <c r="H3" s="4">
        <f>[4]IC_171123_Cl!H8</f>
        <v>3.677</v>
      </c>
      <c r="I3" s="4">
        <f>[4]IC_171123_Cl!I8</f>
        <v>0.1019</v>
      </c>
      <c r="J3" s="10">
        <f>[4]IC_171123_Cl!J8</f>
        <v>0</v>
      </c>
      <c r="K3" s="4">
        <f>[4]IC_171123_Cl!K8</f>
        <v>0.23381113793948038</v>
      </c>
      <c r="L3" s="4">
        <f>[4]IC_171123_Cl!L8</f>
        <v>0.21279999999999999</v>
      </c>
      <c r="M3" s="4">
        <f>[4]IC_171123_Cl!M8</f>
        <v>0</v>
      </c>
      <c r="N3" s="4"/>
      <c r="O3" s="4"/>
      <c r="P3" s="4" t="str">
        <f>[4]IC_171123_Cl!P8</f>
        <v>DI Water</v>
      </c>
      <c r="R3" s="1" t="str">
        <f t="shared" si="0"/>
        <v>17.11.2023</v>
      </c>
      <c r="S3" s="4">
        <f>[4]IC_171123_Cl!U12</f>
        <v>0.31748692449637117</v>
      </c>
      <c r="T3" s="4">
        <f>[4]IC_171123_Cl!V12</f>
        <v>0.69677863721012623</v>
      </c>
      <c r="U3" s="4">
        <f>[4]IC_171123_Cl!U13</f>
        <v>1.3491753532147044</v>
      </c>
      <c r="V3" s="4">
        <f>[4]IC_171123_Cl!V13</f>
        <v>3.3114854724376066</v>
      </c>
      <c r="W3" s="4">
        <f>[4]IC_171123_Cl!U14</f>
        <v>1.3300985519275388</v>
      </c>
      <c r="X3" s="4">
        <f>[4]IC_171123_Cl!V14</f>
        <v>3.2959285064251289</v>
      </c>
    </row>
    <row r="4" spans="1:24">
      <c r="A4" s="4">
        <f>[4]IC_171123_Cl!A16</f>
        <v>15</v>
      </c>
      <c r="B4" s="4" t="str">
        <f>[4]IC_171123_Cl!B16</f>
        <v>Blank</v>
      </c>
      <c r="C4" s="4">
        <f>[4]IC_171123_Cl!C16</f>
        <v>0</v>
      </c>
      <c r="D4" s="4">
        <f>[4]IC_171123_Cl!D16</f>
        <v>0</v>
      </c>
      <c r="E4" s="4">
        <f>[4]IC_171123_Cl!E16</f>
        <v>0</v>
      </c>
      <c r="F4" s="4" t="str">
        <f>[4]IC_171123_Cl!F16</f>
        <v>17.11.2023</v>
      </c>
      <c r="G4" s="4">
        <f>[4]IC_171123_Cl!G16</f>
        <v>1</v>
      </c>
      <c r="H4" s="4">
        <f>[4]IC_171123_Cl!H16</f>
        <v>3.6669999999999998</v>
      </c>
      <c r="I4" s="4">
        <f>[4]IC_171123_Cl!I16</f>
        <v>0.1527</v>
      </c>
      <c r="J4" s="4">
        <f>[4]IC_171123_Cl!J16</f>
        <v>0</v>
      </c>
      <c r="K4" s="4">
        <f>[4]IC_171123_Cl!K16</f>
        <v>0.49663089042838965</v>
      </c>
      <c r="L4" s="4">
        <f>[4]IC_171123_Cl!L16</f>
        <v>0.47589999999999999</v>
      </c>
      <c r="M4" s="4">
        <f>[4]IC_171123_Cl!M16</f>
        <v>0</v>
      </c>
      <c r="N4" s="4"/>
      <c r="O4" s="4"/>
      <c r="P4" s="4" t="str">
        <f>[4]IC_171123_Cl!P16</f>
        <v>DI Water</v>
      </c>
      <c r="R4" s="1" t="str">
        <f>$F$6</f>
        <v>10.11.2023</v>
      </c>
      <c r="S4" s="4">
        <f>[2]IC_101123_Cl!U12</f>
        <v>0.15956467529817256</v>
      </c>
      <c r="T4" s="4">
        <f>[2]IC_101123_Cl!V12</f>
        <v>0.20708225099390853</v>
      </c>
      <c r="U4" s="4">
        <f>[2]IC_101123_Cl!U13</f>
        <v>0.71390360987005497</v>
      </c>
      <c r="V4" s="4">
        <f>[2]IC_101123_Cl!V13</f>
        <v>0.96714427022512894</v>
      </c>
      <c r="W4" s="4">
        <f>[2]IC_101123_Cl!U14</f>
        <v>0.701714545315406</v>
      </c>
      <c r="X4" s="4">
        <f>[2]IC_101123_Cl!V14</f>
        <v>0.95118181771802002</v>
      </c>
    </row>
    <row r="5" spans="1:24">
      <c r="A5" s="4">
        <f>[4]IC_171123_Cl!A31</f>
        <v>30</v>
      </c>
      <c r="B5" s="4" t="str">
        <f>[4]IC_171123_Cl!B31</f>
        <v>Blank</v>
      </c>
      <c r="C5" s="4">
        <f>[4]IC_171123_Cl!C31</f>
        <v>0</v>
      </c>
      <c r="D5" s="4">
        <f>[4]IC_171123_Cl!D31</f>
        <v>0</v>
      </c>
      <c r="E5" s="4">
        <f>[4]IC_171123_Cl!E31</f>
        <v>0</v>
      </c>
      <c r="F5" s="4" t="str">
        <f>[4]IC_171123_Cl!F31</f>
        <v>17.11.2023</v>
      </c>
      <c r="G5" s="4">
        <f>[4]IC_171123_Cl!G31</f>
        <v>1</v>
      </c>
      <c r="H5" s="4">
        <f>[4]IC_171123_Cl!H31</f>
        <v>3.6669999999999998</v>
      </c>
      <c r="I5" s="4">
        <f>[4]IC_171123_Cl!I31</f>
        <v>0.2102</v>
      </c>
      <c r="J5" s="4">
        <f>[4]IC_171123_Cl!J31</f>
        <v>0</v>
      </c>
      <c r="K5" s="4">
        <f>[4]IC_171123_Cl!K31</f>
        <v>0.79411387798965505</v>
      </c>
      <c r="L5" s="4">
        <f>[4]IC_171123_Cl!L31</f>
        <v>0.77410000000000001</v>
      </c>
      <c r="M5" s="4">
        <f>[4]IC_171123_Cl!M31</f>
        <v>0</v>
      </c>
      <c r="N5" s="4"/>
      <c r="O5" s="4"/>
      <c r="P5" s="4" t="str">
        <f>[4]IC_171123_Cl!P31</f>
        <v>DI Water</v>
      </c>
      <c r="R5" s="1" t="str">
        <f>$F$9</f>
        <v>23.11.2023</v>
      </c>
      <c r="S5" s="4">
        <f>[3]IC_231123_SO4!U12</f>
        <v>2.6065790027001916E-2</v>
      </c>
      <c r="T5" s="4">
        <f>[3]IC_231123_SO4!V12</f>
        <v>5.5269300090006385E-2</v>
      </c>
      <c r="U5" s="4">
        <f>[3]IC_231123_SO4!U13</f>
        <v>0.35417242831044249</v>
      </c>
      <c r="V5" s="4">
        <f>[3]IC_231123_SO4!V13</f>
        <v>0.56358991700615091</v>
      </c>
      <c r="W5" s="4">
        <f>[3]IC_231123_SO4!U14</f>
        <v>0.42581971849821693</v>
      </c>
      <c r="X5" s="4">
        <f>[3]IC_231123_SO4!V14</f>
        <v>0.6346990616607231</v>
      </c>
    </row>
    <row r="6" spans="1:24">
      <c r="A6" s="4">
        <f>[2]IC_101123_Cl!A9</f>
        <v>2</v>
      </c>
      <c r="B6" s="4" t="str">
        <f>[2]IC_101123_Cl!B9</f>
        <v xml:space="preserve">Blank </v>
      </c>
      <c r="C6" s="4">
        <f>[2]IC_101123_Cl!C9</f>
        <v>0</v>
      </c>
      <c r="D6" s="4">
        <f>[2]IC_101123_Cl!D9</f>
        <v>0</v>
      </c>
      <c r="E6" s="4">
        <f>[2]IC_101123_Cl!E9</f>
        <v>0</v>
      </c>
      <c r="F6" s="4" t="str">
        <f>[2]IC_101123_Cl!F9</f>
        <v>10.11.2023</v>
      </c>
      <c r="G6" s="4">
        <f>[2]IC_101123_Cl!G9</f>
        <v>1</v>
      </c>
      <c r="H6" s="4">
        <f>[2]IC_101123_Cl!H9</f>
        <v>3.67</v>
      </c>
      <c r="I6" s="4">
        <f>[2]IC_101123_Cl!I9</f>
        <v>0.13439999999999999</v>
      </c>
      <c r="J6" s="4">
        <f>[2]IC_101123_Cl!J9</f>
        <v>0</v>
      </c>
      <c r="K6" s="4">
        <f>[2]IC_101123_Cl!K9</f>
        <v>0.57979072854513292</v>
      </c>
      <c r="L6" s="4">
        <f>[2]IC_101123_Cl!L9</f>
        <v>0.5696</v>
      </c>
      <c r="M6" s="4">
        <f>[2]IC_101123_Cl!M9</f>
        <v>0</v>
      </c>
      <c r="N6" s="4"/>
      <c r="O6" s="4"/>
      <c r="P6" s="4" t="str">
        <f>[2]IC_101123_Cl!P9</f>
        <v>DI Water</v>
      </c>
      <c r="R6" s="1" t="str">
        <f>$F$12</f>
        <v>20.11.2023</v>
      </c>
      <c r="S6" s="4">
        <f>[1]IC_201123_Cl!U12</f>
        <v>0.41669284363931591</v>
      </c>
      <c r="T6" s="4">
        <f>[1]IC_201123_Cl!V12</f>
        <v>0.9070844787977197</v>
      </c>
      <c r="U6" s="4">
        <f>[1]IC_201123_Cl!U13</f>
        <v>1.7933834301733995</v>
      </c>
      <c r="V6" s="4">
        <f>[1]IC_201123_Cl!V13</f>
        <v>4.254737570185382</v>
      </c>
      <c r="W6" s="4">
        <f>[1]IC_201123_Cl!U14</f>
        <v>1.6285764385700585</v>
      </c>
      <c r="X6" s="4">
        <f>[1]IC_201123_Cl!V14</f>
        <v>4.1203464619001942</v>
      </c>
    </row>
    <row r="7" spans="1:24">
      <c r="A7" s="4">
        <f>[2]IC_101123_Cl!A17</f>
        <v>14</v>
      </c>
      <c r="B7" s="4" t="str">
        <f>[2]IC_101123_Cl!B17</f>
        <v>PB</v>
      </c>
      <c r="C7" s="4">
        <f>[2]IC_101123_Cl!C17</f>
        <v>0</v>
      </c>
      <c r="D7" s="4">
        <f>[2]IC_101123_Cl!D17</f>
        <v>0</v>
      </c>
      <c r="E7" s="4">
        <f>[2]IC_101123_Cl!E17</f>
        <v>0</v>
      </c>
      <c r="F7" s="4" t="str">
        <f>[2]IC_101123_Cl!F17</f>
        <v>10.11.2023</v>
      </c>
      <c r="G7" s="4">
        <f>[2]IC_101123_Cl!G17</f>
        <v>1</v>
      </c>
      <c r="H7" s="4">
        <f>[2]IC_101123_Cl!H17</f>
        <v>3.66</v>
      </c>
      <c r="I7" s="4">
        <f>[2]IC_101123_Cl!I17</f>
        <v>9.7000000000000003E-2</v>
      </c>
      <c r="J7" s="4">
        <f>[2]IC_101123_Cl!J17</f>
        <v>0</v>
      </c>
      <c r="K7" s="4">
        <f>[2]IC_101123_Cl!K17</f>
        <v>0.3804707809550949</v>
      </c>
      <c r="L7" s="4">
        <f>[2]IC_101123_Cl!L17</f>
        <v>0.36799999999999999</v>
      </c>
      <c r="M7" s="4">
        <f>[2]IC_101123_Cl!M17</f>
        <v>0</v>
      </c>
      <c r="N7" s="4"/>
      <c r="O7" s="4"/>
      <c r="P7" s="4" t="str">
        <f>[2]IC_101123_Cl!P17</f>
        <v>Procedural Blank</v>
      </c>
      <c r="R7" s="1"/>
      <c r="S7" s="4"/>
      <c r="T7" s="4"/>
      <c r="U7" s="4"/>
      <c r="V7" s="4"/>
      <c r="W7" s="4"/>
      <c r="X7" s="4"/>
    </row>
    <row r="8" spans="1:24">
      <c r="A8" s="4">
        <f>[2]IC_101123_Cl!A19</f>
        <v>16</v>
      </c>
      <c r="B8" s="4" t="str">
        <f>[2]IC_101123_Cl!B19</f>
        <v>Blank</v>
      </c>
      <c r="C8" s="4">
        <f>[2]IC_101123_Cl!C19</f>
        <v>0</v>
      </c>
      <c r="D8" s="4">
        <f>[2]IC_101123_Cl!D19</f>
        <v>0</v>
      </c>
      <c r="E8" s="4">
        <f>[2]IC_101123_Cl!E19</f>
        <v>0</v>
      </c>
      <c r="F8" s="4" t="str">
        <f>[2]IC_101123_Cl!F19</f>
        <v>10.11.2023</v>
      </c>
      <c r="G8" s="4">
        <f>[2]IC_101123_Cl!G19</f>
        <v>1</v>
      </c>
      <c r="H8" s="4">
        <f>[2]IC_101123_Cl!H19</f>
        <v>3.67</v>
      </c>
      <c r="I8" s="4">
        <f>[2]IC_101123_Cl!I19</f>
        <v>0.14399999999999999</v>
      </c>
      <c r="J8" s="4">
        <f>[2]IC_101123_Cl!J19</f>
        <v>0</v>
      </c>
      <c r="K8" s="4">
        <f>[2]IC_101123_Cl!K19</f>
        <v>0.63095306803348494</v>
      </c>
      <c r="L8" s="4">
        <f>[2]IC_101123_Cl!L19</f>
        <v>0.62</v>
      </c>
      <c r="M8" s="4">
        <f>[2]IC_101123_Cl!M19</f>
        <v>0</v>
      </c>
      <c r="N8" s="4"/>
      <c r="O8" s="4"/>
      <c r="P8" s="4" t="str">
        <f>[2]IC_101123_Cl!P19</f>
        <v>DI Water</v>
      </c>
      <c r="R8" s="1" t="s">
        <v>23</v>
      </c>
      <c r="S8" s="4">
        <f>AVERAGE(S3:S6)</f>
        <v>0.22995255836521539</v>
      </c>
      <c r="T8" s="4">
        <f>AVERAGE(T3:T6)</f>
        <v>0.46655366677294019</v>
      </c>
      <c r="U8" s="4">
        <f>AVERAGE(U3:U6)</f>
        <v>1.0526587053921503</v>
      </c>
      <c r="V8" s="4">
        <f>AVERAGE(V3:V6)</f>
        <v>2.2742393074635672</v>
      </c>
      <c r="W8" s="4">
        <f>AVERAGE(W3:W6)</f>
        <v>1.0215523135778051</v>
      </c>
      <c r="X8" s="4">
        <f>AVERAGE(X3:X6)</f>
        <v>2.2505389619260168</v>
      </c>
    </row>
    <row r="9" spans="1:24">
      <c r="A9" s="4">
        <f>[3]IC_231123_Cl!A8</f>
        <v>1</v>
      </c>
      <c r="B9" s="4" t="str">
        <f>[3]IC_231123_Cl!B8</f>
        <v xml:space="preserve">Blank </v>
      </c>
      <c r="C9" s="4">
        <f>[3]IC_231123_Cl!C8</f>
        <v>0</v>
      </c>
      <c r="D9" s="4">
        <f>[3]IC_231123_Cl!D8</f>
        <v>0</v>
      </c>
      <c r="E9" s="4">
        <f>[3]IC_231123_Cl!E8</f>
        <v>0</v>
      </c>
      <c r="F9" s="4" t="str">
        <f>[3]IC_231123_Cl!F8</f>
        <v>23.11.2023</v>
      </c>
      <c r="G9" s="4">
        <f>[3]IC_231123_Cl!G8</f>
        <v>1</v>
      </c>
      <c r="H9" s="4">
        <f>[3]IC_231123_Cl!H8</f>
        <v>3.6629999999999998</v>
      </c>
      <c r="I9" s="4">
        <f>[3]IC_231123_Cl!I8</f>
        <v>0.37780000000000002</v>
      </c>
      <c r="J9" s="4">
        <f>[3]IC_231123_Cl!J8</f>
        <v>0</v>
      </c>
      <c r="K9" s="4">
        <f>[3]IC_231123_Cl!K8</f>
        <v>1.8334303293521523</v>
      </c>
      <c r="L9" s="4">
        <f>[3]IC_231123_Cl!L8</f>
        <v>1.7551000000000001</v>
      </c>
      <c r="M9" s="4">
        <f>[3]IC_231123_Cl!M8</f>
        <v>0</v>
      </c>
      <c r="N9" s="4"/>
      <c r="O9" s="4"/>
      <c r="P9" s="4" t="str">
        <f>[3]IC_231123_Cl!P8</f>
        <v>DI Water</v>
      </c>
      <c r="R9" s="1" t="s">
        <v>24</v>
      </c>
      <c r="S9" s="4">
        <f>STDEV(S3:S6)</f>
        <v>0.17229670898800875</v>
      </c>
      <c r="T9" s="4">
        <f>STDEV(T3:T6)</f>
        <v>0.40147693135893953</v>
      </c>
      <c r="U9" s="4">
        <f>STDEV(U3:U6)</f>
        <v>0.64271127119203109</v>
      </c>
      <c r="V9" s="4">
        <f>STDEV(V3:V6)</f>
        <v>1.7919330111031091</v>
      </c>
      <c r="W9" s="4">
        <f>STDEV(W3:W6)</f>
        <v>0.5540374813944493</v>
      </c>
      <c r="X9" s="4">
        <f>STDEV(X3:X6)</f>
        <v>1.7212676489728391</v>
      </c>
    </row>
    <row r="10" spans="1:24">
      <c r="A10" s="4">
        <f>[3]IC_231123_Cl!A23</f>
        <v>16</v>
      </c>
      <c r="B10" s="4" t="str">
        <f>[3]IC_231123_Cl!B23</f>
        <v>Blank</v>
      </c>
      <c r="C10" s="4">
        <f>[3]IC_231123_Cl!C23</f>
        <v>0</v>
      </c>
      <c r="D10" s="4">
        <f>[3]IC_231123_Cl!D23</f>
        <v>0</v>
      </c>
      <c r="E10" s="4">
        <f>[3]IC_231123_Cl!E23</f>
        <v>0</v>
      </c>
      <c r="F10" s="4" t="str">
        <f>[3]IC_231123_Cl!F23</f>
        <v>23.11.2023</v>
      </c>
      <c r="G10" s="4">
        <f>[3]IC_231123_Cl!G23</f>
        <v>1</v>
      </c>
      <c r="H10" s="4">
        <f>[3]IC_231123_Cl!H23</f>
        <v>3.6669999999999998</v>
      </c>
      <c r="I10" s="4">
        <f>[3]IC_231123_Cl!I23</f>
        <v>0.31819999999999998</v>
      </c>
      <c r="J10" s="4">
        <f>[3]IC_231123_Cl!J23</f>
        <v>0</v>
      </c>
      <c r="K10" s="4">
        <f>[3]IC_231123_Cl!K23</f>
        <v>1.5338556641331871</v>
      </c>
      <c r="L10" s="4">
        <f>[3]IC_231123_Cl!L23</f>
        <v>1.4539</v>
      </c>
      <c r="M10" s="4">
        <f>[3]IC_231123_Cl!M23</f>
        <v>0</v>
      </c>
      <c r="N10" s="4"/>
      <c r="O10" s="4"/>
      <c r="P10" s="4" t="str">
        <f>[3]IC_231123_Cl!P23</f>
        <v>DI Water</v>
      </c>
      <c r="R10" s="1" t="s">
        <v>25</v>
      </c>
      <c r="S10" s="4">
        <f>S9/S8 * 100</f>
        <v>74.927067658174764</v>
      </c>
      <c r="T10" s="4">
        <f t="shared" ref="T10:X10" si="1">T9/T8 * 100</f>
        <v>86.051607768057295</v>
      </c>
      <c r="U10" s="4">
        <f t="shared" si="1"/>
        <v>61.055997342709453</v>
      </c>
      <c r="V10" s="4">
        <f t="shared" si="1"/>
        <v>78.792632121974506</v>
      </c>
      <c r="W10" s="4">
        <f t="shared" si="1"/>
        <v>54.234861399709587</v>
      </c>
      <c r="X10" s="4">
        <f t="shared" si="1"/>
        <v>76.482463893883178</v>
      </c>
    </row>
    <row r="11" spans="1:24">
      <c r="A11" s="4">
        <f>[3]IC_231123_Cl!A24</f>
        <v>17</v>
      </c>
      <c r="B11" s="4" t="str">
        <f>[3]IC_231123_Cl!B24</f>
        <v>Blank</v>
      </c>
      <c r="C11" s="4">
        <f>[3]IC_231123_Cl!C24</f>
        <v>0</v>
      </c>
      <c r="D11" s="4">
        <f>[3]IC_231123_Cl!D24</f>
        <v>0</v>
      </c>
      <c r="E11" s="4">
        <f>[3]IC_231123_Cl!E24</f>
        <v>0</v>
      </c>
      <c r="F11" s="4" t="str">
        <f>[3]IC_231123_Cl!F24</f>
        <v>23.11.2023</v>
      </c>
      <c r="G11" s="4">
        <f>[3]IC_231123_Cl!G24</f>
        <v>1</v>
      </c>
      <c r="H11" s="4">
        <f>[3]IC_231123_Cl!H24</f>
        <v>3.6669999999999998</v>
      </c>
      <c r="I11" s="4">
        <f>[3]IC_231123_Cl!I24</f>
        <v>0.34429999999999999</v>
      </c>
      <c r="J11" s="4">
        <f>[3]IC_231123_Cl!J24</f>
        <v>0</v>
      </c>
      <c r="K11" s="4">
        <f>[3]IC_231123_Cl!K24</f>
        <v>1.6650452406804184</v>
      </c>
      <c r="L11" s="4">
        <f>[3]IC_231123_Cl!L24</f>
        <v>1.5857000000000001</v>
      </c>
      <c r="M11" s="4">
        <f>[3]IC_231123_Cl!M24</f>
        <v>0</v>
      </c>
      <c r="N11" s="4"/>
      <c r="O11" s="4"/>
      <c r="P11" s="4" t="str">
        <f>[3]IC_231123_Cl!P24</f>
        <v>DI Water</v>
      </c>
      <c r="R11" s="1" t="s">
        <v>26</v>
      </c>
      <c r="S11" s="4">
        <f>VAR(S3:S6)</f>
        <v>2.9686155928098572E-2</v>
      </c>
      <c r="T11" s="4">
        <f>VAR(T3:T6)</f>
        <v>0.16118372641339063</v>
      </c>
      <c r="U11" s="4">
        <f>VAR(U3:U6)</f>
        <v>0.41307777811727647</v>
      </c>
      <c r="V11" s="4">
        <f>VAR(V3:V6)</f>
        <v>3.211023916281055</v>
      </c>
      <c r="W11" s="4">
        <f>VAR(W3:W6)</f>
        <v>0.30695753078990479</v>
      </c>
      <c r="X11" s="4">
        <f>VAR(X3:X6)</f>
        <v>2.9627623194004848</v>
      </c>
    </row>
    <row r="12" spans="1:24">
      <c r="A12" s="4">
        <f>[1]IC_201123_Cl!A8</f>
        <v>1</v>
      </c>
      <c r="B12" s="4" t="str">
        <f>[1]IC_201123_Cl!B8</f>
        <v xml:space="preserve">Blank </v>
      </c>
      <c r="C12" s="4">
        <f>[1]IC_201123_Cl!C8</f>
        <v>0</v>
      </c>
      <c r="D12" s="4">
        <f>[1]IC_201123_Cl!D8</f>
        <v>0</v>
      </c>
      <c r="E12" s="4">
        <f>[1]IC_201123_Cl!E8</f>
        <v>0</v>
      </c>
      <c r="F12" s="4" t="str">
        <f>[1]IC_201123_Cl!F8</f>
        <v>20.11.2023</v>
      </c>
      <c r="G12" s="4">
        <f>[1]IC_201123_Cl!G8</f>
        <v>1</v>
      </c>
      <c r="H12" s="4">
        <f>[1]IC_201123_Cl!H8</f>
        <v>3.6669999999999998</v>
      </c>
      <c r="I12" s="4">
        <f>[1]IC_201123_Cl!I8</f>
        <v>0.10349999999999999</v>
      </c>
      <c r="J12" s="4">
        <f>[1]IC_201123_Cl!J8</f>
        <v>0</v>
      </c>
      <c r="K12" s="4">
        <f>[1]IC_201123_Cl!K8</f>
        <v>0.22141839846002048</v>
      </c>
      <c r="L12" s="4">
        <f>[1]IC_201123_Cl!L8</f>
        <v>3.7199999999999997E-2</v>
      </c>
      <c r="M12" s="4">
        <f>[1]IC_201123_Cl!M8</f>
        <v>0</v>
      </c>
      <c r="N12" s="4"/>
      <c r="O12" s="4"/>
      <c r="P12" s="4" t="str">
        <f>[1]IC_201123_Cl!P8</f>
        <v>DI Water</v>
      </c>
    </row>
    <row r="13" spans="1:24">
      <c r="A13" s="4">
        <f>[1]IC_201123_Cl!A22</f>
        <v>15</v>
      </c>
      <c r="B13" s="4" t="str">
        <f>[1]IC_201123_Cl!B22</f>
        <v>Blank</v>
      </c>
      <c r="C13" s="4">
        <f>[1]IC_201123_Cl!C22</f>
        <v>0</v>
      </c>
      <c r="D13" s="4">
        <f>[1]IC_201123_Cl!D22</f>
        <v>0</v>
      </c>
      <c r="E13" s="4">
        <f>[1]IC_201123_Cl!E22</f>
        <v>0</v>
      </c>
      <c r="F13" s="4" t="str">
        <f>[1]IC_201123_Cl!F22</f>
        <v>20.11.2023</v>
      </c>
      <c r="G13" s="4">
        <f>[1]IC_201123_Cl!G22</f>
        <v>1</v>
      </c>
      <c r="H13" s="4">
        <f>[1]IC_201123_Cl!H22</f>
        <v>3.67</v>
      </c>
      <c r="I13" s="4">
        <f>[1]IC_201123_Cl!I22</f>
        <v>0.24940000000000001</v>
      </c>
      <c r="J13" s="4">
        <f>[1]IC_201123_Cl!J22</f>
        <v>0</v>
      </c>
      <c r="K13" s="4">
        <f>[1]IC_201123_Cl!K22</f>
        <v>0.95371386045694073</v>
      </c>
      <c r="L13" s="4">
        <f>[1]IC_201123_Cl!L22</f>
        <v>0.77839999999999998</v>
      </c>
      <c r="M13" s="4">
        <f>[1]IC_201123_Cl!M22</f>
        <v>0</v>
      </c>
      <c r="N13" s="4"/>
      <c r="O13" s="4"/>
      <c r="P13" s="4" t="str">
        <f>[1]IC_201123_Cl!P22</f>
        <v>DI Water</v>
      </c>
    </row>
    <row r="14" spans="1:24">
      <c r="A14" s="4">
        <f>[1]IC_201123_Cl!A26</f>
        <v>19</v>
      </c>
      <c r="B14" s="4" t="str">
        <f>[1]IC_201123_Cl!B26</f>
        <v>Blank</v>
      </c>
      <c r="C14" s="4">
        <f>[1]IC_201123_Cl!C26</f>
        <v>0</v>
      </c>
      <c r="D14" s="4">
        <f>[1]IC_201123_Cl!D26</f>
        <v>0</v>
      </c>
      <c r="E14" s="4">
        <f>[1]IC_201123_Cl!E26</f>
        <v>0</v>
      </c>
      <c r="F14" s="4" t="str">
        <f>[1]IC_201123_Cl!F26</f>
        <v>20.11.2023</v>
      </c>
      <c r="G14" s="4">
        <f>[1]IC_201123_Cl!G26</f>
        <v>1</v>
      </c>
      <c r="H14" s="4">
        <f>[1]IC_201123_Cl!H26</f>
        <v>3.67</v>
      </c>
      <c r="I14" s="4">
        <f>[1]IC_201123_Cl!I26</f>
        <v>0.25180000000000002</v>
      </c>
      <c r="J14" s="4">
        <f>[1]IC_201123_Cl!J26</f>
        <v>0</v>
      </c>
      <c r="K14" s="4">
        <f>[1]IC_201123_Cl!K26</f>
        <v>0.96575984475298327</v>
      </c>
      <c r="L14" s="4">
        <f>[1]IC_201123_Cl!L26</f>
        <v>0.79090000000000005</v>
      </c>
      <c r="M14" s="4">
        <f>[1]IC_201123_Cl!M26</f>
        <v>0</v>
      </c>
      <c r="N14" s="4"/>
      <c r="O14" s="4"/>
      <c r="P14" s="4" t="str">
        <f>[1]IC_201123_Cl!P26</f>
        <v>DI Water</v>
      </c>
    </row>
    <row r="15" spans="1:24">
      <c r="A15" s="4">
        <f>[1]IC_201123_Cl!A35</f>
        <v>28</v>
      </c>
      <c r="B15" s="4" t="str">
        <f>[1]IC_201123_Cl!B35</f>
        <v>Blank</v>
      </c>
      <c r="C15" s="4">
        <f>[1]IC_201123_Cl!C35</f>
        <v>0</v>
      </c>
      <c r="D15" s="4">
        <f>[1]IC_201123_Cl!D35</f>
        <v>0</v>
      </c>
      <c r="E15" s="4">
        <f>[1]IC_201123_Cl!E35</f>
        <v>0</v>
      </c>
      <c r="F15" s="4" t="str">
        <f>[1]IC_201123_Cl!F35</f>
        <v>20.11.2023</v>
      </c>
      <c r="G15" s="4">
        <f>[1]IC_201123_Cl!G35</f>
        <v>1</v>
      </c>
      <c r="H15" s="4">
        <f>[1]IC_201123_Cl!H35</f>
        <v>3.657</v>
      </c>
      <c r="I15" s="4">
        <f>[1]IC_201123_Cl!I35</f>
        <v>0.22140000000000001</v>
      </c>
      <c r="J15" s="4">
        <f>[1]IC_201123_Cl!J35</f>
        <v>0</v>
      </c>
      <c r="K15" s="4">
        <f>[1]IC_201123_Cl!K35</f>
        <v>0.81317737700311099</v>
      </c>
      <c r="L15" s="4">
        <f>[1]IC_201123_Cl!L35</f>
        <v>0.63619999999999999</v>
      </c>
      <c r="M15" s="4">
        <f>[1]IC_201123_Cl!M35</f>
        <v>0</v>
      </c>
      <c r="N15" s="4"/>
      <c r="O15" s="4"/>
      <c r="P15" s="4" t="str">
        <f>[1]IC_201123_Cl!P35</f>
        <v>DI Water</v>
      </c>
    </row>
    <row r="17" spans="1:16">
      <c r="A17" s="4" t="s">
        <v>22</v>
      </c>
      <c r="B17" s="4"/>
      <c r="C17" s="4"/>
      <c r="D17" s="4"/>
      <c r="E17" s="4"/>
      <c r="F17" s="4"/>
      <c r="G17" s="4"/>
      <c r="H17" s="4"/>
      <c r="I17" s="6">
        <f xml:space="preserve"> AVERAGE(I3:I15)+3*STDEV(I3:I15)</f>
        <v>0.49600144196998042</v>
      </c>
      <c r="J17" s="4"/>
      <c r="K17" s="6">
        <f xml:space="preserve"> AVERAGE(K3:K15)+3*STDEV(K3:K15)</f>
        <v>2.4435047842532569</v>
      </c>
      <c r="L17" s="6">
        <f xml:space="preserve"> AVERAGE(L3:L15)+3*STDEV(L3:L15)</f>
        <v>2.3421121041754893</v>
      </c>
      <c r="M17" s="4"/>
      <c r="N17" s="4"/>
      <c r="O17" s="4"/>
      <c r="P17" s="4"/>
    </row>
    <row r="18" spans="1:16">
      <c r="A18" s="4" t="s">
        <v>21</v>
      </c>
      <c r="B18" s="4"/>
      <c r="C18" s="4"/>
      <c r="D18" s="4"/>
      <c r="E18" s="4"/>
      <c r="F18" s="4"/>
      <c r="G18" s="4"/>
      <c r="H18" s="4"/>
      <c r="I18" s="6">
        <f xml:space="preserve"> AVERAGE(I3:I15)+10*STDEV(I3:I15)</f>
        <v>1.1675381398999347</v>
      </c>
      <c r="J18" s="4"/>
      <c r="K18" s="6">
        <f xml:space="preserve"> AVERAGE(K3:K15)+10*STDEV(K3:K15)</f>
        <v>6.1523185528670012</v>
      </c>
      <c r="L18" s="6">
        <f xml:space="preserve"> AVERAGE(L3:L15)+10*STDEV(L3:L15)</f>
        <v>6.0017941934054759</v>
      </c>
      <c r="M18" s="4"/>
      <c r="N18" s="4"/>
      <c r="O18" s="4"/>
      <c r="P18" s="4"/>
    </row>
    <row r="20" spans="1:16">
      <c r="A20" t="s">
        <v>27</v>
      </c>
    </row>
    <row r="21" spans="1:16">
      <c r="A21" s="1" t="str">
        <f t="shared" ref="A21:P21" si="2">A2</f>
        <v>sample_no</v>
      </c>
      <c r="B21" s="1" t="str">
        <f t="shared" si="2"/>
        <v>sample_id</v>
      </c>
      <c r="C21" s="1" t="str">
        <f t="shared" si="2"/>
        <v>X</v>
      </c>
      <c r="D21" s="1" t="str">
        <f t="shared" si="2"/>
        <v>Y</v>
      </c>
      <c r="E21" s="1" t="str">
        <f t="shared" si="2"/>
        <v>B_T</v>
      </c>
      <c r="F21" s="1" t="str">
        <f t="shared" si="2"/>
        <v>IC_date</v>
      </c>
      <c r="G21" s="1" t="str">
        <f t="shared" si="2"/>
        <v>V_sample_ml</v>
      </c>
      <c r="H21" s="2" t="str">
        <f t="shared" si="2"/>
        <v>ret_time_min</v>
      </c>
      <c r="I21" s="2" t="str">
        <f t="shared" si="2"/>
        <v>peak_area_usmin</v>
      </c>
      <c r="J21" s="3" t="str">
        <f t="shared" si="2"/>
        <v>c_Cl_ calib_ppm</v>
      </c>
      <c r="K21" s="2" t="str">
        <f t="shared" si="2"/>
        <v>c_Cl_calc_ppm</v>
      </c>
      <c r="L21" s="2" t="str">
        <f t="shared" si="2"/>
        <v>c_Cl_measure_ppm</v>
      </c>
      <c r="M21" s="1" t="str">
        <f t="shared" si="2"/>
        <v>dilution_factor</v>
      </c>
      <c r="N21" s="2" t="str">
        <f t="shared" si="2"/>
        <v>c_Cl_calc_undil_ppm</v>
      </c>
      <c r="O21" s="2" t="str">
        <f t="shared" si="2"/>
        <v>c_Cl_measure_undil_ppm</v>
      </c>
      <c r="P21" s="1" t="str">
        <f t="shared" si="2"/>
        <v>IC_notes</v>
      </c>
    </row>
    <row r="22" spans="1:16">
      <c r="A22" s="4">
        <f>[1]IC_201123_Cl!A9</f>
        <v>2</v>
      </c>
      <c r="B22" s="4" t="str">
        <f>[1]IC_201123_Cl!B9</f>
        <v>Cal Check</v>
      </c>
      <c r="C22" s="4">
        <f>[1]IC_201123_Cl!C9</f>
        <v>0</v>
      </c>
      <c r="D22" s="4">
        <f>[1]IC_201123_Cl!D9</f>
        <v>0</v>
      </c>
      <c r="E22" s="4">
        <f>[1]IC_201123_Cl!E9</f>
        <v>0</v>
      </c>
      <c r="F22" s="4" t="str">
        <f>[1]IC_201123_Cl!F9</f>
        <v>20.11.2023</v>
      </c>
      <c r="G22" s="4">
        <f>[1]IC_201123_Cl!G9</f>
        <v>1</v>
      </c>
      <c r="H22" s="4">
        <f>[1]IC_201123_Cl!H9</f>
        <v>3.67</v>
      </c>
      <c r="I22" s="4">
        <f>[1]IC_201123_Cl!I9</f>
        <v>1.2357</v>
      </c>
      <c r="J22" s="4">
        <f>[1]IC_201123_Cl!J9</f>
        <v>0</v>
      </c>
      <c r="K22" s="4">
        <f>[1]IC_201123_Cl!K9</f>
        <v>5.9041114901180949</v>
      </c>
      <c r="L22" s="4">
        <f>[1]IC_201123_Cl!L9</f>
        <v>5.7888999999999999</v>
      </c>
      <c r="M22" s="4">
        <f>[1]IC_201123_Cl!M9</f>
        <v>20</v>
      </c>
      <c r="N22" s="4"/>
      <c r="O22" s="4"/>
      <c r="P22" s="4" t="str">
        <f>[1]IC_201123_Cl!P9</f>
        <v>x20 dil</v>
      </c>
    </row>
    <row r="23" spans="1:16">
      <c r="A23" s="4">
        <f>[1]IC_201123_Cl!A23</f>
        <v>16</v>
      </c>
      <c r="B23" s="4" t="str">
        <f>[1]IC_201123_Cl!B23</f>
        <v>Cal Check</v>
      </c>
      <c r="C23" s="4">
        <f>[1]IC_201123_Cl!C23</f>
        <v>0</v>
      </c>
      <c r="D23" s="4">
        <f>[1]IC_201123_Cl!D23</f>
        <v>0</v>
      </c>
      <c r="E23" s="4">
        <f>[1]IC_201123_Cl!E23</f>
        <v>0</v>
      </c>
      <c r="F23" s="4" t="str">
        <f>[1]IC_201123_Cl!F23</f>
        <v>20.11.2023</v>
      </c>
      <c r="G23" s="4">
        <f>[1]IC_201123_Cl!G23</f>
        <v>1</v>
      </c>
      <c r="H23" s="4">
        <f>[1]IC_201123_Cl!H23</f>
        <v>3.673</v>
      </c>
      <c r="I23" s="4">
        <f>[1]IC_201123_Cl!I23</f>
        <v>1.2405999999999999</v>
      </c>
      <c r="J23" s="4">
        <f>[1]IC_201123_Cl!J23</f>
        <v>0</v>
      </c>
      <c r="K23" s="4">
        <f>[1]IC_201123_Cl!K23</f>
        <v>5.9287053747225142</v>
      </c>
      <c r="L23" s="4">
        <f>[1]IC_201123_Cl!L23</f>
        <v>5.8140000000000001</v>
      </c>
      <c r="M23" s="4">
        <f>[1]IC_201123_Cl!M23</f>
        <v>20</v>
      </c>
      <c r="N23" s="4"/>
      <c r="O23" s="4"/>
      <c r="P23" s="4" t="str">
        <f>[1]IC_201123_Cl!P23</f>
        <v>x20 dil</v>
      </c>
    </row>
    <row r="24" spans="1:16">
      <c r="A24" s="4">
        <f>[1]IC_201123_Cl!A34</f>
        <v>27</v>
      </c>
      <c r="B24" s="4" t="str">
        <f>[1]IC_201123_Cl!B34</f>
        <v>Cal Check</v>
      </c>
      <c r="C24" s="4">
        <f>[1]IC_201123_Cl!C34</f>
        <v>0</v>
      </c>
      <c r="D24" s="4">
        <f>[1]IC_201123_Cl!D34</f>
        <v>0</v>
      </c>
      <c r="E24" s="4">
        <f>[1]IC_201123_Cl!E34</f>
        <v>0</v>
      </c>
      <c r="F24" s="4" t="str">
        <f>[1]IC_201123_Cl!F34</f>
        <v>20.11.2023</v>
      </c>
      <c r="G24" s="4">
        <f>[1]IC_201123_Cl!G34</f>
        <v>1</v>
      </c>
      <c r="H24" s="4">
        <f>[1]IC_201123_Cl!H34</f>
        <v>3.66</v>
      </c>
      <c r="I24" s="4">
        <f>[1]IC_201123_Cl!I34</f>
        <v>1.3009999999999999</v>
      </c>
      <c r="J24" s="4">
        <f>[1]IC_201123_Cl!J34</f>
        <v>0</v>
      </c>
      <c r="K24" s="4">
        <f>[1]IC_201123_Cl!K34</f>
        <v>6.2318626461729183</v>
      </c>
      <c r="L24" s="4">
        <f>[1]IC_201123_Cl!L34</f>
        <v>6.1207000000000003</v>
      </c>
      <c r="M24" s="4">
        <f>[1]IC_201123_Cl!M34</f>
        <v>20</v>
      </c>
      <c r="N24" s="4"/>
      <c r="O24" s="4"/>
      <c r="P24" s="4" t="str">
        <f>[1]IC_201123_Cl!P34</f>
        <v>x20 dil</v>
      </c>
    </row>
    <row r="25" spans="1:16">
      <c r="A25" s="4">
        <f>[2]IC_101123_Cl!A10</f>
        <v>3</v>
      </c>
      <c r="B25" s="4" t="str">
        <f>[2]IC_101123_Cl!B10</f>
        <v>Cal Check</v>
      </c>
      <c r="C25" s="4">
        <f>[2]IC_101123_Cl!C10</f>
        <v>0</v>
      </c>
      <c r="D25" s="4">
        <f>[2]IC_101123_Cl!D10</f>
        <v>0</v>
      </c>
      <c r="E25" s="4">
        <f>[2]IC_101123_Cl!E10</f>
        <v>0</v>
      </c>
      <c r="F25" s="4" t="str">
        <f>[2]IC_101123_Cl!F10</f>
        <v>10.11.2023</v>
      </c>
      <c r="G25" s="4">
        <f>[2]IC_101123_Cl!G10</f>
        <v>1</v>
      </c>
      <c r="H25" s="4">
        <f>[2]IC_101123_Cl!H10</f>
        <v>3.67</v>
      </c>
      <c r="I25" s="4">
        <f>[2]IC_101123_Cl!I10</f>
        <v>1.0947</v>
      </c>
      <c r="J25" s="4">
        <f>[2]IC_101123_Cl!J10</f>
        <v>0</v>
      </c>
      <c r="K25" s="4">
        <f>[2]IC_101123_Cl!K10</f>
        <v>5.697623500489347</v>
      </c>
      <c r="L25" s="4">
        <f>[2]IC_101123_Cl!L10</f>
        <v>5.6913999999999998</v>
      </c>
      <c r="M25" s="4">
        <f>[2]IC_101123_Cl!M10</f>
        <v>20</v>
      </c>
      <c r="N25" s="4"/>
      <c r="O25" s="4"/>
      <c r="P25" s="4" t="str">
        <f>[2]IC_101123_Cl!P10</f>
        <v>x20 dil</v>
      </c>
    </row>
    <row r="26" spans="1:16">
      <c r="A26" s="4">
        <f>[2]IC_101123_Cl!A18</f>
        <v>15</v>
      </c>
      <c r="B26" s="4" t="str">
        <f>[2]IC_101123_Cl!B18</f>
        <v>Cal Check</v>
      </c>
      <c r="C26" s="4">
        <f>[2]IC_101123_Cl!C18</f>
        <v>0</v>
      </c>
      <c r="D26" s="4">
        <f>[2]IC_101123_Cl!D18</f>
        <v>0</v>
      </c>
      <c r="E26" s="4">
        <f>[2]IC_101123_Cl!E18</f>
        <v>0</v>
      </c>
      <c r="F26" s="4" t="str">
        <f>[2]IC_101123_Cl!F18</f>
        <v>10.11.2023</v>
      </c>
      <c r="G26" s="4">
        <f>[2]IC_101123_Cl!G18</f>
        <v>1</v>
      </c>
      <c r="H26" s="4">
        <f>[2]IC_101123_Cl!H18</f>
        <v>3.67</v>
      </c>
      <c r="I26" s="4">
        <f>[2]IC_101123_Cl!I18</f>
        <v>1.113</v>
      </c>
      <c r="J26" s="4">
        <f>[2]IC_101123_Cl!J18</f>
        <v>0</v>
      </c>
      <c r="K26" s="4">
        <f>[2]IC_101123_Cl!K18</f>
        <v>5.7951517101390175</v>
      </c>
      <c r="L26" s="4">
        <f>[2]IC_101123_Cl!L18</f>
        <v>5.7889999999999997</v>
      </c>
      <c r="M26" s="4">
        <f>[2]IC_101123_Cl!M18</f>
        <v>20</v>
      </c>
      <c r="N26" s="4"/>
      <c r="O26" s="4"/>
      <c r="P26" s="4" t="str">
        <f>[2]IC_101123_Cl!P18</f>
        <v>x20 dil</v>
      </c>
    </row>
    <row r="27" spans="1:16">
      <c r="A27" s="4">
        <f>[3]IC_231123_Cl!A9</f>
        <v>2</v>
      </c>
      <c r="B27" s="4" t="str">
        <f>[3]IC_231123_Cl!B9</f>
        <v>Cal Check</v>
      </c>
      <c r="C27" s="4">
        <f>[3]IC_231123_Cl!C9</f>
        <v>0</v>
      </c>
      <c r="D27" s="4">
        <f>[3]IC_231123_Cl!D9</f>
        <v>0</v>
      </c>
      <c r="E27" s="4">
        <f>[3]IC_231123_Cl!E9</f>
        <v>0</v>
      </c>
      <c r="F27" s="4" t="str">
        <f>[3]IC_231123_Cl!F9</f>
        <v>23.11.2023</v>
      </c>
      <c r="G27" s="4">
        <f>[3]IC_231123_Cl!G9</f>
        <v>1</v>
      </c>
      <c r="H27" s="4">
        <f>[3]IC_231123_Cl!H9</f>
        <v>3.67</v>
      </c>
      <c r="I27" s="4">
        <f>[3]IC_231123_Cl!I9</f>
        <v>1.2968</v>
      </c>
      <c r="J27" s="4">
        <f>[3]IC_231123_Cl!J9</f>
        <v>0</v>
      </c>
      <c r="K27" s="4">
        <f>[3]IC_231123_Cl!K9</f>
        <v>6.4527108215707552</v>
      </c>
      <c r="L27" s="4">
        <f>[3]IC_231123_Cl!L9</f>
        <v>6.4010999999999996</v>
      </c>
      <c r="M27" s="4">
        <f>[3]IC_231123_Cl!M9</f>
        <v>20</v>
      </c>
      <c r="N27" s="4"/>
      <c r="O27" s="4"/>
      <c r="P27" s="4" t="str">
        <f>[3]IC_231123_Cl!P9</f>
        <v>x20 dil</v>
      </c>
    </row>
    <row r="28" spans="1:16">
      <c r="A28" s="4">
        <f>[3]IC_231123_Cl!A22</f>
        <v>15</v>
      </c>
      <c r="B28" s="4" t="str">
        <f>[3]IC_231123_Cl!B22</f>
        <v>Cal Check</v>
      </c>
      <c r="C28" s="4">
        <f>[3]IC_231123_Cl!C22</f>
        <v>0</v>
      </c>
      <c r="D28" s="4">
        <f>[3]IC_231123_Cl!D22</f>
        <v>0</v>
      </c>
      <c r="E28" s="4">
        <f>[3]IC_231123_Cl!E22</f>
        <v>0</v>
      </c>
      <c r="F28" s="4" t="str">
        <f>[3]IC_231123_Cl!F22</f>
        <v>23.11.2023</v>
      </c>
      <c r="G28" s="4">
        <f>[3]IC_231123_Cl!G22</f>
        <v>1</v>
      </c>
      <c r="H28" s="4">
        <f>[3]IC_231123_Cl!H22</f>
        <v>3.6669999999999998</v>
      </c>
      <c r="I28" s="4">
        <f>[3]IC_231123_Cl!I22</f>
        <v>1.6307</v>
      </c>
      <c r="J28" s="4">
        <f>[3]IC_231123_Cl!J22</f>
        <v>0</v>
      </c>
      <c r="K28" s="4">
        <f>[3]IC_231123_Cl!K22</f>
        <v>8.1310326456749902</v>
      </c>
      <c r="L28" s="4">
        <f>[3]IC_231123_Cl!L22</f>
        <v>8.0890000000000004</v>
      </c>
      <c r="M28" s="4">
        <f>[3]IC_231123_Cl!M22</f>
        <v>0</v>
      </c>
      <c r="N28" s="4"/>
      <c r="O28" s="4"/>
      <c r="P28" s="4" t="str">
        <f>[3]IC_231123_Cl!P22</f>
        <v>x20 dil</v>
      </c>
    </row>
    <row r="29" spans="1:16">
      <c r="A29" s="4">
        <f>[4]IC_171123_Cl!A9</f>
        <v>2</v>
      </c>
      <c r="B29" s="4" t="str">
        <f>[4]IC_171123_Cl!B9</f>
        <v>Cal Check</v>
      </c>
      <c r="C29" s="4">
        <f>[4]IC_171123_Cl!C9</f>
        <v>0</v>
      </c>
      <c r="D29" s="4">
        <f>[4]IC_171123_Cl!D9</f>
        <v>0</v>
      </c>
      <c r="E29" s="4">
        <f>[4]IC_171123_Cl!E9</f>
        <v>0</v>
      </c>
      <c r="F29" s="4" t="str">
        <f>[4]IC_171123_Cl!F9</f>
        <v>17.11.2023</v>
      </c>
      <c r="G29" s="4">
        <f>[4]IC_171123_Cl!G9</f>
        <v>1</v>
      </c>
      <c r="H29" s="4">
        <f>[4]IC_171123_Cl!H9</f>
        <v>3.673</v>
      </c>
      <c r="I29" s="4">
        <f>[4]IC_171123_Cl!I9</f>
        <v>0.99099999999999999</v>
      </c>
      <c r="J29" s="4">
        <f>[4]IC_171123_Cl!J9</f>
        <v>0</v>
      </c>
      <c r="K29" s="4">
        <f>[4]IC_171123_Cl!K9</f>
        <v>4.8336741682128901</v>
      </c>
      <c r="L29" s="4">
        <f>[4]IC_171123_Cl!L9</f>
        <v>4.8190999999999997</v>
      </c>
      <c r="M29" s="4">
        <f>[4]IC_171123_Cl!M9</f>
        <v>20</v>
      </c>
      <c r="N29" s="4"/>
      <c r="O29" s="4"/>
      <c r="P29" s="4" t="str">
        <f>[4]IC_171123_Cl!P9</f>
        <v>x20 dil</v>
      </c>
    </row>
    <row r="30" spans="1:16">
      <c r="A30" s="4">
        <f>[4]IC_171123_Cl!A17</f>
        <v>16</v>
      </c>
      <c r="B30" s="4" t="str">
        <f>[4]IC_171123_Cl!B17</f>
        <v>Cal Check</v>
      </c>
      <c r="C30" s="4">
        <f>[4]IC_171123_Cl!C17</f>
        <v>0</v>
      </c>
      <c r="D30" s="4">
        <f>[4]IC_171123_Cl!D17</f>
        <v>0</v>
      </c>
      <c r="E30" s="4">
        <f>[4]IC_171123_Cl!E17</f>
        <v>0</v>
      </c>
      <c r="F30" s="4" t="str">
        <f>[4]IC_171123_Cl!F17</f>
        <v>17.11.2023</v>
      </c>
      <c r="G30" s="4">
        <f>[4]IC_171123_Cl!G17</f>
        <v>1</v>
      </c>
      <c r="H30" s="4">
        <f>[4]IC_171123_Cl!H17</f>
        <v>3.67</v>
      </c>
      <c r="I30" s="4">
        <f>[4]IC_171123_Cl!I17</f>
        <v>1.1040000000000001</v>
      </c>
      <c r="J30" s="4">
        <f>[4]IC_171123_Cl!J17</f>
        <v>0</v>
      </c>
      <c r="K30" s="4">
        <f>[4]IC_171123_Cl!K17</f>
        <v>5.4182929089854648</v>
      </c>
      <c r="L30" s="4">
        <f>[4]IC_171123_Cl!L17</f>
        <v>5.4046000000000003</v>
      </c>
      <c r="M30" s="4">
        <f>[4]IC_171123_Cl!M17</f>
        <v>20</v>
      </c>
      <c r="N30" s="4"/>
      <c r="O30" s="4"/>
      <c r="P30" s="4" t="str">
        <f>[4]IC_171123_Cl!P17</f>
        <v>x20 dil</v>
      </c>
    </row>
    <row r="31" spans="1:16">
      <c r="A31" s="4">
        <f>[4]IC_171123_Cl!A30</f>
        <v>29</v>
      </c>
      <c r="B31" s="4" t="str">
        <f>[4]IC_171123_Cl!B30</f>
        <v>Cal Check</v>
      </c>
      <c r="C31" s="4">
        <f>[4]IC_171123_Cl!C30</f>
        <v>0</v>
      </c>
      <c r="D31" s="4">
        <f>[4]IC_171123_Cl!D30</f>
        <v>0</v>
      </c>
      <c r="E31" s="4">
        <f>[4]IC_171123_Cl!E30</f>
        <v>0</v>
      </c>
      <c r="F31" s="4" t="str">
        <f>[4]IC_171123_Cl!F30</f>
        <v>17.11.2023</v>
      </c>
      <c r="G31" s="4">
        <f>[4]IC_171123_Cl!G30</f>
        <v>1</v>
      </c>
      <c r="H31" s="4">
        <f>[4]IC_171123_Cl!H30</f>
        <v>3.67</v>
      </c>
      <c r="I31" s="4">
        <f>[4]IC_171123_Cl!I30</f>
        <v>1.264</v>
      </c>
      <c r="J31" s="4">
        <f>[4]IC_171123_Cl!J30</f>
        <v>0</v>
      </c>
      <c r="K31" s="4">
        <f>[4]IC_171123_Cl!K30</f>
        <v>6.2460716569820285</v>
      </c>
      <c r="L31" s="4">
        <f>[4]IC_171123_Cl!L30</f>
        <v>6.2337999999999996</v>
      </c>
      <c r="M31" s="4">
        <f>[4]IC_171123_Cl!M30</f>
        <v>20</v>
      </c>
      <c r="N31" s="4"/>
      <c r="O31" s="4"/>
      <c r="P31" s="4" t="str">
        <f>[4]IC_171123_Cl!P30</f>
        <v>x20 dil</v>
      </c>
    </row>
    <row r="33" spans="1:16">
      <c r="A33" s="1" t="s">
        <v>23</v>
      </c>
      <c r="B33" s="4"/>
      <c r="C33" s="4"/>
      <c r="D33" s="4"/>
      <c r="E33" s="4"/>
      <c r="F33" s="4"/>
      <c r="G33" s="4"/>
      <c r="H33" s="4">
        <f>AVERAGE(H$22:H$31)</f>
        <v>3.6693000000000007</v>
      </c>
      <c r="I33" s="4">
        <f>AVERAGE(H$22:H$31)</f>
        <v>3.6693000000000007</v>
      </c>
      <c r="J33" s="4"/>
      <c r="K33" s="4">
        <f>AVERAGE(K$22:K$31)</f>
        <v>6.0639236923068012</v>
      </c>
      <c r="L33" s="4">
        <f>AVERAGE(L$22:L$31)</f>
        <v>6.0151599999999998</v>
      </c>
      <c r="M33" s="4"/>
      <c r="N33" s="4"/>
      <c r="O33" s="4"/>
      <c r="P33" s="4"/>
    </row>
    <row r="34" spans="1:16">
      <c r="A34" s="1" t="s">
        <v>28</v>
      </c>
      <c r="B34" s="4"/>
      <c r="C34" s="4"/>
      <c r="D34" s="4"/>
      <c r="E34" s="4"/>
      <c r="F34" s="4"/>
      <c r="G34" s="4"/>
      <c r="H34" s="4">
        <f>MEDIAN(H$22:H$31)</f>
        <v>3.67</v>
      </c>
      <c r="I34" s="4">
        <f t="shared" ref="I34:L34" si="3">MEDIAN(I$22:I$31)</f>
        <v>1.2381500000000001</v>
      </c>
      <c r="J34" s="4"/>
      <c r="K34" s="4">
        <f t="shared" si="3"/>
        <v>5.9164084324203046</v>
      </c>
      <c r="L34" s="4">
        <f t="shared" si="3"/>
        <v>5.8014999999999999</v>
      </c>
      <c r="M34" s="4"/>
      <c r="N34" s="4"/>
      <c r="O34" s="4"/>
      <c r="P34" s="4"/>
    </row>
    <row r="35" spans="1:16">
      <c r="A35" s="1" t="s">
        <v>24</v>
      </c>
      <c r="B35" s="4"/>
      <c r="C35" s="4"/>
      <c r="D35" s="4"/>
      <c r="E35" s="4"/>
      <c r="F35" s="4"/>
      <c r="G35" s="4"/>
      <c r="H35" s="4">
        <f>STDEV(H$22:H$31)</f>
        <v>3.6832956257496453E-3</v>
      </c>
      <c r="I35" s="4">
        <f t="shared" ref="I35:L35" si="4">STDEV(I$22:I$31)</f>
        <v>0.17520636879596249</v>
      </c>
      <c r="J35" s="4"/>
      <c r="K35" s="4">
        <f t="shared" si="4"/>
        <v>0.86062428067881536</v>
      </c>
      <c r="L35" s="4">
        <f t="shared" si="4"/>
        <v>0.85372875109395152</v>
      </c>
      <c r="M35" s="4"/>
      <c r="N35" s="4"/>
      <c r="O35" s="4"/>
      <c r="P35" s="4"/>
    </row>
    <row r="36" spans="1:16">
      <c r="A36" s="1" t="s">
        <v>25</v>
      </c>
      <c r="B36" s="4"/>
      <c r="C36" s="4"/>
      <c r="D36" s="4"/>
      <c r="E36" s="4"/>
      <c r="F36" s="4"/>
      <c r="G36" s="4"/>
      <c r="H36" s="4">
        <f>H35/H33 *100</f>
        <v>0.10038142495161596</v>
      </c>
      <c r="I36" s="4">
        <f t="shared" ref="I36:L36" si="5">I35/I33 *100</f>
        <v>4.7749262474031138</v>
      </c>
      <c r="J36" s="4"/>
      <c r="K36" s="4">
        <f t="shared" si="5"/>
        <v>14.192531508446834</v>
      </c>
      <c r="L36" s="4">
        <f t="shared" si="5"/>
        <v>14.192951660370657</v>
      </c>
      <c r="M36" s="4"/>
      <c r="N36" s="4"/>
      <c r="O36" s="4"/>
      <c r="P36" s="4"/>
    </row>
    <row r="37" spans="1:16">
      <c r="A37" s="7" t="s">
        <v>26</v>
      </c>
      <c r="B37" s="4"/>
      <c r="C37" s="4"/>
      <c r="D37" s="4"/>
      <c r="E37" s="4"/>
      <c r="F37" s="4"/>
      <c r="G37" s="4"/>
      <c r="H37" s="4">
        <f>VAR(H$22:H$31)</f>
        <v>1.356666666666647E-5</v>
      </c>
      <c r="I37" s="4">
        <f t="shared" ref="I37:L37" si="6">VAR(I$22:I$31)</f>
        <v>3.0697271666666817E-2</v>
      </c>
      <c r="J37" s="4"/>
      <c r="K37" s="4">
        <f t="shared" si="6"/>
        <v>0.74067415249392832</v>
      </c>
      <c r="L37" s="4">
        <f t="shared" si="6"/>
        <v>0.72885278044443824</v>
      </c>
      <c r="M37" s="4"/>
      <c r="N37" s="4"/>
      <c r="O37" s="4"/>
      <c r="P37" s="4"/>
    </row>
    <row r="38" spans="1:16">
      <c r="A38" s="1" t="s">
        <v>29</v>
      </c>
      <c r="B38" s="4"/>
      <c r="C38" s="4"/>
      <c r="D38" s="4"/>
      <c r="E38" s="4"/>
      <c r="F38" s="4"/>
      <c r="G38" s="4"/>
      <c r="H38" s="4">
        <f>MAX(H$22:H$31)</f>
        <v>3.673</v>
      </c>
      <c r="I38" s="4">
        <f t="shared" ref="I38:L38" si="7">MAX(I$22:I$31)</f>
        <v>1.6307</v>
      </c>
      <c r="J38" s="4"/>
      <c r="K38" s="4">
        <f t="shared" si="7"/>
        <v>8.1310326456749902</v>
      </c>
      <c r="L38" s="4">
        <f t="shared" si="7"/>
        <v>8.0890000000000004</v>
      </c>
      <c r="M38" s="4"/>
      <c r="N38" s="4"/>
      <c r="O38" s="4"/>
      <c r="P38" s="4"/>
    </row>
    <row r="39" spans="1:16">
      <c r="A39" s="1" t="s">
        <v>30</v>
      </c>
      <c r="B39" s="4"/>
      <c r="C39" s="4"/>
      <c r="D39" s="4"/>
      <c r="E39" s="4"/>
      <c r="F39" s="4"/>
      <c r="G39" s="4"/>
      <c r="H39" s="4">
        <f>MIN(H$22:H$31)</f>
        <v>3.66</v>
      </c>
      <c r="I39" s="4">
        <f t="shared" ref="I39:L39" si="8">MIN(I$22:I$31)</f>
        <v>0.99099999999999999</v>
      </c>
      <c r="J39" s="4"/>
      <c r="K39" s="4">
        <f t="shared" si="8"/>
        <v>4.8336741682128901</v>
      </c>
      <c r="L39" s="4">
        <f t="shared" si="8"/>
        <v>4.8190999999999997</v>
      </c>
      <c r="M39" s="4"/>
      <c r="N39" s="4"/>
      <c r="O39" s="4"/>
      <c r="P39" s="4"/>
    </row>
    <row r="40" spans="1:16">
      <c r="A40" s="1" t="s">
        <v>31</v>
      </c>
      <c r="B40" s="4"/>
      <c r="C40" s="4"/>
      <c r="D40" s="4"/>
      <c r="E40" s="4"/>
      <c r="F40" s="4"/>
      <c r="G40" s="4"/>
      <c r="H40" s="4">
        <f>H38-H39</f>
        <v>1.2999999999999901E-2</v>
      </c>
      <c r="I40" s="4">
        <f t="shared" ref="I40:L40" si="9">I38-I39</f>
        <v>0.63970000000000005</v>
      </c>
      <c r="J40" s="4"/>
      <c r="K40" s="4">
        <f t="shared" si="9"/>
        <v>3.2973584774621001</v>
      </c>
      <c r="L40" s="4">
        <f t="shared" si="9"/>
        <v>3.2699000000000007</v>
      </c>
      <c r="M40" s="4"/>
      <c r="N40" s="4"/>
      <c r="O40" s="4"/>
      <c r="P40" s="4"/>
    </row>
    <row r="41" spans="1:16">
      <c r="A41" s="1" t="s">
        <v>32</v>
      </c>
      <c r="B41" s="4"/>
      <c r="C41" s="4"/>
      <c r="D41" s="4"/>
      <c r="E41" s="4"/>
      <c r="F41" s="4"/>
      <c r="G41" s="4"/>
      <c r="H41" s="4">
        <f>COUNT(H$22:H$31)</f>
        <v>10</v>
      </c>
      <c r="I41" s="4">
        <f t="shared" ref="I41:L41" si="10">COUNT(I$22:I$31)</f>
        <v>10</v>
      </c>
      <c r="J41" s="4"/>
      <c r="K41" s="4">
        <f t="shared" si="10"/>
        <v>10</v>
      </c>
      <c r="L41" s="4">
        <f t="shared" si="10"/>
        <v>10</v>
      </c>
      <c r="M41" s="4"/>
      <c r="N41" s="4"/>
      <c r="O41" s="4"/>
      <c r="P41" s="4"/>
    </row>
    <row r="42" spans="1:16">
      <c r="A42" s="1" t="s">
        <v>33</v>
      </c>
      <c r="B42" s="4"/>
      <c r="C42" s="4"/>
      <c r="D42" s="4"/>
      <c r="E42" s="4"/>
      <c r="F42" s="4"/>
      <c r="G42" s="4"/>
      <c r="H42" s="4">
        <f>H35/SQRT(H41)</f>
        <v>1.1647603473104015E-3</v>
      </c>
      <c r="I42" s="4">
        <f t="shared" ref="I42:L42" si="11">I35/SQRT(I41)</f>
        <v>5.540511859626944E-2</v>
      </c>
      <c r="J42" s="4"/>
      <c r="K42" s="4">
        <f t="shared" si="11"/>
        <v>0.27215329365890983</v>
      </c>
      <c r="L42" s="4">
        <f t="shared" si="11"/>
        <v>0.26997273574278535</v>
      </c>
      <c r="M42" s="4"/>
      <c r="N42" s="4"/>
      <c r="O42" s="4"/>
      <c r="P42" s="4"/>
    </row>
    <row r="44" spans="1:16">
      <c r="A44" t="s">
        <v>34</v>
      </c>
    </row>
    <row r="45" spans="1:16">
      <c r="A45" s="4" t="str">
        <f>[4]IC_171123_Cl!A5</f>
        <v>Cal 4</v>
      </c>
      <c r="B45" s="4" t="str">
        <f>[4]IC_171123_Cl!B5</f>
        <v>x 20</v>
      </c>
      <c r="C45" s="4">
        <f>[4]IC_171123_Cl!C5</f>
        <v>0</v>
      </c>
      <c r="D45" s="4">
        <f>[4]IC_171123_Cl!D5</f>
        <v>0</v>
      </c>
      <c r="E45" s="4">
        <f>[4]IC_171123_Cl!E5</f>
        <v>0</v>
      </c>
      <c r="F45" s="4" t="str">
        <f>[4]IC_171123_Cl!F5</f>
        <v>17.11.2023</v>
      </c>
      <c r="G45" s="4">
        <f>[4]IC_171123_Cl!G5</f>
        <v>1</v>
      </c>
      <c r="H45" s="4">
        <f>[4]IC_171123_Cl!H5</f>
        <v>3.67</v>
      </c>
      <c r="I45" s="4">
        <f>[4]IC_171123_Cl!I5</f>
        <v>0.90310000000000001</v>
      </c>
      <c r="J45" s="4">
        <f>[4]IC_171123_Cl!J5</f>
        <v>5</v>
      </c>
      <c r="K45" s="4">
        <f>[4]IC_171123_Cl!K5</f>
        <v>4.3789132185322774</v>
      </c>
      <c r="L45" s="4">
        <f>[4]IC_171123_Cl!L5</f>
        <v>4.3638000000000003</v>
      </c>
      <c r="M45" s="4">
        <f>[4]IC_171123_Cl!M5</f>
        <v>20</v>
      </c>
      <c r="N45" s="4">
        <f>[4]IC_171123_Cl!N5</f>
        <v>0</v>
      </c>
      <c r="O45" s="4">
        <f>[4]IC_171123_Cl!O5</f>
        <v>0</v>
      </c>
      <c r="P45" s="4" t="str">
        <f>[4]IC_171123_Cl!P5</f>
        <v>0.5 mL in 10</v>
      </c>
    </row>
    <row r="46" spans="1:16">
      <c r="A46" s="4" t="str">
        <f>[3]IC_231123_Cl!A5</f>
        <v>Cal 4</v>
      </c>
      <c r="B46" s="4" t="str">
        <f>[3]IC_231123_Cl!B5</f>
        <v>x 20</v>
      </c>
      <c r="C46" s="4">
        <f>[3]IC_231123_Cl!C5</f>
        <v>0</v>
      </c>
      <c r="D46" s="4">
        <f>[3]IC_231123_Cl!D5</f>
        <v>0</v>
      </c>
      <c r="E46" s="4">
        <f>[3]IC_231123_Cl!E5</f>
        <v>0</v>
      </c>
      <c r="F46" s="4" t="str">
        <f>[3]IC_231123_Cl!F5</f>
        <v>23.11.2023</v>
      </c>
      <c r="G46" s="4">
        <f>[3]IC_231123_Cl!G5</f>
        <v>1</v>
      </c>
      <c r="H46" s="4">
        <f>[3]IC_231123_Cl!H5</f>
        <v>3.6669999999999998</v>
      </c>
      <c r="I46" s="4">
        <f>[3]IC_231123_Cl!I5</f>
        <v>0.94720000000000004</v>
      </c>
      <c r="J46" s="4">
        <f>[3]IC_231123_Cl!J5</f>
        <v>5</v>
      </c>
      <c r="K46" s="4">
        <f>[3]IC_231123_Cl!K5</f>
        <v>4.6954741947158878</v>
      </c>
      <c r="L46" s="4">
        <f>[3]IC_231123_Cl!L5</f>
        <v>4.6337999999999999</v>
      </c>
      <c r="M46" s="4">
        <f>[3]IC_231123_Cl!M5</f>
        <v>20</v>
      </c>
      <c r="N46" s="4">
        <f>[3]IC_231123_Cl!N5</f>
        <v>0</v>
      </c>
      <c r="O46" s="4">
        <f>[3]IC_231123_Cl!O5</f>
        <v>0</v>
      </c>
      <c r="P46" s="4" t="str">
        <f>[3]IC_231123_Cl!P5</f>
        <v>0.5 mL in 10</v>
      </c>
    </row>
    <row r="47" spans="1:16">
      <c r="A47" s="4" t="str">
        <f>[2]IC_101123_Cl!A6</f>
        <v>Cal 5</v>
      </c>
      <c r="B47" s="4" t="str">
        <f>[2]IC_101123_Cl!B6</f>
        <v>x 20</v>
      </c>
      <c r="C47" s="4">
        <f>[2]IC_101123_Cl!C6</f>
        <v>0</v>
      </c>
      <c r="D47" s="4">
        <f>[2]IC_101123_Cl!D6</f>
        <v>0</v>
      </c>
      <c r="E47" s="4">
        <f>[2]IC_101123_Cl!E6</f>
        <v>0</v>
      </c>
      <c r="F47" s="4" t="str">
        <f>[2]IC_101123_Cl!F6</f>
        <v>10.11.2023</v>
      </c>
      <c r="G47" s="4">
        <f>[2]IC_101123_Cl!G6</f>
        <v>1</v>
      </c>
      <c r="H47" s="4">
        <f>[2]IC_101123_Cl!H6</f>
        <v>3.67</v>
      </c>
      <c r="I47" s="4">
        <f>[2]IC_101123_Cl!I6</f>
        <v>0.97430000000000005</v>
      </c>
      <c r="J47" s="4">
        <f>[2]IC_101123_Cl!J6</f>
        <v>5</v>
      </c>
      <c r="K47" s="4">
        <f>[2]IC_101123_Cl!K6</f>
        <v>5.0559624927395985</v>
      </c>
      <c r="L47" s="4">
        <f>[2]IC_101123_Cl!L6</f>
        <v>5.0491999999999999</v>
      </c>
      <c r="M47" s="4">
        <f>[2]IC_101123_Cl!M6</f>
        <v>20</v>
      </c>
      <c r="N47" s="4">
        <f>[2]IC_101123_Cl!N6</f>
        <v>0</v>
      </c>
      <c r="O47" s="4">
        <f>[2]IC_101123_Cl!O6</f>
        <v>0</v>
      </c>
      <c r="P47" s="4" t="str">
        <f>[2]IC_101123_Cl!P6</f>
        <v>0.5 mL in 10</v>
      </c>
    </row>
    <row r="48" spans="1:16">
      <c r="A48" s="4" t="str">
        <f>[1]IC_201123_Cl!A5</f>
        <v>Cal 4</v>
      </c>
      <c r="B48" s="4" t="str">
        <f>[1]IC_201123_Cl!B5</f>
        <v>x 20</v>
      </c>
      <c r="C48" s="4">
        <f>[1]IC_201123_Cl!C5</f>
        <v>0</v>
      </c>
      <c r="D48" s="4">
        <f>[1]IC_201123_Cl!D5</f>
        <v>0</v>
      </c>
      <c r="E48" s="4">
        <f>[1]IC_201123_Cl!E5</f>
        <v>0</v>
      </c>
      <c r="F48" s="4" t="str">
        <f>[1]IC_201123_Cl!F5</f>
        <v>20.11.2023</v>
      </c>
      <c r="G48" s="4">
        <f>[1]IC_201123_Cl!G5</f>
        <v>1</v>
      </c>
      <c r="H48" s="4">
        <f>[1]IC_201123_Cl!H5</f>
        <v>3.6669999999999998</v>
      </c>
      <c r="I48" s="4">
        <f>[1]IC_201123_Cl!I5</f>
        <v>0.93489999999999995</v>
      </c>
      <c r="J48" s="4">
        <f>[1]IC_201123_Cl!J5</f>
        <v>5</v>
      </c>
      <c r="K48" s="4">
        <f>[1]IC_201123_Cl!K5</f>
        <v>4.3943481250140941</v>
      </c>
      <c r="L48" s="4">
        <f>[1]IC_201123_Cl!L5</f>
        <v>4.2610999999999999</v>
      </c>
      <c r="M48" s="4">
        <f>[1]IC_201123_Cl!M5</f>
        <v>20</v>
      </c>
      <c r="N48" s="4">
        <f>[1]IC_201123_Cl!N5</f>
        <v>0</v>
      </c>
      <c r="O48" s="4">
        <f>[1]IC_201123_Cl!O5</f>
        <v>0</v>
      </c>
      <c r="P48" s="4" t="str">
        <f>[1]IC_201123_Cl!P5</f>
        <v>0.5 mL in 10</v>
      </c>
    </row>
    <row r="50" spans="1:16">
      <c r="A50" s="1" t="s">
        <v>23</v>
      </c>
      <c r="B50" s="4"/>
      <c r="C50" s="4"/>
      <c r="D50" s="4"/>
      <c r="E50" s="4"/>
      <c r="F50" s="4"/>
      <c r="G50" s="4"/>
      <c r="H50" s="4">
        <f>AVERAGE(H$45:H$48)</f>
        <v>3.6684999999999999</v>
      </c>
      <c r="I50" s="4">
        <f t="shared" ref="I50:L50" si="12">AVERAGE(I$45:I$48)</f>
        <v>0.93987500000000002</v>
      </c>
      <c r="J50" s="4"/>
      <c r="K50" s="4">
        <f t="shared" si="12"/>
        <v>4.6311745077504645</v>
      </c>
      <c r="L50" s="4">
        <f t="shared" si="12"/>
        <v>4.576975</v>
      </c>
      <c r="M50" s="4"/>
      <c r="N50" s="4"/>
      <c r="O50" s="4"/>
      <c r="P50" s="4"/>
    </row>
    <row r="51" spans="1:16">
      <c r="A51" s="1" t="s">
        <v>28</v>
      </c>
      <c r="B51" s="4"/>
      <c r="C51" s="4"/>
      <c r="D51" s="4"/>
      <c r="E51" s="4"/>
      <c r="F51" s="4"/>
      <c r="G51" s="4"/>
      <c r="H51" s="4">
        <f>MEDIAN(H$45:H$48)</f>
        <v>3.6684999999999999</v>
      </c>
      <c r="I51" s="4">
        <f t="shared" ref="I51:L51" si="13">MEDIAN(I$45:I$48)</f>
        <v>0.94104999999999994</v>
      </c>
      <c r="J51" s="4"/>
      <c r="K51" s="4">
        <f t="shared" si="13"/>
        <v>4.5449111598649914</v>
      </c>
      <c r="L51" s="4">
        <f t="shared" si="13"/>
        <v>4.4988000000000001</v>
      </c>
      <c r="M51" s="4"/>
      <c r="N51" s="4"/>
      <c r="O51" s="4"/>
      <c r="P51" s="4"/>
    </row>
    <row r="52" spans="1:16">
      <c r="A52" s="1" t="s">
        <v>24</v>
      </c>
      <c r="B52" s="4"/>
      <c r="C52" s="4"/>
      <c r="D52" s="4"/>
      <c r="E52" s="4"/>
      <c r="F52" s="4"/>
      <c r="G52" s="4"/>
      <c r="H52" s="4">
        <f>STDEV(H$45:H$48)</f>
        <v>1.7320508075689429E-3</v>
      </c>
      <c r="I52" s="4">
        <f t="shared" ref="I52:L52" si="14">STDEV(I$45:I$48)</f>
        <v>2.9529011158520045E-2</v>
      </c>
      <c r="J52" s="4"/>
      <c r="K52" s="4">
        <f t="shared" si="14"/>
        <v>0.31848693093699348</v>
      </c>
      <c r="L52" s="4">
        <f t="shared" si="14"/>
        <v>0.3518740908810043</v>
      </c>
      <c r="M52" s="4"/>
      <c r="N52" s="4"/>
      <c r="O52" s="4"/>
      <c r="P52" s="4"/>
    </row>
    <row r="53" spans="1:16">
      <c r="A53" s="1" t="s">
        <v>25</v>
      </c>
      <c r="B53" s="4"/>
      <c r="C53" s="4"/>
      <c r="D53" s="4"/>
      <c r="E53" s="4"/>
      <c r="F53" s="4"/>
      <c r="G53" s="4"/>
      <c r="H53" s="4">
        <f>H52/H50 *100</f>
        <v>4.7214142226221695E-2</v>
      </c>
      <c r="I53" s="4">
        <f t="shared" ref="I53:L53" si="15">I52/I50 *100</f>
        <v>3.1418019586136499</v>
      </c>
      <c r="J53" s="4"/>
      <c r="K53" s="4">
        <f t="shared" si="15"/>
        <v>6.8770228892042891</v>
      </c>
      <c r="L53" s="4">
        <f t="shared" si="15"/>
        <v>7.6879181311019673</v>
      </c>
      <c r="M53" s="4"/>
      <c r="N53" s="4"/>
      <c r="O53" s="4"/>
      <c r="P53" s="4"/>
    </row>
    <row r="54" spans="1:16">
      <c r="A54" s="7" t="s">
        <v>26</v>
      </c>
      <c r="B54" s="4"/>
      <c r="C54" s="4"/>
      <c r="D54" s="4"/>
      <c r="E54" s="4"/>
      <c r="F54" s="4"/>
      <c r="G54" s="4"/>
      <c r="H54" s="4">
        <f>VAR(H$45:H$48)</f>
        <v>3.0000000000002275E-6</v>
      </c>
      <c r="I54" s="4">
        <f t="shared" ref="I54:L54" si="16">VAR(I$45:I$48)</f>
        <v>8.7196250000000136E-4</v>
      </c>
      <c r="J54" s="4"/>
      <c r="K54" s="4">
        <f t="shared" si="16"/>
        <v>0.10143392517766525</v>
      </c>
      <c r="L54" s="4">
        <f t="shared" si="16"/>
        <v>0.12381537583333328</v>
      </c>
      <c r="M54" s="4"/>
      <c r="N54" s="4"/>
      <c r="O54" s="4"/>
      <c r="P54" s="4"/>
    </row>
    <row r="55" spans="1:16">
      <c r="A55" s="1" t="s">
        <v>29</v>
      </c>
      <c r="B55" s="4"/>
      <c r="C55" s="4"/>
      <c r="D55" s="4"/>
      <c r="E55" s="4"/>
      <c r="F55" s="4"/>
      <c r="G55" s="4"/>
      <c r="H55" s="4">
        <f>MAX(H$45:H$48)</f>
        <v>3.67</v>
      </c>
      <c r="I55" s="4">
        <f t="shared" ref="I55:L55" si="17">MAX(I$45:I$48)</f>
        <v>0.97430000000000005</v>
      </c>
      <c r="J55" s="4"/>
      <c r="K55" s="4">
        <f t="shared" si="17"/>
        <v>5.0559624927395985</v>
      </c>
      <c r="L55" s="4">
        <f t="shared" si="17"/>
        <v>5.0491999999999999</v>
      </c>
      <c r="M55" s="4"/>
      <c r="N55" s="4"/>
      <c r="O55" s="4"/>
      <c r="P55" s="4"/>
    </row>
    <row r="56" spans="1:16">
      <c r="A56" s="1" t="s">
        <v>30</v>
      </c>
      <c r="B56" s="4"/>
      <c r="C56" s="4"/>
      <c r="D56" s="4"/>
      <c r="E56" s="4"/>
      <c r="F56" s="4"/>
      <c r="G56" s="4"/>
      <c r="H56" s="4">
        <f>MIN(H$45:H$48)</f>
        <v>3.6669999999999998</v>
      </c>
      <c r="I56" s="4">
        <f t="shared" ref="I56:L56" si="18">MIN(I$45:I$48)</f>
        <v>0.90310000000000001</v>
      </c>
      <c r="J56" s="4"/>
      <c r="K56" s="4">
        <f t="shared" si="18"/>
        <v>4.3789132185322774</v>
      </c>
      <c r="L56" s="4">
        <f t="shared" si="18"/>
        <v>4.2610999999999999</v>
      </c>
      <c r="M56" s="4"/>
      <c r="N56" s="4"/>
      <c r="O56" s="4"/>
      <c r="P56" s="4"/>
    </row>
    <row r="57" spans="1:16">
      <c r="A57" s="1" t="s">
        <v>31</v>
      </c>
      <c r="B57" s="4"/>
      <c r="C57" s="4"/>
      <c r="D57" s="4"/>
      <c r="E57" s="4"/>
      <c r="F57" s="4"/>
      <c r="G57" s="4"/>
      <c r="H57" s="4">
        <f>H55-H56</f>
        <v>3.0000000000001137E-3</v>
      </c>
      <c r="I57" s="4">
        <f t="shared" ref="I57:L57" si="19">I55-I56</f>
        <v>7.1200000000000041E-2</v>
      </c>
      <c r="J57" s="4"/>
      <c r="K57" s="4">
        <f t="shared" si="19"/>
        <v>0.67704927420732108</v>
      </c>
      <c r="L57" s="4">
        <f t="shared" si="19"/>
        <v>0.78810000000000002</v>
      </c>
      <c r="M57" s="4"/>
      <c r="N57" s="4"/>
      <c r="O57" s="4"/>
      <c r="P57" s="4"/>
    </row>
    <row r="58" spans="1:16">
      <c r="A58" s="1" t="s">
        <v>32</v>
      </c>
      <c r="B58" s="4"/>
      <c r="C58" s="4"/>
      <c r="D58" s="4"/>
      <c r="E58" s="4"/>
      <c r="F58" s="4"/>
      <c r="G58" s="4"/>
      <c r="H58" s="4">
        <f>COUNT(H$45:H$48)</f>
        <v>4</v>
      </c>
      <c r="I58" s="4">
        <f t="shared" ref="I58:L58" si="20">COUNT(I$45:I$48)</f>
        <v>4</v>
      </c>
      <c r="J58" s="4"/>
      <c r="K58" s="4">
        <f t="shared" si="20"/>
        <v>4</v>
      </c>
      <c r="L58" s="4">
        <f t="shared" si="20"/>
        <v>4</v>
      </c>
      <c r="M58" s="4"/>
      <c r="N58" s="4"/>
      <c r="O58" s="4"/>
      <c r="P58" s="4"/>
    </row>
    <row r="59" spans="1:16">
      <c r="A59" s="1" t="s">
        <v>33</v>
      </c>
      <c r="B59" s="4"/>
      <c r="C59" s="4"/>
      <c r="D59" s="4"/>
      <c r="E59" s="4"/>
      <c r="F59" s="4"/>
      <c r="G59" s="4"/>
      <c r="H59" s="4">
        <f>H52/SQRT(H58)</f>
        <v>8.6602540378447144E-4</v>
      </c>
      <c r="I59" s="4">
        <f t="shared" ref="I59:L59" si="21">I52/SQRT(I58)</f>
        <v>1.4764505579260023E-2</v>
      </c>
      <c r="J59" s="4"/>
      <c r="K59" s="4">
        <f t="shared" si="21"/>
        <v>0.15924346546849674</v>
      </c>
      <c r="L59" s="4">
        <f t="shared" si="21"/>
        <v>0.17593704544050215</v>
      </c>
      <c r="M59" s="4"/>
      <c r="N59" s="4"/>
      <c r="O59" s="4"/>
      <c r="P59" s="4"/>
    </row>
    <row r="61" spans="1:16">
      <c r="A61" t="s">
        <v>35</v>
      </c>
    </row>
    <row r="62" spans="1:16">
      <c r="A62" s="8"/>
      <c r="B62" s="1" t="s">
        <v>36</v>
      </c>
      <c r="C62" s="1" t="s">
        <v>37</v>
      </c>
      <c r="D62" s="1" t="s">
        <v>38</v>
      </c>
      <c r="E62" s="1" t="s">
        <v>39</v>
      </c>
      <c r="F62" s="1" t="s">
        <v>40</v>
      </c>
      <c r="G62" s="1" t="s">
        <v>41</v>
      </c>
      <c r="H62" s="1" t="s">
        <v>42</v>
      </c>
    </row>
    <row r="63" spans="1:16">
      <c r="A63" s="9" t="s">
        <v>43</v>
      </c>
      <c r="B63" s="6">
        <f>K33</f>
        <v>6.0639236923068012</v>
      </c>
      <c r="C63" s="6">
        <f>L33</f>
        <v>6.0151599999999998</v>
      </c>
      <c r="D63" s="4">
        <v>100</v>
      </c>
      <c r="E63" s="4">
        <v>1</v>
      </c>
      <c r="F63" s="4">
        <f>D63/(20)</f>
        <v>5</v>
      </c>
      <c r="G63" s="13">
        <f>C63/F63 *100</f>
        <v>120.30319999999999</v>
      </c>
      <c r="H63" s="13">
        <f>B63/F63 *100</f>
        <v>121.27847384613601</v>
      </c>
    </row>
    <row r="64" spans="1:16">
      <c r="A64" s="9" t="s">
        <v>44</v>
      </c>
      <c r="B64" s="6">
        <f>K50</f>
        <v>4.6311745077504645</v>
      </c>
      <c r="C64" s="6">
        <f>L50</f>
        <v>4.576975</v>
      </c>
      <c r="D64" s="4">
        <v>100</v>
      </c>
      <c r="E64" s="4">
        <v>1</v>
      </c>
      <c r="F64" s="4">
        <f>D64/(20)</f>
        <v>5</v>
      </c>
      <c r="G64" s="4">
        <f>C64/F64 *100</f>
        <v>91.53949999999999</v>
      </c>
      <c r="H64" s="13">
        <f>B64/F64 *100</f>
        <v>92.623490155009293</v>
      </c>
    </row>
    <row r="66" spans="1:12">
      <c r="B66" s="1" t="s">
        <v>45</v>
      </c>
      <c r="C66" s="1" t="s">
        <v>46</v>
      </c>
      <c r="D66" s="1" t="s">
        <v>47</v>
      </c>
      <c r="E66" s="1" t="s">
        <v>48</v>
      </c>
      <c r="F66" s="1" t="s">
        <v>49</v>
      </c>
      <c r="G66" s="1" t="s">
        <v>50</v>
      </c>
      <c r="H66" s="1" t="s">
        <v>51</v>
      </c>
      <c r="I66" s="1" t="s">
        <v>41</v>
      </c>
      <c r="J66" s="1" t="s">
        <v>42</v>
      </c>
    </row>
    <row r="67" spans="1:12">
      <c r="A67" s="9" t="s">
        <v>52</v>
      </c>
      <c r="B67" s="6">
        <f>I50</f>
        <v>0.93987500000000002</v>
      </c>
      <c r="C67" s="6">
        <f>I33</f>
        <v>3.6693000000000007</v>
      </c>
      <c r="D67" s="6">
        <f>K50</f>
        <v>4.6311745077504645</v>
      </c>
      <c r="E67" s="6">
        <f>L50</f>
        <v>4.576975</v>
      </c>
      <c r="F67" s="6">
        <f>K33</f>
        <v>6.0639236923068012</v>
      </c>
      <c r="G67" s="6">
        <f>L33</f>
        <v>6.0151599999999998</v>
      </c>
      <c r="H67" s="6">
        <f>B67/C67 *100</f>
        <v>25.614558635162016</v>
      </c>
      <c r="I67" s="6">
        <f>D67/F67 *100</f>
        <v>76.372572326824596</v>
      </c>
      <c r="J67" s="6">
        <f>E67/G67 *100</f>
        <v>76.090660930050078</v>
      </c>
    </row>
    <row r="71" spans="1:12">
      <c r="A71" t="s">
        <v>53</v>
      </c>
    </row>
    <row r="72" spans="1:12">
      <c r="A72" s="1" t="str">
        <f>[2]IC_101123_Cl!T35</f>
        <v>sample_no</v>
      </c>
      <c r="B72" s="1" t="str">
        <f>[2]IC_101123_Cl!U35</f>
        <v>sample_id</v>
      </c>
      <c r="C72" s="1" t="str">
        <f>[2]IC_101123_Cl!V35</f>
        <v>X</v>
      </c>
      <c r="D72" s="1" t="str">
        <f>[2]IC_101123_Cl!W35</f>
        <v>Y</v>
      </c>
      <c r="E72" s="1" t="str">
        <f>[2]IC_101123_Cl!X35</f>
        <v>B_T</v>
      </c>
      <c r="F72" s="1" t="str">
        <f>[2]IC_101123_Cl!Y35</f>
        <v>IC_date</v>
      </c>
      <c r="G72" s="1" t="str">
        <f>[2]IC_101123_Cl!Z35</f>
        <v>V_sample_ml</v>
      </c>
      <c r="H72" s="2" t="str">
        <f>[2]IC_101123_Cl!AA35</f>
        <v>ret_time_min</v>
      </c>
      <c r="I72" s="2" t="str">
        <f>[2]IC_101123_Cl!AB35</f>
        <v>peak_area_usmin</v>
      </c>
      <c r="J72" s="3" t="str">
        <f>[2]IC_101123_Cl!$J$1</f>
        <v>c_Cl_ calib_ppm</v>
      </c>
      <c r="K72" s="2" t="str">
        <f>[2]IC_101123_Cl!AC35</f>
        <v>c_Cl_calc_ppm</v>
      </c>
      <c r="L72" s="2" t="str">
        <f>[2]IC_101123_Cl!AD35</f>
        <v>c_Cl_measure_ppm</v>
      </c>
    </row>
    <row r="73" spans="1:12">
      <c r="A73" s="11">
        <f>[2]IC_101123_Cl!T36</f>
        <v>4</v>
      </c>
      <c r="B73" s="11" t="str">
        <f>[2]IC_101123_Cl!U36</f>
        <v>0-50-T-a</v>
      </c>
      <c r="C73" s="11">
        <f>[2]IC_101123_Cl!V36</f>
        <v>0</v>
      </c>
      <c r="D73" s="11">
        <f>[2]IC_101123_Cl!W36</f>
        <v>50</v>
      </c>
      <c r="E73" s="11" t="str">
        <f>[2]IC_101123_Cl!X36</f>
        <v>Ta</v>
      </c>
      <c r="F73" s="11" t="str">
        <f>[2]IC_101123_Cl!Y36</f>
        <v>10.11.2023</v>
      </c>
      <c r="G73" s="11">
        <f>[2]IC_101123_Cl!Z36</f>
        <v>1</v>
      </c>
      <c r="H73" s="11">
        <f>[2]IC_101123_Cl!AA36</f>
        <v>3.67</v>
      </c>
      <c r="I73" s="11">
        <f>[2]IC_101123_Cl!AB36</f>
        <v>0.13750000000000001</v>
      </c>
      <c r="J73" s="11"/>
      <c r="K73" s="11">
        <f>[2]IC_101123_Cl!AC36</f>
        <v>0.59631190067158013</v>
      </c>
      <c r="L73" s="11">
        <f>[2]IC_101123_Cl!AD36</f>
        <v>0.58660000000000001</v>
      </c>
    </row>
    <row r="74" spans="1:12">
      <c r="A74" s="11">
        <f>[2]IC_101123_Cl!T37</f>
        <v>5</v>
      </c>
      <c r="B74" s="11" t="str">
        <f>[2]IC_101123_Cl!U37</f>
        <v>0-50-T-b</v>
      </c>
      <c r="C74" s="11">
        <f>[2]IC_101123_Cl!V37</f>
        <v>0</v>
      </c>
      <c r="D74" s="11">
        <f>[2]IC_101123_Cl!W37</f>
        <v>50</v>
      </c>
      <c r="E74" s="11" t="str">
        <f>[2]IC_101123_Cl!X37</f>
        <v>Tb</v>
      </c>
      <c r="F74" s="11" t="str">
        <f>[2]IC_101123_Cl!Y37</f>
        <v>17.11.2023</v>
      </c>
      <c r="G74" s="11">
        <f>[2]IC_101123_Cl!Z37</f>
        <v>1</v>
      </c>
      <c r="H74" s="11">
        <f>[2]IC_101123_Cl!AA37</f>
        <v>3.67</v>
      </c>
      <c r="I74" s="11">
        <f>[2]IC_101123_Cl!AB37</f>
        <v>0.152</v>
      </c>
      <c r="J74" s="11"/>
      <c r="K74" s="11">
        <f>[2]IC_101123_Cl!AC37</f>
        <v>0.673588350940445</v>
      </c>
      <c r="L74" s="11">
        <f>[2]IC_101123_Cl!AD37</f>
        <v>0.66369999999999996</v>
      </c>
    </row>
    <row r="75" spans="1:12">
      <c r="A75" s="11">
        <f>[2]IC_101123_Cl!T38</f>
        <v>6</v>
      </c>
      <c r="B75" s="11" t="str">
        <f>[2]IC_101123_Cl!U38</f>
        <v>0-50-T-c</v>
      </c>
      <c r="C75" s="11">
        <f>[2]IC_101123_Cl!V38</f>
        <v>0</v>
      </c>
      <c r="D75" s="11">
        <f>[2]IC_101123_Cl!W38</f>
        <v>50</v>
      </c>
      <c r="E75" s="11" t="str">
        <f>[2]IC_101123_Cl!X38</f>
        <v>Tc</v>
      </c>
      <c r="F75" s="11" t="str">
        <f>[2]IC_101123_Cl!Y38</f>
        <v>17.11.2023</v>
      </c>
      <c r="G75" s="11">
        <f>[2]IC_101123_Cl!Z38</f>
        <v>1</v>
      </c>
      <c r="H75" s="11">
        <f>[2]IC_101123_Cl!AA38</f>
        <v>3.6669999999999998</v>
      </c>
      <c r="I75" s="11">
        <f>[2]IC_101123_Cl!AB38</f>
        <v>0.23369999999999999</v>
      </c>
      <c r="J75" s="11"/>
      <c r="K75" s="11">
        <f>[2]IC_101123_Cl!AC38</f>
        <v>1.1090011776277742</v>
      </c>
      <c r="L75" s="11">
        <f>[2]IC_101123_Cl!AD38</f>
        <v>1.0992999999999999</v>
      </c>
    </row>
    <row r="76" spans="1:12">
      <c r="A76" s="4">
        <f>[2]IC_101123_Cl!T39</f>
        <v>8</v>
      </c>
      <c r="B76" s="4" t="str">
        <f>[2]IC_101123_Cl!U39</f>
        <v>20-60-B-a</v>
      </c>
      <c r="C76" s="4">
        <f>[2]IC_101123_Cl!V39</f>
        <v>20</v>
      </c>
      <c r="D76" s="4">
        <f>[2]IC_101123_Cl!W39</f>
        <v>60</v>
      </c>
      <c r="E76" s="4" t="str">
        <f>[2]IC_101123_Cl!X39</f>
        <v>Ba</v>
      </c>
      <c r="F76" s="4" t="str">
        <f>[2]IC_101123_Cl!Y39</f>
        <v>17.11.2023</v>
      </c>
      <c r="G76" s="4">
        <f>[2]IC_101123_Cl!Z39</f>
        <v>1</v>
      </c>
      <c r="H76" s="4">
        <f>[2]IC_101123_Cl!AA39</f>
        <v>3.6629999999999998</v>
      </c>
      <c r="I76" s="4">
        <f>[2]IC_101123_Cl!AB39</f>
        <v>9.4299999999999995E-2</v>
      </c>
      <c r="J76" s="4"/>
      <c r="K76" s="4">
        <f>[2]IC_101123_Cl!AC39</f>
        <v>0.36608137297399584</v>
      </c>
      <c r="L76" s="4">
        <f>[2]IC_101123_Cl!AD39</f>
        <v>0.35580000000000001</v>
      </c>
    </row>
    <row r="77" spans="1:12">
      <c r="A77" s="4">
        <f>[2]IC_101123_Cl!T40</f>
        <v>9</v>
      </c>
      <c r="B77" s="4" t="str">
        <f>[2]IC_101123_Cl!U40</f>
        <v>20-60-B-b</v>
      </c>
      <c r="C77" s="4">
        <f>[2]IC_101123_Cl!V40</f>
        <v>20</v>
      </c>
      <c r="D77" s="4">
        <f>[2]IC_101123_Cl!W40</f>
        <v>60</v>
      </c>
      <c r="E77" s="4" t="str">
        <f>[2]IC_101123_Cl!X40</f>
        <v>Bb</v>
      </c>
      <c r="F77" s="4" t="str">
        <f>[2]IC_101123_Cl!Y40</f>
        <v>17.11.2023</v>
      </c>
      <c r="G77" s="4">
        <f>[2]IC_101123_Cl!Z40</f>
        <v>1</v>
      </c>
      <c r="H77" s="4">
        <f>[2]IC_101123_Cl!AA40</f>
        <v>3.6669999999999998</v>
      </c>
      <c r="I77" s="4">
        <f>[2]IC_101123_Cl!AB40</f>
        <v>9.5200000000000007E-2</v>
      </c>
      <c r="J77" s="4"/>
      <c r="K77" s="4">
        <f>[2]IC_101123_Cl!AC40</f>
        <v>0.37087784230102894</v>
      </c>
      <c r="L77" s="4">
        <f>[2]IC_101123_Cl!AD40</f>
        <v>0.36080000000000001</v>
      </c>
    </row>
    <row r="78" spans="1:12">
      <c r="A78" s="4">
        <f>[2]IC_101123_Cl!T41</f>
        <v>10</v>
      </c>
      <c r="B78" s="4" t="str">
        <f>[2]IC_101123_Cl!U41</f>
        <v>20-60-B-c</v>
      </c>
      <c r="C78" s="4">
        <f>[2]IC_101123_Cl!V41</f>
        <v>20</v>
      </c>
      <c r="D78" s="4">
        <f>[2]IC_101123_Cl!W41</f>
        <v>60</v>
      </c>
      <c r="E78" s="4" t="str">
        <f>[2]IC_101123_Cl!X41</f>
        <v>Bc</v>
      </c>
      <c r="F78" s="4" t="str">
        <f>[2]IC_101123_Cl!Y41</f>
        <v>17.11.2023</v>
      </c>
      <c r="G78" s="4">
        <f>[2]IC_101123_Cl!Z41</f>
        <v>1</v>
      </c>
      <c r="H78" s="4">
        <f>[2]IC_101123_Cl!AA41</f>
        <v>3.6669999999999998</v>
      </c>
      <c r="I78" s="4">
        <f>[2]IC_101123_Cl!AB41</f>
        <v>0.1027</v>
      </c>
      <c r="J78" s="4"/>
      <c r="K78" s="4">
        <f>[2]IC_101123_Cl!AC41</f>
        <v>0.4108484200263039</v>
      </c>
      <c r="L78" s="4">
        <f>[2]IC_101123_Cl!AD41</f>
        <v>0.40060000000000001</v>
      </c>
    </row>
    <row r="79" spans="1:12">
      <c r="A79" s="11">
        <f>[4]IC_171123_Cl!T36</f>
        <v>3</v>
      </c>
      <c r="B79" s="11" t="str">
        <f>[4]IC_171123_Cl!U36</f>
        <v>20-20-Ta</v>
      </c>
      <c r="C79" s="11">
        <f>[4]IC_171123_Cl!V36</f>
        <v>20</v>
      </c>
      <c r="D79" s="11">
        <f>[4]IC_171123_Cl!W36</f>
        <v>20</v>
      </c>
      <c r="E79" s="11" t="str">
        <f>[4]IC_171123_Cl!X36</f>
        <v>Ta</v>
      </c>
      <c r="F79" s="11" t="str">
        <f>[4]IC_171123_Cl!Y36</f>
        <v>17.11.2023</v>
      </c>
      <c r="G79" s="11">
        <f>[4]IC_171123_Cl!Z36</f>
        <v>1</v>
      </c>
      <c r="H79" s="11">
        <f>[4]IC_171123_Cl!AA36</f>
        <v>3.67</v>
      </c>
      <c r="I79" s="11">
        <f>[4]IC_171123_Cl!AB36</f>
        <v>0.29649999999999999</v>
      </c>
      <c r="J79" s="11"/>
      <c r="K79" s="11">
        <f>[4]IC_171123_Cl!AC36</f>
        <v>1.2405970401903019</v>
      </c>
      <c r="L79" s="11">
        <f>[4]IC_171123_Cl!AD36</f>
        <v>4.0998999999999999</v>
      </c>
    </row>
    <row r="80" spans="1:12">
      <c r="A80" s="11">
        <f>[4]IC_171123_Cl!T37</f>
        <v>4</v>
      </c>
      <c r="B80" s="11" t="str">
        <f>[4]IC_171123_Cl!U37</f>
        <v>20-20-Tb</v>
      </c>
      <c r="C80" s="11">
        <f>[4]IC_171123_Cl!V37</f>
        <v>20</v>
      </c>
      <c r="D80" s="11">
        <f>[4]IC_171123_Cl!W37</f>
        <v>20</v>
      </c>
      <c r="E80" s="11" t="str">
        <f>[4]IC_171123_Cl!X37</f>
        <v>Tb</v>
      </c>
      <c r="F80" s="11" t="str">
        <f>[4]IC_171123_Cl!Y37</f>
        <v>17.11.2023</v>
      </c>
      <c r="G80" s="11">
        <f>[4]IC_171123_Cl!Z37</f>
        <v>1</v>
      </c>
      <c r="H80" s="11">
        <f>[4]IC_171123_Cl!AA37</f>
        <v>3.67</v>
      </c>
      <c r="I80" s="11">
        <f>[4]IC_171123_Cl!AB37</f>
        <v>0.32229999999999998</v>
      </c>
      <c r="J80" s="11"/>
      <c r="K80" s="11">
        <f>[4]IC_171123_Cl!AC37</f>
        <v>1.3740763633047479</v>
      </c>
      <c r="L80" s="11">
        <f>[4]IC_171123_Cl!AD37</f>
        <v>1.3549</v>
      </c>
    </row>
    <row r="81" spans="1:18">
      <c r="A81" s="11">
        <f>[4]IC_171123_Cl!T38</f>
        <v>5</v>
      </c>
      <c r="B81" s="11" t="str">
        <f>[4]IC_171123_Cl!U38</f>
        <v>20-20-Tc</v>
      </c>
      <c r="C81" s="11">
        <f>[4]IC_171123_Cl!V38</f>
        <v>20</v>
      </c>
      <c r="D81" s="11">
        <f>[4]IC_171123_Cl!W38</f>
        <v>20</v>
      </c>
      <c r="E81" s="11" t="str">
        <f>[4]IC_171123_Cl!X38</f>
        <v>Tc</v>
      </c>
      <c r="F81" s="11" t="str">
        <f>[4]IC_171123_Cl!Y38</f>
        <v>17.11.2023</v>
      </c>
      <c r="G81" s="11">
        <f>[4]IC_171123_Cl!Z38</f>
        <v>1</v>
      </c>
      <c r="H81" s="11">
        <f>[4]IC_171123_Cl!AA38</f>
        <v>3.6669999999999998</v>
      </c>
      <c r="I81" s="11">
        <f>[4]IC_171123_Cl!AB38</f>
        <v>0.33339999999999997</v>
      </c>
      <c r="J81" s="11"/>
      <c r="K81" s="11">
        <f>[4]IC_171123_Cl!AC38</f>
        <v>1.4315035139470096</v>
      </c>
      <c r="L81" s="11">
        <f>[4]IC_171123_Cl!AD38</f>
        <v>1.4124000000000001</v>
      </c>
    </row>
    <row r="82" spans="1:18">
      <c r="A82" s="4">
        <f>[4]IC_171123_Cl!T39</f>
        <v>6</v>
      </c>
      <c r="B82" s="4" t="str">
        <f>[4]IC_171123_Cl!U39</f>
        <v>0-10-Ba</v>
      </c>
      <c r="C82" s="4">
        <f>[4]IC_171123_Cl!V39</f>
        <v>0</v>
      </c>
      <c r="D82" s="4">
        <f>[4]IC_171123_Cl!W39</f>
        <v>10</v>
      </c>
      <c r="E82" s="4" t="str">
        <f>[4]IC_171123_Cl!X39</f>
        <v>Ba</v>
      </c>
      <c r="F82" s="4" t="str">
        <f>[4]IC_171123_Cl!Y39</f>
        <v>17.11.2023</v>
      </c>
      <c r="G82" s="4">
        <f>[4]IC_171123_Cl!Z39</f>
        <v>1</v>
      </c>
      <c r="H82" s="4">
        <f>[4]IC_171123_Cl!AA39</f>
        <v>3.67</v>
      </c>
      <c r="I82" s="4">
        <f>[4]IC_171123_Cl!AB39</f>
        <v>0.41220000000000001</v>
      </c>
      <c r="J82" s="4"/>
      <c r="K82" s="4">
        <f>[4]IC_171123_Cl!AC39</f>
        <v>1.8391845473353179</v>
      </c>
      <c r="L82" s="4">
        <f>[4]IC_171123_Cl!AD39</f>
        <v>1.8205</v>
      </c>
    </row>
    <row r="83" spans="1:18">
      <c r="A83" s="4">
        <f>[4]IC_171123_Cl!T40</f>
        <v>7</v>
      </c>
      <c r="B83" s="4" t="str">
        <f>[4]IC_171123_Cl!U40</f>
        <v>0-10-Bb</v>
      </c>
      <c r="C83" s="4">
        <f>[4]IC_171123_Cl!V40</f>
        <v>0</v>
      </c>
      <c r="D83" s="4">
        <f>[4]IC_171123_Cl!W40</f>
        <v>10</v>
      </c>
      <c r="E83" s="4" t="str">
        <f>[4]IC_171123_Cl!X40</f>
        <v>Bb</v>
      </c>
      <c r="F83" s="4" t="str">
        <f>[4]IC_171123_Cl!Y40</f>
        <v>17.11.2023</v>
      </c>
      <c r="G83" s="4">
        <f>[4]IC_171123_Cl!Z40</f>
        <v>1</v>
      </c>
      <c r="H83" s="4">
        <f>[4]IC_171123_Cl!AA40</f>
        <v>3.67</v>
      </c>
      <c r="I83" s="4">
        <f>[4]IC_171123_Cl!AB40</f>
        <v>0.41610000000000003</v>
      </c>
      <c r="J83" s="4"/>
      <c r="K83" s="4">
        <f>[4]IC_171123_Cl!AC40</f>
        <v>1.8593616543177343</v>
      </c>
      <c r="L83" s="4">
        <f>[4]IC_171123_Cl!AD40</f>
        <v>1.8407</v>
      </c>
    </row>
    <row r="84" spans="1:18">
      <c r="A84" s="4">
        <f>[4]IC_171123_Cl!T41</f>
        <v>8</v>
      </c>
      <c r="B84" s="4" t="str">
        <f>[4]IC_171123_Cl!U41</f>
        <v>0-10-Bc</v>
      </c>
      <c r="C84" s="4">
        <f>[4]IC_171123_Cl!V41</f>
        <v>0</v>
      </c>
      <c r="D84" s="4">
        <f>[4]IC_171123_Cl!W41</f>
        <v>10</v>
      </c>
      <c r="E84" s="4" t="str">
        <f>[4]IC_171123_Cl!X41</f>
        <v>Bc</v>
      </c>
      <c r="F84" s="4" t="str">
        <f>[4]IC_171123_Cl!Y41</f>
        <v>17.11.2023</v>
      </c>
      <c r="G84" s="4">
        <f>[4]IC_171123_Cl!Z41</f>
        <v>1</v>
      </c>
      <c r="H84" s="4">
        <f>[4]IC_171123_Cl!AA41</f>
        <v>3.67</v>
      </c>
      <c r="I84" s="4">
        <f>[4]IC_171123_Cl!AB41</f>
        <v>0.41889999999999999</v>
      </c>
      <c r="J84" s="4"/>
      <c r="K84" s="4">
        <f>[4]IC_171123_Cl!AC41</f>
        <v>1.8738477824076738</v>
      </c>
      <c r="L84" s="4">
        <f>[4]IC_171123_Cl!AD41</f>
        <v>1.8551</v>
      </c>
    </row>
    <row r="85" spans="1:18">
      <c r="A85" s="11">
        <f>[4]IC_171123_Cl!T42</f>
        <v>9</v>
      </c>
      <c r="B85" s="11" t="str">
        <f>[4]IC_171123_Cl!U42</f>
        <v>10-90-Ta</v>
      </c>
      <c r="C85" s="11">
        <f>[4]IC_171123_Cl!V42</f>
        <v>10</v>
      </c>
      <c r="D85" s="11">
        <f>[4]IC_171123_Cl!W42</f>
        <v>90</v>
      </c>
      <c r="E85" s="11" t="str">
        <f>[4]IC_171123_Cl!X42</f>
        <v>Ta</v>
      </c>
      <c r="F85" s="11" t="str">
        <f>[4]IC_171123_Cl!Y42</f>
        <v>17.11.2023</v>
      </c>
      <c r="G85" s="11">
        <f>[4]IC_171123_Cl!Z42</f>
        <v>1</v>
      </c>
      <c r="H85" s="11">
        <f>[4]IC_171123_Cl!AA42</f>
        <v>3.72</v>
      </c>
      <c r="I85" s="11">
        <f>[4]IC_171123_Cl!AB42</f>
        <v>31.548200000000001</v>
      </c>
      <c r="J85" s="11"/>
      <c r="K85" s="11">
        <f>[4]IC_171123_Cl!AC42</f>
        <v>162.92492890746678</v>
      </c>
      <c r="L85" s="11">
        <f>[4]IC_171123_Cl!AD42</f>
        <v>163.12860000000001</v>
      </c>
    </row>
    <row r="86" spans="1:18">
      <c r="A86" s="11">
        <f>[4]IC_171123_Cl!T43</f>
        <v>10</v>
      </c>
      <c r="B86" s="11" t="str">
        <f>[4]IC_171123_Cl!U43</f>
        <v>10-90-Tb</v>
      </c>
      <c r="C86" s="11">
        <f>[4]IC_171123_Cl!V43</f>
        <v>10</v>
      </c>
      <c r="D86" s="11">
        <f>[4]IC_171123_Cl!W43</f>
        <v>90</v>
      </c>
      <c r="E86" s="11" t="str">
        <f>[4]IC_171123_Cl!X43</f>
        <v>Tb</v>
      </c>
      <c r="F86" s="11" t="str">
        <f>[4]IC_171123_Cl!Y43</f>
        <v>17.11.2023</v>
      </c>
      <c r="G86" s="11">
        <f>[4]IC_171123_Cl!Z43</f>
        <v>1</v>
      </c>
      <c r="H86" s="11">
        <f>[4]IC_171123_Cl!AA43</f>
        <v>3.7229999999999999</v>
      </c>
      <c r="I86" s="11">
        <f>[4]IC_171123_Cl!AB43</f>
        <v>31.760400000000001</v>
      </c>
      <c r="J86" s="11"/>
      <c r="K86" s="11">
        <f>[4]IC_171123_Cl!AC43</f>
        <v>164.02277047199723</v>
      </c>
      <c r="L86" s="11">
        <f>[4]IC_171123_Cl!AD43</f>
        <v>164.22790000000001</v>
      </c>
    </row>
    <row r="87" spans="1:18">
      <c r="A87" s="11">
        <f>[4]IC_171123_Cl!T44</f>
        <v>11</v>
      </c>
      <c r="B87" s="11" t="str">
        <f>[4]IC_171123_Cl!U44</f>
        <v>10-90-Tc</v>
      </c>
      <c r="C87" s="11">
        <f>[4]IC_171123_Cl!V44</f>
        <v>10</v>
      </c>
      <c r="D87" s="11">
        <f>[4]IC_171123_Cl!W44</f>
        <v>90</v>
      </c>
      <c r="E87" s="11" t="str">
        <f>[4]IC_171123_Cl!X44</f>
        <v>Tc</v>
      </c>
      <c r="F87" s="11" t="str">
        <f>[4]IC_171123_Cl!Y44</f>
        <v>17.11.2023</v>
      </c>
      <c r="G87" s="11">
        <f>[4]IC_171123_Cl!Z44</f>
        <v>1</v>
      </c>
      <c r="H87" s="11">
        <f>[4]IC_171123_Cl!AA44</f>
        <v>3.72</v>
      </c>
      <c r="I87" s="11">
        <f>[4]IC_171123_Cl!AB44</f>
        <v>31.876899999999999</v>
      </c>
      <c r="J87" s="11"/>
      <c r="K87" s="11">
        <f>[4]IC_171123_Cl!AC44</f>
        <v>164.62549687288222</v>
      </c>
      <c r="L87" s="11">
        <f>[4]IC_171123_Cl!AD44</f>
        <v>164.8313</v>
      </c>
    </row>
    <row r="89" spans="1:18">
      <c r="A89" s="1" t="str">
        <f t="shared" ref="A89:G98" si="22">A72</f>
        <v>sample_no</v>
      </c>
      <c r="B89" s="1" t="str">
        <f t="shared" si="22"/>
        <v>sample_id</v>
      </c>
      <c r="C89" s="1" t="str">
        <f t="shared" si="22"/>
        <v>X</v>
      </c>
      <c r="D89" s="1" t="str">
        <f t="shared" si="22"/>
        <v>Y</v>
      </c>
      <c r="E89" s="1" t="str">
        <f t="shared" si="22"/>
        <v>B_T</v>
      </c>
      <c r="F89" s="1" t="str">
        <f t="shared" si="22"/>
        <v>IC_date</v>
      </c>
      <c r="G89" s="1" t="str">
        <f t="shared" si="22"/>
        <v>V_sample_ml</v>
      </c>
      <c r="H89" s="1" t="s">
        <v>54</v>
      </c>
      <c r="I89" s="1" t="str">
        <f>[4]IC_171123_Cl!Y46</f>
        <v>Mean</v>
      </c>
      <c r="J89" s="1" t="str">
        <f>[4]IC_171123_Cl!Z46</f>
        <v>Median</v>
      </c>
      <c r="K89" s="1" t="str">
        <f>[4]IC_171123_Cl!AA46</f>
        <v>Stdev</v>
      </c>
      <c r="L89" s="1" t="str">
        <f>[4]IC_171123_Cl!AB46</f>
        <v>RelStdev</v>
      </c>
      <c r="M89" s="7" t="str">
        <f>[4]IC_171123_Cl!AC46</f>
        <v>Var</v>
      </c>
      <c r="N89" s="1" t="str">
        <f>[4]IC_171123_Cl!AD46</f>
        <v>Max</v>
      </c>
      <c r="O89" s="1" t="str">
        <f>[4]IC_171123_Cl!AE46</f>
        <v>Min</v>
      </c>
      <c r="P89" s="1" t="str">
        <f>[4]IC_171123_Cl!AF46</f>
        <v>Range</v>
      </c>
      <c r="Q89" s="1" t="str">
        <f>[4]IC_171123_Cl!AG46</f>
        <v>Number</v>
      </c>
      <c r="R89" s="1" t="str">
        <f>[4]IC_171123_Cl!AH46</f>
        <v>Std Error</v>
      </c>
    </row>
    <row r="90" spans="1:18">
      <c r="A90" s="11">
        <f t="shared" si="22"/>
        <v>4</v>
      </c>
      <c r="B90" s="11" t="str">
        <f t="shared" si="22"/>
        <v>0-50-T-a</v>
      </c>
      <c r="C90" s="11">
        <f t="shared" si="22"/>
        <v>0</v>
      </c>
      <c r="D90" s="11">
        <f t="shared" si="22"/>
        <v>50</v>
      </c>
      <c r="E90" s="11" t="str">
        <f t="shared" si="22"/>
        <v>Ta</v>
      </c>
      <c r="F90" s="11" t="str">
        <f t="shared" si="22"/>
        <v>10.11.2023</v>
      </c>
      <c r="G90" s="11">
        <f t="shared" si="22"/>
        <v>1</v>
      </c>
      <c r="H90" s="12" t="str">
        <f>[2]IC_101123_Cl!T47</f>
        <v>peak_area_usmin</v>
      </c>
      <c r="I90" s="11">
        <f>[2]IC_101123_Cl!Y47</f>
        <v>0.1744</v>
      </c>
      <c r="J90" s="11">
        <f>[2]IC_101123_Cl!Z47</f>
        <v>0.152</v>
      </c>
      <c r="K90" s="11">
        <f>[2]IC_101123_Cl!AA47</f>
        <v>5.1864535089018136E-2</v>
      </c>
      <c r="L90" s="11">
        <f>[2]IC_101123_Cl!AB47</f>
        <v>29.738838927189299</v>
      </c>
      <c r="M90" s="11">
        <f>[2]IC_101123_Cl!AC47</f>
        <v>2.6899299999999932E-3</v>
      </c>
      <c r="N90" s="11">
        <f>[2]IC_101123_Cl!AD47</f>
        <v>0.23369999999999999</v>
      </c>
      <c r="O90" s="11">
        <f>[2]IC_101123_Cl!AE47</f>
        <v>0.13750000000000001</v>
      </c>
      <c r="P90" s="11">
        <f>[2]IC_101123_Cl!AF47</f>
        <v>9.619999999999998E-2</v>
      </c>
      <c r="Q90" s="11">
        <f>[2]IC_101123_Cl!AG47</f>
        <v>3</v>
      </c>
      <c r="R90" s="14">
        <f>[2]IC_101123_Cl!AH47</f>
        <v>2.9944003295039413E-2</v>
      </c>
    </row>
    <row r="91" spans="1:18">
      <c r="A91" s="11">
        <f t="shared" si="22"/>
        <v>5</v>
      </c>
      <c r="B91" s="11" t="str">
        <f t="shared" si="22"/>
        <v>0-50-T-b</v>
      </c>
      <c r="C91" s="11">
        <f t="shared" si="22"/>
        <v>0</v>
      </c>
      <c r="D91" s="11">
        <f t="shared" si="22"/>
        <v>50</v>
      </c>
      <c r="E91" s="11" t="str">
        <f t="shared" si="22"/>
        <v>Tb</v>
      </c>
      <c r="F91" s="11" t="str">
        <f t="shared" si="22"/>
        <v>17.11.2023</v>
      </c>
      <c r="G91" s="11">
        <f t="shared" si="22"/>
        <v>1</v>
      </c>
      <c r="H91" s="12" t="str">
        <f>[2]IC_101123_Cl!T48</f>
        <v>c_Cl_calc_ppm</v>
      </c>
      <c r="I91" s="11">
        <f>[2]IC_101123_Cl!Y48</f>
        <v>0.7929671430799331</v>
      </c>
      <c r="J91" s="11">
        <f>[2]IC_101123_Cl!Z48</f>
        <v>0.673588350940445</v>
      </c>
      <c r="K91" s="11">
        <f>[2]IC_101123_Cl!AA48</f>
        <v>0.27640739079478066</v>
      </c>
      <c r="L91" s="11">
        <f>[2]IC_101123_Cl!AB48</f>
        <v>34.857357357985528</v>
      </c>
      <c r="M91" s="11">
        <f>[2]IC_101123_Cl!AC48</f>
        <v>7.6401045685978608E-2</v>
      </c>
      <c r="N91" s="11">
        <f>[2]IC_101123_Cl!AD48</f>
        <v>1.1090011776277742</v>
      </c>
      <c r="O91" s="11">
        <f>[2]IC_101123_Cl!AE48</f>
        <v>0.59631190067158013</v>
      </c>
      <c r="P91" s="11">
        <f>[2]IC_101123_Cl!AF48</f>
        <v>0.51268927695619404</v>
      </c>
      <c r="Q91" s="11">
        <f>[2]IC_101123_Cl!AG48</f>
        <v>3</v>
      </c>
      <c r="R91" s="14">
        <f>[2]IC_101123_Cl!AH48</f>
        <v>0.15958388148136871</v>
      </c>
    </row>
    <row r="92" spans="1:18">
      <c r="A92" s="11">
        <f t="shared" si="22"/>
        <v>6</v>
      </c>
      <c r="B92" s="11" t="str">
        <f t="shared" si="22"/>
        <v>0-50-T-c</v>
      </c>
      <c r="C92" s="11">
        <f t="shared" si="22"/>
        <v>0</v>
      </c>
      <c r="D92" s="11">
        <f t="shared" si="22"/>
        <v>50</v>
      </c>
      <c r="E92" s="11" t="str">
        <f t="shared" si="22"/>
        <v>Tc</v>
      </c>
      <c r="F92" s="11" t="str">
        <f t="shared" si="22"/>
        <v>17.11.2023</v>
      </c>
      <c r="G92" s="11">
        <f t="shared" si="22"/>
        <v>1</v>
      </c>
      <c r="H92" s="12" t="str">
        <f>[2]IC_101123_Cl!T49</f>
        <v>c_Cl_measure_ppm</v>
      </c>
      <c r="I92" s="11">
        <f>[2]IC_101123_Cl!Y49</f>
        <v>0.7831999999999999</v>
      </c>
      <c r="J92" s="11">
        <f>[2]IC_101123_Cl!Z49</f>
        <v>0.66369999999999996</v>
      </c>
      <c r="K92" s="11">
        <f>[2]IC_101123_Cl!AA49</f>
        <v>0.27645164134076</v>
      </c>
      <c r="L92" s="11">
        <f>[2]IC_101123_Cl!AB49</f>
        <v>35.297707014908077</v>
      </c>
      <c r="M92" s="11">
        <f>[2]IC_101123_Cl!AC49</f>
        <v>7.6425510000000196E-2</v>
      </c>
      <c r="N92" s="11">
        <f>[2]IC_101123_Cl!AD49</f>
        <v>1.0992999999999999</v>
      </c>
      <c r="O92" s="11">
        <f>[2]IC_101123_Cl!AE49</f>
        <v>0.58660000000000001</v>
      </c>
      <c r="P92" s="11">
        <f>[2]IC_101123_Cl!AF49</f>
        <v>0.51269999999999993</v>
      </c>
      <c r="Q92" s="11">
        <f>[2]IC_101123_Cl!AG49</f>
        <v>3</v>
      </c>
      <c r="R92" s="14">
        <f>[2]IC_101123_Cl!AH49</f>
        <v>0.15960942954600166</v>
      </c>
    </row>
    <row r="93" spans="1:18">
      <c r="A93" s="4">
        <f t="shared" si="22"/>
        <v>8</v>
      </c>
      <c r="B93" s="4" t="str">
        <f t="shared" si="22"/>
        <v>20-60-B-a</v>
      </c>
      <c r="C93" s="4">
        <f t="shared" si="22"/>
        <v>20</v>
      </c>
      <c r="D93" s="4">
        <f t="shared" si="22"/>
        <v>60</v>
      </c>
      <c r="E93" s="4" t="str">
        <f t="shared" si="22"/>
        <v>Ba</v>
      </c>
      <c r="F93" s="4" t="str">
        <f t="shared" si="22"/>
        <v>17.11.2023</v>
      </c>
      <c r="G93" s="4">
        <f t="shared" si="22"/>
        <v>1</v>
      </c>
      <c r="H93" s="2" t="str">
        <f>[2]IC_101123_Cl!T50</f>
        <v>peak_area_usmin</v>
      </c>
      <c r="I93" s="4">
        <f>[2]IC_101123_Cl!Y50</f>
        <v>9.74E-2</v>
      </c>
      <c r="J93" s="4">
        <f>[2]IC_101123_Cl!Z50</f>
        <v>9.5200000000000007E-2</v>
      </c>
      <c r="K93" s="4">
        <f>[2]IC_101123_Cl!AA50</f>
        <v>4.6119410230400816E-3</v>
      </c>
      <c r="L93" s="4">
        <f>[2]IC_101123_Cl!AB50</f>
        <v>4.7350523850514188</v>
      </c>
      <c r="M93" s="4">
        <f>[2]IC_101123_Cl!AC50</f>
        <v>2.1269999999999998E-5</v>
      </c>
      <c r="N93" s="4">
        <f>[2]IC_101123_Cl!AD50</f>
        <v>0.1027</v>
      </c>
      <c r="O93" s="4">
        <f>[2]IC_101123_Cl!AE50</f>
        <v>9.4299999999999995E-2</v>
      </c>
      <c r="P93" s="4">
        <f>[2]IC_101123_Cl!AF50</f>
        <v>8.4000000000000047E-3</v>
      </c>
      <c r="Q93" s="4">
        <f>[2]IC_101123_Cl!AG50</f>
        <v>3</v>
      </c>
      <c r="R93" s="5">
        <f>[2]IC_101123_Cl!AH50</f>
        <v>2.6627053911388691E-3</v>
      </c>
    </row>
    <row r="94" spans="1:18">
      <c r="A94" s="4">
        <f t="shared" si="22"/>
        <v>9</v>
      </c>
      <c r="B94" s="4" t="str">
        <f t="shared" si="22"/>
        <v>20-60-B-b</v>
      </c>
      <c r="C94" s="4">
        <f t="shared" si="22"/>
        <v>20</v>
      </c>
      <c r="D94" s="4">
        <f t="shared" si="22"/>
        <v>60</v>
      </c>
      <c r="E94" s="4" t="str">
        <f t="shared" si="22"/>
        <v>Bb</v>
      </c>
      <c r="F94" s="4" t="str">
        <f t="shared" si="22"/>
        <v>17.11.2023</v>
      </c>
      <c r="G94" s="4">
        <f t="shared" si="22"/>
        <v>1</v>
      </c>
      <c r="H94" s="2" t="str">
        <f>[2]IC_101123_Cl!T51</f>
        <v>c_Cl_calc_ppm</v>
      </c>
      <c r="I94" s="4">
        <f>[2]IC_101123_Cl!Y51</f>
        <v>0.38260254510044289</v>
      </c>
      <c r="J94" s="4">
        <f>[2]IC_101123_Cl!Z51</f>
        <v>0.37087784230102894</v>
      </c>
      <c r="K94" s="4">
        <f>[2]IC_101123_Cl!AA51</f>
        <v>2.4578926283441063E-2</v>
      </c>
      <c r="L94" s="4">
        <f>[2]IC_101123_Cl!AB51</f>
        <v>6.4241408213812248</v>
      </c>
      <c r="M94" s="4">
        <f>[2]IC_101123_Cl!AC51</f>
        <v>6.0412361724682985E-4</v>
      </c>
      <c r="N94" s="4">
        <f>[2]IC_101123_Cl!AD51</f>
        <v>0.4108484200263039</v>
      </c>
      <c r="O94" s="4">
        <f>[2]IC_101123_Cl!AE51</f>
        <v>0.36608137297399584</v>
      </c>
      <c r="P94" s="4">
        <f>[2]IC_101123_Cl!AF51</f>
        <v>4.4767047052308051E-2</v>
      </c>
      <c r="Q94" s="4">
        <f>[2]IC_101123_Cl!AG51</f>
        <v>3</v>
      </c>
      <c r="R94" s="5">
        <f>[2]IC_101123_Cl!AH51</f>
        <v>1.4190649706136666E-2</v>
      </c>
    </row>
    <row r="95" spans="1:18">
      <c r="A95" s="4">
        <f t="shared" si="22"/>
        <v>10</v>
      </c>
      <c r="B95" s="4" t="str">
        <f t="shared" si="22"/>
        <v>20-60-B-c</v>
      </c>
      <c r="C95" s="4">
        <f t="shared" si="22"/>
        <v>20</v>
      </c>
      <c r="D95" s="4">
        <f t="shared" si="22"/>
        <v>60</v>
      </c>
      <c r="E95" s="4" t="str">
        <f t="shared" si="22"/>
        <v>Bc</v>
      </c>
      <c r="F95" s="4" t="str">
        <f t="shared" si="22"/>
        <v>17.11.2023</v>
      </c>
      <c r="G95" s="4">
        <f t="shared" si="22"/>
        <v>1</v>
      </c>
      <c r="H95" s="2" t="str">
        <f>[2]IC_101123_Cl!T52</f>
        <v>c_Cl_measure_ppm</v>
      </c>
      <c r="I95" s="4">
        <f>[2]IC_101123_Cl!Y52</f>
        <v>0.37240000000000001</v>
      </c>
      <c r="J95" s="4">
        <f>[2]IC_101123_Cl!Z52</f>
        <v>0.36080000000000001</v>
      </c>
      <c r="K95" s="4">
        <f>[2]IC_101123_Cl!AA52</f>
        <v>2.4549541747250599E-2</v>
      </c>
      <c r="L95" s="4">
        <f>[2]IC_101123_Cl!AB52</f>
        <v>6.5922507377149833</v>
      </c>
      <c r="M95" s="4">
        <f>[2]IC_101123_Cl!AC52</f>
        <v>6.0268000000000008E-4</v>
      </c>
      <c r="N95" s="4">
        <f>[2]IC_101123_Cl!AD52</f>
        <v>0.40060000000000001</v>
      </c>
      <c r="O95" s="4">
        <f>[2]IC_101123_Cl!AE52</f>
        <v>0.35580000000000001</v>
      </c>
      <c r="P95" s="4">
        <f>[2]IC_101123_Cl!AF52</f>
        <v>4.4800000000000006E-2</v>
      </c>
      <c r="Q95" s="4">
        <f>[2]IC_101123_Cl!AG52</f>
        <v>3</v>
      </c>
      <c r="R95" s="5">
        <f>[2]IC_101123_Cl!AH52</f>
        <v>1.417368453625709E-2</v>
      </c>
    </row>
    <row r="96" spans="1:18">
      <c r="A96" s="11">
        <f t="shared" si="22"/>
        <v>3</v>
      </c>
      <c r="B96" s="11" t="str">
        <f t="shared" si="22"/>
        <v>20-20-Ta</v>
      </c>
      <c r="C96" s="11">
        <f t="shared" si="22"/>
        <v>20</v>
      </c>
      <c r="D96" s="11">
        <f t="shared" si="22"/>
        <v>20</v>
      </c>
      <c r="E96" s="11" t="str">
        <f t="shared" si="22"/>
        <v>Ta</v>
      </c>
      <c r="F96" s="11" t="str">
        <f t="shared" si="22"/>
        <v>17.11.2023</v>
      </c>
      <c r="G96" s="11">
        <f t="shared" si="22"/>
        <v>1</v>
      </c>
      <c r="H96" s="12" t="str">
        <f>[4]IC_171123_Cl!T47</f>
        <v>peak_area_usmin</v>
      </c>
      <c r="I96" s="11">
        <f>[4]IC_171123_Cl!Y47</f>
        <v>0.31739999999999996</v>
      </c>
      <c r="J96" s="11">
        <f>[4]IC_171123_Cl!Z47</f>
        <v>0.32229999999999998</v>
      </c>
      <c r="K96" s="11">
        <f>[4]IC_171123_Cl!AA47</f>
        <v>1.8931719414781105E-2</v>
      </c>
      <c r="L96" s="11">
        <f>[4]IC_171123_Cl!AB47</f>
        <v>5.9646248943859819</v>
      </c>
      <c r="M96" s="11">
        <f>[4]IC_171123_Cl!AC47</f>
        <v>3.5840999999999976E-4</v>
      </c>
      <c r="N96" s="11">
        <f>[4]IC_171123_Cl!AD47</f>
        <v>0.33339999999999997</v>
      </c>
      <c r="O96" s="11">
        <f>[4]IC_171123_Cl!AE47</f>
        <v>0.29649999999999999</v>
      </c>
      <c r="P96" s="11">
        <f>[4]IC_171123_Cl!AF47</f>
        <v>3.6899999999999988E-2</v>
      </c>
      <c r="Q96" s="11">
        <f>[4]IC_171123_Cl!AG47</f>
        <v>3</v>
      </c>
      <c r="R96" s="14">
        <f>[4]IC_171123_Cl!AH47</f>
        <v>1.0930233300346336E-2</v>
      </c>
    </row>
    <row r="97" spans="1:18">
      <c r="A97" s="11">
        <f t="shared" si="22"/>
        <v>4</v>
      </c>
      <c r="B97" s="11" t="str">
        <f t="shared" si="22"/>
        <v>20-20-Tb</v>
      </c>
      <c r="C97" s="11">
        <f t="shared" si="22"/>
        <v>20</v>
      </c>
      <c r="D97" s="11">
        <f t="shared" si="22"/>
        <v>20</v>
      </c>
      <c r="E97" s="11" t="str">
        <f t="shared" si="22"/>
        <v>Tb</v>
      </c>
      <c r="F97" s="11" t="str">
        <f t="shared" si="22"/>
        <v>17.11.2023</v>
      </c>
      <c r="G97" s="11">
        <f t="shared" si="22"/>
        <v>1</v>
      </c>
      <c r="H97" s="12" t="str">
        <f>[4]IC_171123_Cl!T48</f>
        <v>c_Cl_calc_ppm</v>
      </c>
      <c r="I97" s="11">
        <f>[4]IC_171123_Cl!Y48</f>
        <v>1.348725639147353</v>
      </c>
      <c r="J97" s="11">
        <f>[4]IC_171123_Cl!Z48</f>
        <v>1.3740763633047479</v>
      </c>
      <c r="K97" s="11">
        <f>[4]IC_171123_Cl!AA48</f>
        <v>9.7945468716185979E-2</v>
      </c>
      <c r="L97" s="11">
        <f>[4]IC_171123_Cl!AB48</f>
        <v>7.2620750932047118</v>
      </c>
      <c r="M97" s="11">
        <f>[4]IC_171123_Cl!AC48</f>
        <v>9.593314842033367E-3</v>
      </c>
      <c r="N97" s="11">
        <f>[4]IC_171123_Cl!AD48</f>
        <v>1.4315035139470096</v>
      </c>
      <c r="O97" s="11">
        <f>[4]IC_171123_Cl!AE48</f>
        <v>1.2405970401903019</v>
      </c>
      <c r="P97" s="11">
        <f>[4]IC_171123_Cl!AF48</f>
        <v>0.19090647375670766</v>
      </c>
      <c r="Q97" s="11">
        <f>[4]IC_171123_Cl!AG48</f>
        <v>3</v>
      </c>
      <c r="R97" s="14">
        <f>[4]IC_171123_Cl!AH48</f>
        <v>5.6548842729194047E-2</v>
      </c>
    </row>
    <row r="98" spans="1:18">
      <c r="A98" s="11">
        <f t="shared" si="22"/>
        <v>5</v>
      </c>
      <c r="B98" s="11" t="str">
        <f t="shared" si="22"/>
        <v>20-20-Tc</v>
      </c>
      <c r="C98" s="11">
        <f t="shared" si="22"/>
        <v>20</v>
      </c>
      <c r="D98" s="11">
        <f t="shared" si="22"/>
        <v>20</v>
      </c>
      <c r="E98" s="11" t="str">
        <f t="shared" si="22"/>
        <v>Tc</v>
      </c>
      <c r="F98" s="11" t="str">
        <f t="shared" si="22"/>
        <v>17.11.2023</v>
      </c>
      <c r="G98" s="11">
        <f t="shared" si="22"/>
        <v>1</v>
      </c>
      <c r="H98" s="12" t="str">
        <f>[4]IC_171123_Cl!T49</f>
        <v>c_Cl_measure_ppm</v>
      </c>
      <c r="I98" s="11">
        <f>[4]IC_171123_Cl!Y49</f>
        <v>2.2890666666666664</v>
      </c>
      <c r="J98" s="11">
        <f>[4]IC_171123_Cl!Z49</f>
        <v>1.4124000000000001</v>
      </c>
      <c r="K98" s="11">
        <f>[4]IC_171123_Cl!AA49</f>
        <v>1.5684911805086228</v>
      </c>
      <c r="L98" s="11">
        <f>[4]IC_171123_Cl!AB49</f>
        <v>68.520991692769528</v>
      </c>
      <c r="M98" s="11">
        <f>[4]IC_171123_Cl!AC49</f>
        <v>2.4601645833333334</v>
      </c>
      <c r="N98" s="11">
        <f>[4]IC_171123_Cl!AD49</f>
        <v>4.0998999999999999</v>
      </c>
      <c r="O98" s="11">
        <f>[4]IC_171123_Cl!AE49</f>
        <v>1.3549</v>
      </c>
      <c r="P98" s="11">
        <f>[4]IC_171123_Cl!AF49</f>
        <v>2.7450000000000001</v>
      </c>
      <c r="Q98" s="11">
        <f>[4]IC_171123_Cl!AG49</f>
        <v>3</v>
      </c>
      <c r="R98" s="14">
        <f>[4]IC_171123_Cl!AH49</f>
        <v>0.90556880528820727</v>
      </c>
    </row>
    <row r="99" spans="1:18">
      <c r="A99" s="4">
        <f>A82</f>
        <v>6</v>
      </c>
      <c r="B99" s="4" t="str">
        <f>B82</f>
        <v>0-10-Ba</v>
      </c>
      <c r="C99" s="4">
        <f>C82</f>
        <v>0</v>
      </c>
      <c r="D99" s="4">
        <f>D82</f>
        <v>10</v>
      </c>
      <c r="E99" s="4" t="str">
        <f>E82</f>
        <v>Ba</v>
      </c>
      <c r="F99" s="4" t="str">
        <f>F82</f>
        <v>17.11.2023</v>
      </c>
      <c r="G99" s="4">
        <f>G82</f>
        <v>1</v>
      </c>
      <c r="H99" s="2" t="str">
        <f>[4]IC_171123_Cl!T50</f>
        <v>peak_area_usmin</v>
      </c>
      <c r="I99" s="4">
        <f>[4]IC_171123_Cl!Y50</f>
        <v>0.41573333333333334</v>
      </c>
      <c r="J99" s="4">
        <f>[4]IC_171123_Cl!Z50</f>
        <v>0.41610000000000003</v>
      </c>
      <c r="K99" s="4">
        <f>[4]IC_171123_Cl!AA50</f>
        <v>3.3650160970392527E-3</v>
      </c>
      <c r="L99" s="4">
        <f>[4]IC_171123_Cl!AB50</f>
        <v>0.80941695727371377</v>
      </c>
      <c r="M99" s="4">
        <f>[4]IC_171123_Cl!AC50</f>
        <v>1.1323333333333286E-5</v>
      </c>
      <c r="N99" s="4">
        <f>[4]IC_171123_Cl!AD50</f>
        <v>0.41889999999999999</v>
      </c>
      <c r="O99" s="4">
        <f>[4]IC_171123_Cl!AE50</f>
        <v>0.41220000000000001</v>
      </c>
      <c r="P99" s="4">
        <f>[4]IC_171123_Cl!AF50</f>
        <v>6.6999999999999837E-3</v>
      </c>
      <c r="Q99" s="4">
        <f>[4]IC_171123_Cl!AG50</f>
        <v>3</v>
      </c>
      <c r="R99" s="5">
        <f>[4]IC_171123_Cl!AH50</f>
        <v>1.9427929494530364E-3</v>
      </c>
    </row>
    <row r="100" spans="1:18">
      <c r="A100" s="4">
        <f>A83</f>
        <v>7</v>
      </c>
      <c r="B100" s="4" t="str">
        <f>B83</f>
        <v>0-10-Bb</v>
      </c>
      <c r="C100" s="4">
        <f>C83</f>
        <v>0</v>
      </c>
      <c r="D100" s="4">
        <f>D83</f>
        <v>10</v>
      </c>
      <c r="E100" s="4" t="str">
        <f>E83</f>
        <v>Bb</v>
      </c>
      <c r="F100" s="4" t="str">
        <f>F83</f>
        <v>17.11.2023</v>
      </c>
      <c r="G100" s="4">
        <f>G83</f>
        <v>1</v>
      </c>
      <c r="H100" s="2" t="str">
        <f>[4]IC_171123_Cl!T51</f>
        <v>c_Cl_calc_ppm</v>
      </c>
      <c r="I100" s="4">
        <f>[4]IC_171123_Cl!Y51</f>
        <v>1.8574646613535755</v>
      </c>
      <c r="J100" s="4">
        <f>[4]IC_171123_Cl!Z51</f>
        <v>1.8593616543177343</v>
      </c>
      <c r="K100" s="4">
        <f>[4]IC_171123_Cl!AA51</f>
        <v>1.7409305073721428E-2</v>
      </c>
      <c r="L100" s="4">
        <f>[4]IC_171123_Cl!AB51</f>
        <v>0.93726171140369807</v>
      </c>
      <c r="M100" s="4">
        <f>[4]IC_171123_Cl!AC51</f>
        <v>3.0308390314990263E-4</v>
      </c>
      <c r="N100" s="4">
        <f>[4]IC_171123_Cl!AD51</f>
        <v>1.8738477824076738</v>
      </c>
      <c r="O100" s="4">
        <f>[4]IC_171123_Cl!AE51</f>
        <v>1.8391845473353179</v>
      </c>
      <c r="P100" s="4">
        <f>[4]IC_171123_Cl!AF51</f>
        <v>3.4663235072355914E-2</v>
      </c>
      <c r="Q100" s="4">
        <f>[4]IC_171123_Cl!AG51</f>
        <v>3</v>
      </c>
      <c r="R100" s="5">
        <f>[4]IC_171123_Cl!AH51</f>
        <v>1.0051266970717385E-2</v>
      </c>
    </row>
    <row r="101" spans="1:18">
      <c r="A101" s="4">
        <f>A84</f>
        <v>8</v>
      </c>
      <c r="B101" s="4" t="str">
        <f>B84</f>
        <v>0-10-Bc</v>
      </c>
      <c r="C101" s="4">
        <f>C84</f>
        <v>0</v>
      </c>
      <c r="D101" s="4">
        <f>D84</f>
        <v>10</v>
      </c>
      <c r="E101" s="4" t="str">
        <f>E84</f>
        <v>Bc</v>
      </c>
      <c r="F101" s="4" t="str">
        <f>F84</f>
        <v>17.11.2023</v>
      </c>
      <c r="G101" s="4">
        <f>G84</f>
        <v>1</v>
      </c>
      <c r="H101" s="2" t="str">
        <f>[4]IC_171123_Cl!T52</f>
        <v>c_Cl_measure_ppm</v>
      </c>
      <c r="I101" s="4">
        <f>[4]IC_171123_Cl!Y52</f>
        <v>1.8387666666666667</v>
      </c>
      <c r="J101" s="4">
        <f>[4]IC_171123_Cl!Z52</f>
        <v>1.8407</v>
      </c>
      <c r="K101" s="4">
        <f>[4]IC_171123_Cl!AA52</f>
        <v>1.7380832354445305E-2</v>
      </c>
      <c r="L101" s="4">
        <f>[4]IC_171123_Cl!AB52</f>
        <v>0.94524404153755082</v>
      </c>
      <c r="M101" s="4">
        <f>[4]IC_171123_Cl!AC52</f>
        <v>3.0209333333333275E-4</v>
      </c>
      <c r="N101" s="4">
        <f>[4]IC_171123_Cl!AD52</f>
        <v>1.8551</v>
      </c>
      <c r="O101" s="4">
        <f>[4]IC_171123_Cl!AE52</f>
        <v>1.8205</v>
      </c>
      <c r="P101" s="4">
        <f>[4]IC_171123_Cl!AF52</f>
        <v>3.4599999999999964E-2</v>
      </c>
      <c r="Q101" s="4">
        <f>[4]IC_171123_Cl!AG52</f>
        <v>3</v>
      </c>
      <c r="R101" s="5">
        <f>[4]IC_171123_Cl!AH52</f>
        <v>1.0034828238578755E-2</v>
      </c>
    </row>
    <row r="102" spans="1:18">
      <c r="A102" s="11">
        <f>A85</f>
        <v>9</v>
      </c>
      <c r="B102" s="11" t="str">
        <f>B85</f>
        <v>10-90-Ta</v>
      </c>
      <c r="C102" s="11">
        <f>C85</f>
        <v>10</v>
      </c>
      <c r="D102" s="11">
        <f>D85</f>
        <v>90</v>
      </c>
      <c r="E102" s="11" t="str">
        <f>E85</f>
        <v>Ta</v>
      </c>
      <c r="F102" s="11" t="str">
        <f>F85</f>
        <v>17.11.2023</v>
      </c>
      <c r="G102" s="11">
        <f>G85</f>
        <v>1</v>
      </c>
      <c r="H102" s="12" t="str">
        <f>[4]IC_171123_Cl!T53</f>
        <v>peak_area_usmin</v>
      </c>
      <c r="I102" s="11">
        <f>[4]IC_171123_Cl!Y53</f>
        <v>31.728499999999997</v>
      </c>
      <c r="J102" s="11">
        <f>[4]IC_171123_Cl!Z53</f>
        <v>31.760400000000001</v>
      </c>
      <c r="K102" s="11">
        <f>[4]IC_171123_Cl!AA53</f>
        <v>0.16665572297403905</v>
      </c>
      <c r="L102" s="11">
        <f>[4]IC_171123_Cl!AB53</f>
        <v>0.5252555997731978</v>
      </c>
      <c r="M102" s="11">
        <f>[4]IC_171123_Cl!AC53</f>
        <v>2.7774129999999647E-2</v>
      </c>
      <c r="N102" s="11">
        <f>[4]IC_171123_Cl!AD53</f>
        <v>31.876899999999999</v>
      </c>
      <c r="O102" s="11">
        <f>[4]IC_171123_Cl!AE53</f>
        <v>31.548200000000001</v>
      </c>
      <c r="P102" s="11">
        <f>[4]IC_171123_Cl!AF53</f>
        <v>0.32869999999999777</v>
      </c>
      <c r="Q102" s="11">
        <f>[4]IC_171123_Cl!AG53</f>
        <v>3</v>
      </c>
      <c r="R102" s="14">
        <f>[4]IC_171123_Cl!AH53</f>
        <v>9.6218726521053149E-2</v>
      </c>
    </row>
    <row r="103" spans="1:18">
      <c r="A103" s="11">
        <f>A86</f>
        <v>10</v>
      </c>
      <c r="B103" s="11" t="str">
        <f>B86</f>
        <v>10-90-Tb</v>
      </c>
      <c r="C103" s="11">
        <f>C86</f>
        <v>10</v>
      </c>
      <c r="D103" s="11">
        <f>D86</f>
        <v>90</v>
      </c>
      <c r="E103" s="11" t="str">
        <f>E86</f>
        <v>Tb</v>
      </c>
      <c r="F103" s="11" t="str">
        <f>F86</f>
        <v>17.11.2023</v>
      </c>
      <c r="G103" s="11">
        <f>G86</f>
        <v>1</v>
      </c>
      <c r="H103" s="12" t="str">
        <f>[4]IC_171123_Cl!T54</f>
        <v>c_Cl_calc_ppm</v>
      </c>
      <c r="I103" s="11">
        <f>[4]IC_171123_Cl!Y54</f>
        <v>163.85773208411538</v>
      </c>
      <c r="J103" s="11">
        <f>[4]IC_171123_Cl!Z54</f>
        <v>164.02277047199723</v>
      </c>
      <c r="K103" s="11">
        <f>[4]IC_171123_Cl!AA54</f>
        <v>0.86221291068695982</v>
      </c>
      <c r="L103" s="11">
        <f>[4]IC_171123_Cl!AB54</f>
        <v>0.52619604807196285</v>
      </c>
      <c r="M103" s="11">
        <f>[4]IC_171123_Cl!AC54</f>
        <v>0.74341110335527938</v>
      </c>
      <c r="N103" s="11">
        <f>[4]IC_171123_Cl!AD54</f>
        <v>164.62549687288222</v>
      </c>
      <c r="O103" s="11">
        <f>[4]IC_171123_Cl!AE54</f>
        <v>162.92492890746678</v>
      </c>
      <c r="P103" s="11">
        <f>[4]IC_171123_Cl!AF54</f>
        <v>1.7005679654154449</v>
      </c>
      <c r="Q103" s="11">
        <f>[4]IC_171123_Cl!AG54</f>
        <v>3</v>
      </c>
      <c r="R103" s="14">
        <f>[4]IC_171123_Cl!AH54</f>
        <v>0.49779885608388702</v>
      </c>
    </row>
    <row r="104" spans="1:18">
      <c r="A104" s="11">
        <f>A87</f>
        <v>11</v>
      </c>
      <c r="B104" s="11" t="str">
        <f>B87</f>
        <v>10-90-Tc</v>
      </c>
      <c r="C104" s="11">
        <f>C87</f>
        <v>10</v>
      </c>
      <c r="D104" s="11">
        <f>D87</f>
        <v>90</v>
      </c>
      <c r="E104" s="11" t="str">
        <f>E87</f>
        <v>Tc</v>
      </c>
      <c r="F104" s="11" t="str">
        <f>F87</f>
        <v>17.11.2023</v>
      </c>
      <c r="G104" s="11">
        <f>G87</f>
        <v>1</v>
      </c>
      <c r="H104" s="12" t="str">
        <f>[4]IC_171123_Cl!T55</f>
        <v>c_Cl_measure_ppm</v>
      </c>
      <c r="I104" s="11">
        <f>[4]IC_171123_Cl!Y55</f>
        <v>164.0626</v>
      </c>
      <c r="J104" s="11">
        <f>[4]IC_171123_Cl!Z55</f>
        <v>164.22790000000001</v>
      </c>
      <c r="K104" s="11">
        <f>[4]IC_171123_Cl!AA55</f>
        <v>0.86330173751707151</v>
      </c>
      <c r="L104" s="11">
        <f>[4]IC_171123_Cl!AB55</f>
        <v>0.52620264308688969</v>
      </c>
      <c r="M104" s="11">
        <f>[4]IC_171123_Cl!AC55</f>
        <v>0.74528988999999457</v>
      </c>
      <c r="N104" s="11">
        <f>[4]IC_171123_Cl!AD55</f>
        <v>164.8313</v>
      </c>
      <c r="O104" s="11">
        <f>[4]IC_171123_Cl!AE55</f>
        <v>163.12860000000001</v>
      </c>
      <c r="P104" s="11">
        <f>[4]IC_171123_Cl!AF55</f>
        <v>1.702699999999993</v>
      </c>
      <c r="Q104" s="11">
        <f>[4]IC_171123_Cl!AG55</f>
        <v>3</v>
      </c>
      <c r="R104" s="14">
        <f>[4]IC_171123_Cl!AH55</f>
        <v>0.49842749054735291</v>
      </c>
    </row>
  </sheetData>
  <conditionalFormatting sqref="K2">
    <cfRule type="cellIs" dxfId="23" priority="21" operator="lessThan">
      <formula>$U$13</formula>
    </cfRule>
    <cfRule type="cellIs" dxfId="22" priority="22" operator="lessThan">
      <formula>$V$13</formula>
    </cfRule>
  </conditionalFormatting>
  <conditionalFormatting sqref="L2">
    <cfRule type="cellIs" dxfId="21" priority="23" operator="lessThan">
      <formula>$U$14</formula>
    </cfRule>
    <cfRule type="cellIs" dxfId="20" priority="24" operator="lessThan">
      <formula>$V$14</formula>
    </cfRule>
  </conditionalFormatting>
  <conditionalFormatting sqref="K21">
    <cfRule type="cellIs" dxfId="19" priority="17" operator="lessThan">
      <formula>$U$13</formula>
    </cfRule>
    <cfRule type="cellIs" dxfId="18" priority="18" operator="lessThan">
      <formula>$V$13</formula>
    </cfRule>
  </conditionalFormatting>
  <conditionalFormatting sqref="L21">
    <cfRule type="cellIs" dxfId="17" priority="19" operator="lessThan">
      <formula>$U$14</formula>
    </cfRule>
    <cfRule type="cellIs" dxfId="16" priority="20" operator="lessThan">
      <formula>$V$14</formula>
    </cfRule>
  </conditionalFormatting>
  <conditionalFormatting sqref="K72">
    <cfRule type="cellIs" dxfId="15" priority="13" operator="lessThan">
      <formula>$U$13</formula>
    </cfRule>
    <cfRule type="cellIs" dxfId="14" priority="14" operator="lessThan">
      <formula>$V$13</formula>
    </cfRule>
  </conditionalFormatting>
  <conditionalFormatting sqref="L72">
    <cfRule type="cellIs" dxfId="13" priority="15" operator="lessThan">
      <formula>$U$14</formula>
    </cfRule>
    <cfRule type="cellIs" dxfId="12" priority="16" operator="lessThan">
      <formula>$V$14</formula>
    </cfRule>
  </conditionalFormatting>
  <conditionalFormatting sqref="H91 H100">
    <cfRule type="cellIs" dxfId="11" priority="11" operator="lessThan">
      <formula>$U$13</formula>
    </cfRule>
    <cfRule type="cellIs" dxfId="10" priority="12" operator="lessThan">
      <formula>$V$13</formula>
    </cfRule>
  </conditionalFormatting>
  <conditionalFormatting sqref="H92 H101">
    <cfRule type="cellIs" dxfId="9" priority="9" operator="lessThan">
      <formula>$U$14</formula>
    </cfRule>
    <cfRule type="cellIs" dxfId="8" priority="10" operator="lessThan">
      <formula>$V$14</formula>
    </cfRule>
  </conditionalFormatting>
  <conditionalFormatting sqref="H94 H103">
    <cfRule type="cellIs" dxfId="7" priority="7" operator="lessThan">
      <formula>$U$13</formula>
    </cfRule>
    <cfRule type="cellIs" dxfId="6" priority="8" operator="lessThan">
      <formula>$V$13</formula>
    </cfRule>
  </conditionalFormatting>
  <conditionalFormatting sqref="H95 H104">
    <cfRule type="cellIs" dxfId="5" priority="5" operator="lessThan">
      <formula>$U$14</formula>
    </cfRule>
    <cfRule type="cellIs" dxfId="4" priority="6" operator="lessThan">
      <formula>$V$14</formula>
    </cfRule>
  </conditionalFormatting>
  <conditionalFormatting sqref="H97">
    <cfRule type="cellIs" dxfId="3" priority="3" operator="lessThan">
      <formula>$U$13</formula>
    </cfRule>
    <cfRule type="cellIs" dxfId="2" priority="4" operator="lessThan">
      <formula>$V$13</formula>
    </cfRule>
  </conditionalFormatting>
  <conditionalFormatting sqref="H98">
    <cfRule type="cellIs" dxfId="1" priority="1" operator="lessThan">
      <formula>$U$14</formula>
    </cfRule>
    <cfRule type="cellIs" dxfId="0" priority="2" operator="lessThan">
      <formula>$V$14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BBF2AEC72E54A96B9CEEB3639AD2B" ma:contentTypeVersion="18" ma:contentTypeDescription="Create a new document." ma:contentTypeScope="" ma:versionID="074d35a6dd4191d6f8c7712e5ffb8bc7">
  <xsd:schema xmlns:xsd="http://www.w3.org/2001/XMLSchema" xmlns:xs="http://www.w3.org/2001/XMLSchema" xmlns:p="http://schemas.microsoft.com/office/2006/metadata/properties" xmlns:ns3="b9494818-4157-4856-becf-245aaf201f85" xmlns:ns4="fdb7c1ac-29a4-4544-9ce2-fbe0ce024e61" targetNamespace="http://schemas.microsoft.com/office/2006/metadata/properties" ma:root="true" ma:fieldsID="32d751bff254c022e2db18e8caa3be9b" ns3:_="" ns4:_="">
    <xsd:import namespace="b9494818-4157-4856-becf-245aaf201f85"/>
    <xsd:import namespace="fdb7c1ac-29a4-4544-9ce2-fbe0ce024e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94818-4157-4856-becf-245aaf201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c1ac-29a4-4544-9ce2-fbe0ce024e6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4 J M y W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O C T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k z J Y K I p H u A 4 A A A A R A A A A E w A c A E Z v c m 1 1 b G F z L 1 N l Y 3 R p b 2 4 x L m 0 g o h g A K K A U A A A A A A A A A A A A A A A A A A A A A A A A A A A A K 0 5 N L s n M z 1 M I h t C G 1 g B Q S w E C L Q A U A A I A C A D g k z J Y k y q G N K U A A A D 1 A A A A E g A A A A A A A A A A A A A A A A A A A A A A Q 2 9 u Z m l n L 1 B h Y 2 t h Z 2 U u e G 1 s U E s B A i 0 A F A A C A A g A 4 J M y W A / K 6 a u k A A A A 6 Q A A A B M A A A A A A A A A A A A A A A A A 8 Q A A A F t D b 2 5 0 Z W 5 0 X 1 R 5 c G V z X S 5 4 b W x Q S w E C L Q A U A A I A C A D g k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1 s y 6 C D Y U U e A s 6 Z X P a G k d g A A A A A C A A A A A A A D Z g A A w A A A A B A A A A B + g r j 1 F 5 x k F u 7 + K P 4 I 1 U 3 4 A A A A A A S A A A C g A A A A E A A A A P E 8 Y + M n P Y F O v F j D E p M Y A Y 9 Q A A A A f x X e L G r C Y Q p 0 z h h Z r T v L B 7 m l c 1 B 1 Z z k c Y W E q + d W K R d 9 S y P G p v F 2 4 X 8 0 o s f v / J q U C d 2 E o 0 t i U H Z L 7 x C 9 T + L c 4 4 v / 2 n m Q N l Z / 9 Z Q 0 3 D 2 I n S B A U A A A A 2 J l a r / J t s n / U 2 C 4 E c O l 4 T 0 O c 4 Q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94818-4157-4856-becf-245aaf201f8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C1829A-8F85-460B-807A-9CA7D85D0F79}"/>
</file>

<file path=customXml/itemProps2.xml><?xml version="1.0" encoding="utf-8"?>
<ds:datastoreItem xmlns:ds="http://schemas.openxmlformats.org/officeDocument/2006/customXml" ds:itemID="{F9253E95-3838-405C-BE72-68B1DFFAB0FD}"/>
</file>

<file path=customXml/itemProps3.xml><?xml version="1.0" encoding="utf-8"?>
<ds:datastoreItem xmlns:ds="http://schemas.openxmlformats.org/officeDocument/2006/customXml" ds:itemID="{24060653-C268-462B-AB55-C549CF5F7F57}"/>
</file>

<file path=customXml/itemProps4.xml><?xml version="1.0" encoding="utf-8"?>
<ds:datastoreItem xmlns:ds="http://schemas.openxmlformats.org/officeDocument/2006/customXml" ds:itemID="{C6526DAF-94FA-4E4C-90F7-5FA689F77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Edinburgh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Knoblauch</dc:creator>
  <cp:keywords/>
  <dc:description/>
  <cp:lastModifiedBy>Alexandra Knoblauch</cp:lastModifiedBy>
  <cp:revision/>
  <dcterms:created xsi:type="dcterms:W3CDTF">2024-01-18T17:19:18Z</dcterms:created>
  <dcterms:modified xsi:type="dcterms:W3CDTF">2024-01-19T11:45:17Z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0x010100177BBF2AEC72E54A96B9CEEB3639AD2B</vt:lpwstr>
  </property>
</Properties>
</file>