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10" documentId="8_{0A0258FB-1FCC-4B2A-B6F8-106E6345A85A}" xr6:coauthVersionLast="47" xr6:coauthVersionMax="47" xr10:uidLastSave="{790C59BC-50BC-42CD-9848-93FD6A231D57}"/>
  <bookViews>
    <workbookView xWindow="-98" yWindow="-98" windowWidth="22695" windowHeight="14476" xr2:uid="{F169685F-53B5-4ED6-AFA5-80897215D4CD}"/>
  </bookViews>
  <sheets>
    <sheet name="IC_Cl" sheetId="1" r:id="rId1"/>
    <sheet name="Quality_Cl" sheetId="2" r:id="rId2"/>
    <sheet name="IC_Nitrite" sheetId="3" r:id="rId3"/>
    <sheet name="Quality_Nitrite" sheetId="4" r:id="rId4"/>
    <sheet name="IC_Nitrate" sheetId="5" r:id="rId5"/>
    <sheet name="Quality_Nitrate" sheetId="6" r:id="rId6"/>
    <sheet name="IC_SO4" sheetId="7" r:id="rId7"/>
    <sheet name="Quality_SO4" sheetId="8" r:id="rId8"/>
  </sheets>
  <externalReferences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6" i="7" l="1"/>
  <c r="M106" i="7"/>
  <c r="L106" i="7"/>
  <c r="K106" i="7"/>
  <c r="J106" i="7"/>
  <c r="I106" i="7"/>
  <c r="H106" i="7"/>
  <c r="G106" i="7"/>
  <c r="F106" i="7"/>
  <c r="B106" i="7"/>
  <c r="A106" i="7"/>
  <c r="P105" i="7"/>
  <c r="M105" i="7"/>
  <c r="L105" i="7"/>
  <c r="K105" i="7"/>
  <c r="J105" i="7"/>
  <c r="I105" i="7"/>
  <c r="H105" i="7"/>
  <c r="G105" i="7"/>
  <c r="F105" i="7"/>
  <c r="B105" i="7"/>
  <c r="A105" i="7"/>
  <c r="P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P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P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P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P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P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P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P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P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P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P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P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P92" i="7"/>
  <c r="M92" i="7"/>
  <c r="L92" i="7"/>
  <c r="K92" i="7"/>
  <c r="J92" i="7"/>
  <c r="I92" i="7"/>
  <c r="H92" i="7"/>
  <c r="G92" i="7"/>
  <c r="F92" i="7"/>
  <c r="B92" i="7"/>
  <c r="A92" i="7"/>
  <c r="P91" i="7"/>
  <c r="M91" i="7"/>
  <c r="L91" i="7"/>
  <c r="K91" i="7"/>
  <c r="J91" i="7"/>
  <c r="I91" i="7"/>
  <c r="H91" i="7"/>
  <c r="G91" i="7"/>
  <c r="F91" i="7"/>
  <c r="B91" i="7"/>
  <c r="A91" i="7"/>
  <c r="P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P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P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P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P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P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P84" i="7"/>
  <c r="M84" i="7"/>
  <c r="L84" i="7"/>
  <c r="K84" i="7"/>
  <c r="J84" i="7"/>
  <c r="I84" i="7"/>
  <c r="H84" i="7"/>
  <c r="G84" i="7"/>
  <c r="F84" i="7"/>
  <c r="B84" i="7"/>
  <c r="A84" i="7"/>
  <c r="P83" i="7"/>
  <c r="M83" i="7"/>
  <c r="L83" i="7"/>
  <c r="K83" i="7"/>
  <c r="J83" i="7"/>
  <c r="I83" i="7"/>
  <c r="H83" i="7"/>
  <c r="G83" i="7"/>
  <c r="F83" i="7"/>
  <c r="B83" i="7"/>
  <c r="A83" i="7"/>
  <c r="P82" i="7"/>
  <c r="M82" i="7"/>
  <c r="L82" i="7"/>
  <c r="K82" i="7"/>
  <c r="J82" i="7"/>
  <c r="I82" i="7"/>
  <c r="H82" i="7"/>
  <c r="G82" i="7"/>
  <c r="F82" i="7"/>
  <c r="B82" i="7"/>
  <c r="A82" i="7"/>
  <c r="P81" i="7"/>
  <c r="M81" i="7"/>
  <c r="L81" i="7"/>
  <c r="K81" i="7"/>
  <c r="J81" i="7"/>
  <c r="I81" i="7"/>
  <c r="H81" i="7"/>
  <c r="G81" i="7"/>
  <c r="F81" i="7"/>
  <c r="B81" i="7"/>
  <c r="A81" i="7"/>
  <c r="P80" i="7"/>
  <c r="M80" i="7"/>
  <c r="L80" i="7"/>
  <c r="K80" i="7"/>
  <c r="J80" i="7"/>
  <c r="I80" i="7"/>
  <c r="H80" i="7"/>
  <c r="G80" i="7"/>
  <c r="F80" i="7"/>
  <c r="B80" i="7"/>
  <c r="A80" i="7"/>
  <c r="P79" i="7"/>
  <c r="M79" i="7"/>
  <c r="L79" i="7"/>
  <c r="K79" i="7"/>
  <c r="J79" i="7"/>
  <c r="I79" i="7"/>
  <c r="H79" i="7"/>
  <c r="G79" i="7"/>
  <c r="F79" i="7"/>
  <c r="B79" i="7"/>
  <c r="A79" i="7"/>
  <c r="P78" i="7"/>
  <c r="M78" i="7"/>
  <c r="L78" i="7"/>
  <c r="K78" i="7"/>
  <c r="J78" i="7"/>
  <c r="I78" i="7"/>
  <c r="H78" i="7"/>
  <c r="G78" i="7"/>
  <c r="F78" i="7"/>
  <c r="B78" i="7"/>
  <c r="A78" i="7"/>
  <c r="P77" i="7"/>
  <c r="M77" i="7"/>
  <c r="L77" i="7"/>
  <c r="K77" i="7"/>
  <c r="J77" i="7"/>
  <c r="I77" i="7"/>
  <c r="H77" i="7"/>
  <c r="G77" i="7"/>
  <c r="F77" i="7"/>
  <c r="B77" i="7"/>
  <c r="A77" i="7"/>
  <c r="P76" i="7"/>
  <c r="M76" i="7"/>
  <c r="L76" i="7"/>
  <c r="K76" i="7"/>
  <c r="J76" i="7"/>
  <c r="I76" i="7"/>
  <c r="H76" i="7"/>
  <c r="G76" i="7"/>
  <c r="F76" i="7"/>
  <c r="B76" i="7"/>
  <c r="A76" i="7"/>
  <c r="P75" i="7"/>
  <c r="M75" i="7"/>
  <c r="L75" i="7"/>
  <c r="K75" i="7"/>
  <c r="J75" i="7"/>
  <c r="I75" i="7"/>
  <c r="H75" i="7"/>
  <c r="G75" i="7"/>
  <c r="F75" i="7"/>
  <c r="B75" i="7"/>
  <c r="A75" i="7"/>
  <c r="P74" i="7"/>
  <c r="M74" i="7"/>
  <c r="L74" i="7"/>
  <c r="K74" i="7"/>
  <c r="J74" i="7"/>
  <c r="I74" i="7"/>
  <c r="H74" i="7"/>
  <c r="G74" i="7"/>
  <c r="F74" i="7"/>
  <c r="B74" i="7"/>
  <c r="A74" i="7"/>
  <c r="P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P72" i="7"/>
  <c r="M72" i="7"/>
  <c r="L72" i="7"/>
  <c r="K72" i="7"/>
  <c r="J72" i="7"/>
  <c r="I72" i="7"/>
  <c r="H72" i="7"/>
  <c r="G72" i="7"/>
  <c r="F72" i="7"/>
  <c r="B72" i="7"/>
  <c r="A72" i="7"/>
  <c r="P71" i="7"/>
  <c r="M71" i="7"/>
  <c r="L71" i="7"/>
  <c r="K71" i="7"/>
  <c r="J71" i="7"/>
  <c r="I71" i="7"/>
  <c r="H71" i="7"/>
  <c r="G71" i="7"/>
  <c r="F71" i="7"/>
  <c r="B71" i="7"/>
  <c r="A71" i="7"/>
  <c r="P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P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P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P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P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P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P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P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P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P61" i="7"/>
  <c r="M61" i="7"/>
  <c r="L61" i="7"/>
  <c r="K61" i="7"/>
  <c r="J61" i="7"/>
  <c r="I61" i="7"/>
  <c r="H61" i="7"/>
  <c r="G61" i="7"/>
  <c r="F61" i="7"/>
  <c r="B61" i="7"/>
  <c r="A61" i="7"/>
  <c r="P60" i="7"/>
  <c r="M60" i="7"/>
  <c r="L60" i="7"/>
  <c r="K60" i="7"/>
  <c r="J60" i="7"/>
  <c r="I60" i="7"/>
  <c r="H60" i="7"/>
  <c r="G60" i="7"/>
  <c r="F60" i="7"/>
  <c r="B60" i="7"/>
  <c r="A60" i="7"/>
  <c r="P59" i="7"/>
  <c r="M59" i="7"/>
  <c r="L59" i="7"/>
  <c r="K59" i="7"/>
  <c r="J59" i="7"/>
  <c r="I59" i="7"/>
  <c r="H59" i="7"/>
  <c r="G59" i="7"/>
  <c r="F59" i="7"/>
  <c r="B59" i="7"/>
  <c r="A59" i="7"/>
  <c r="P58" i="7"/>
  <c r="M58" i="7"/>
  <c r="L58" i="7"/>
  <c r="K58" i="7"/>
  <c r="J58" i="7"/>
  <c r="I58" i="7"/>
  <c r="H58" i="7"/>
  <c r="G58" i="7"/>
  <c r="F58" i="7"/>
  <c r="B58" i="7"/>
  <c r="A58" i="7"/>
  <c r="P57" i="7"/>
  <c r="M57" i="7"/>
  <c r="L57" i="7"/>
  <c r="K57" i="7"/>
  <c r="J57" i="7"/>
  <c r="I57" i="7"/>
  <c r="H57" i="7"/>
  <c r="G57" i="7"/>
  <c r="F57" i="7"/>
  <c r="B57" i="7"/>
  <c r="A57" i="7"/>
  <c r="P56" i="7"/>
  <c r="M56" i="7"/>
  <c r="L56" i="7"/>
  <c r="K56" i="7"/>
  <c r="J56" i="7"/>
  <c r="I56" i="7"/>
  <c r="H56" i="7"/>
  <c r="G56" i="7"/>
  <c r="F56" i="7"/>
  <c r="B56" i="7"/>
  <c r="A56" i="7"/>
  <c r="P55" i="7"/>
  <c r="M55" i="7"/>
  <c r="L55" i="7"/>
  <c r="K55" i="7"/>
  <c r="J55" i="7"/>
  <c r="I55" i="7"/>
  <c r="H55" i="7"/>
  <c r="G55" i="7"/>
  <c r="F55" i="7"/>
  <c r="B55" i="7"/>
  <c r="A55" i="7"/>
  <c r="P54" i="7"/>
  <c r="M54" i="7"/>
  <c r="L54" i="7"/>
  <c r="K54" i="7"/>
  <c r="J54" i="7"/>
  <c r="I54" i="7"/>
  <c r="H54" i="7"/>
  <c r="G54" i="7"/>
  <c r="F54" i="7"/>
  <c r="B54" i="7"/>
  <c r="A54" i="7"/>
  <c r="P53" i="7"/>
  <c r="M53" i="7"/>
  <c r="L53" i="7"/>
  <c r="K53" i="7"/>
  <c r="J53" i="7"/>
  <c r="I53" i="7"/>
  <c r="H53" i="7"/>
  <c r="G53" i="7"/>
  <c r="F53" i="7"/>
  <c r="B53" i="7"/>
  <c r="A53" i="7"/>
  <c r="P52" i="7"/>
  <c r="M52" i="7"/>
  <c r="L52" i="7"/>
  <c r="K52" i="7"/>
  <c r="J52" i="7"/>
  <c r="I52" i="7"/>
  <c r="H52" i="7"/>
  <c r="G52" i="7"/>
  <c r="F52" i="7"/>
  <c r="B52" i="7"/>
  <c r="A52" i="7"/>
  <c r="P51" i="7"/>
  <c r="M51" i="7"/>
  <c r="L51" i="7"/>
  <c r="K51" i="7"/>
  <c r="J51" i="7"/>
  <c r="I51" i="7"/>
  <c r="H51" i="7"/>
  <c r="G51" i="7"/>
  <c r="F51" i="7"/>
  <c r="B51" i="7"/>
  <c r="A51" i="7"/>
  <c r="P50" i="7"/>
  <c r="M50" i="7"/>
  <c r="L50" i="7"/>
  <c r="K50" i="7"/>
  <c r="J50" i="7"/>
  <c r="I50" i="7"/>
  <c r="H50" i="7"/>
  <c r="G50" i="7"/>
  <c r="F50" i="7"/>
  <c r="E50" i="7"/>
  <c r="D50" i="7"/>
  <c r="C50" i="7"/>
  <c r="B50" i="7"/>
  <c r="A50" i="7"/>
  <c r="P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P48" i="7"/>
  <c r="M48" i="7"/>
  <c r="L48" i="7"/>
  <c r="K48" i="7"/>
  <c r="J48" i="7"/>
  <c r="I48" i="7"/>
  <c r="H48" i="7"/>
  <c r="G48" i="7"/>
  <c r="F48" i="7"/>
  <c r="E48" i="7"/>
  <c r="D48" i="7"/>
  <c r="C48" i="7"/>
  <c r="B48" i="7"/>
  <c r="A48" i="7"/>
  <c r="P47" i="7"/>
  <c r="M47" i="7"/>
  <c r="L47" i="7"/>
  <c r="K47" i="7"/>
  <c r="J47" i="7"/>
  <c r="I47" i="7"/>
  <c r="H47" i="7"/>
  <c r="G47" i="7"/>
  <c r="F47" i="7"/>
  <c r="E47" i="7"/>
  <c r="D47" i="7"/>
  <c r="C47" i="7"/>
  <c r="B47" i="7"/>
  <c r="A47" i="7"/>
  <c r="P46" i="7"/>
  <c r="M46" i="7"/>
  <c r="L46" i="7"/>
  <c r="K46" i="7"/>
  <c r="J46" i="7"/>
  <c r="I46" i="7"/>
  <c r="H46" i="7"/>
  <c r="G46" i="7"/>
  <c r="F46" i="7"/>
  <c r="E46" i="7"/>
  <c r="D46" i="7"/>
  <c r="C46" i="7"/>
  <c r="B46" i="7"/>
  <c r="A46" i="7"/>
  <c r="P45" i="7"/>
  <c r="M45" i="7"/>
  <c r="L45" i="7"/>
  <c r="K45" i="7"/>
  <c r="J45" i="7"/>
  <c r="I45" i="7"/>
  <c r="H45" i="7"/>
  <c r="G45" i="7"/>
  <c r="F45" i="7"/>
  <c r="E45" i="7"/>
  <c r="D45" i="7"/>
  <c r="C45" i="7"/>
  <c r="B45" i="7"/>
  <c r="A45" i="7"/>
  <c r="P44" i="7"/>
  <c r="M44" i="7"/>
  <c r="L44" i="7"/>
  <c r="K44" i="7"/>
  <c r="J44" i="7"/>
  <c r="I44" i="7"/>
  <c r="H44" i="7"/>
  <c r="G44" i="7"/>
  <c r="F44" i="7"/>
  <c r="B44" i="7"/>
  <c r="A44" i="7"/>
  <c r="P43" i="7"/>
  <c r="M43" i="7"/>
  <c r="L43" i="7"/>
  <c r="K43" i="7"/>
  <c r="J43" i="7"/>
  <c r="I43" i="7"/>
  <c r="H43" i="7"/>
  <c r="G43" i="7"/>
  <c r="F43" i="7"/>
  <c r="B43" i="7"/>
  <c r="A43" i="7"/>
  <c r="P42" i="7"/>
  <c r="M42" i="7"/>
  <c r="L42" i="7"/>
  <c r="K42" i="7"/>
  <c r="J42" i="7"/>
  <c r="I42" i="7"/>
  <c r="H42" i="7"/>
  <c r="G42" i="7"/>
  <c r="F42" i="7"/>
  <c r="B42" i="7"/>
  <c r="A42" i="7"/>
  <c r="P41" i="7"/>
  <c r="M41" i="7"/>
  <c r="L41" i="7"/>
  <c r="K41" i="7"/>
  <c r="J41" i="7"/>
  <c r="I41" i="7"/>
  <c r="H41" i="7"/>
  <c r="G41" i="7"/>
  <c r="F41" i="7"/>
  <c r="B41" i="7"/>
  <c r="A41" i="7"/>
  <c r="P40" i="7"/>
  <c r="M40" i="7"/>
  <c r="L40" i="7"/>
  <c r="K40" i="7"/>
  <c r="J40" i="7"/>
  <c r="I40" i="7"/>
  <c r="H40" i="7"/>
  <c r="G40" i="7"/>
  <c r="F40" i="7"/>
  <c r="B40" i="7"/>
  <c r="A40" i="7"/>
  <c r="P39" i="7"/>
  <c r="M39" i="7"/>
  <c r="L39" i="7"/>
  <c r="K39" i="7"/>
  <c r="J39" i="7"/>
  <c r="I39" i="7"/>
  <c r="H39" i="7"/>
  <c r="G39" i="7"/>
  <c r="F39" i="7"/>
  <c r="B39" i="7"/>
  <c r="A39" i="7"/>
  <c r="P38" i="7"/>
  <c r="M38" i="7"/>
  <c r="L38" i="7"/>
  <c r="K38" i="7"/>
  <c r="J38" i="7"/>
  <c r="I38" i="7"/>
  <c r="H38" i="7"/>
  <c r="G38" i="7"/>
  <c r="F38" i="7"/>
  <c r="B38" i="7"/>
  <c r="A38" i="7"/>
  <c r="P37" i="7"/>
  <c r="M37" i="7"/>
  <c r="L37" i="7"/>
  <c r="K37" i="7"/>
  <c r="J37" i="7"/>
  <c r="I37" i="7"/>
  <c r="H37" i="7"/>
  <c r="G37" i="7"/>
  <c r="F37" i="7"/>
  <c r="B37" i="7"/>
  <c r="A37" i="7"/>
  <c r="P36" i="7"/>
  <c r="M36" i="7"/>
  <c r="L36" i="7"/>
  <c r="K36" i="7"/>
  <c r="J36" i="7"/>
  <c r="I36" i="7"/>
  <c r="H36" i="7"/>
  <c r="G36" i="7"/>
  <c r="F36" i="7"/>
  <c r="B36" i="7"/>
  <c r="A36" i="7"/>
  <c r="P35" i="7"/>
  <c r="M35" i="7"/>
  <c r="L35" i="7"/>
  <c r="K35" i="7"/>
  <c r="J35" i="7"/>
  <c r="I35" i="7"/>
  <c r="H35" i="7"/>
  <c r="G35" i="7"/>
  <c r="F35" i="7"/>
  <c r="B35" i="7"/>
  <c r="A35" i="7"/>
  <c r="P34" i="7"/>
  <c r="M34" i="7"/>
  <c r="L34" i="7"/>
  <c r="K34" i="7"/>
  <c r="J34" i="7"/>
  <c r="I34" i="7"/>
  <c r="H34" i="7"/>
  <c r="G34" i="7"/>
  <c r="F34" i="7"/>
  <c r="B34" i="7"/>
  <c r="A34" i="7"/>
  <c r="P33" i="7"/>
  <c r="M33" i="7"/>
  <c r="L33" i="7"/>
  <c r="K33" i="7"/>
  <c r="J33" i="7"/>
  <c r="I33" i="7"/>
  <c r="H33" i="7"/>
  <c r="G33" i="7"/>
  <c r="F33" i="7"/>
  <c r="E33" i="7"/>
  <c r="D33" i="7"/>
  <c r="C33" i="7"/>
  <c r="B33" i="7"/>
  <c r="A33" i="7"/>
  <c r="P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P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P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P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P28" i="7"/>
  <c r="M28" i="7"/>
  <c r="L28" i="7"/>
  <c r="K28" i="7"/>
  <c r="J28" i="7"/>
  <c r="I28" i="7"/>
  <c r="H28" i="7"/>
  <c r="G28" i="7"/>
  <c r="F28" i="7"/>
  <c r="E28" i="7"/>
  <c r="D28" i="7"/>
  <c r="C28" i="7"/>
  <c r="B28" i="7"/>
  <c r="A28" i="7"/>
  <c r="P27" i="7"/>
  <c r="M27" i="7"/>
  <c r="L27" i="7"/>
  <c r="K27" i="7"/>
  <c r="J27" i="7"/>
  <c r="I27" i="7"/>
  <c r="H27" i="7"/>
  <c r="G27" i="7"/>
  <c r="F27" i="7"/>
  <c r="E27" i="7"/>
  <c r="D27" i="7"/>
  <c r="C27" i="7"/>
  <c r="B27" i="7"/>
  <c r="A27" i="7"/>
  <c r="P26" i="7"/>
  <c r="M26" i="7"/>
  <c r="L26" i="7"/>
  <c r="K26" i="7"/>
  <c r="J26" i="7"/>
  <c r="I26" i="7"/>
  <c r="H26" i="7"/>
  <c r="G26" i="7"/>
  <c r="F26" i="7"/>
  <c r="B26" i="7"/>
  <c r="A26" i="7"/>
  <c r="P25" i="7"/>
  <c r="M25" i="7"/>
  <c r="L25" i="7"/>
  <c r="K25" i="7"/>
  <c r="J25" i="7"/>
  <c r="I25" i="7"/>
  <c r="H25" i="7"/>
  <c r="G25" i="7"/>
  <c r="F25" i="7"/>
  <c r="B25" i="7"/>
  <c r="A25" i="7"/>
  <c r="P24" i="7"/>
  <c r="M24" i="7"/>
  <c r="L24" i="7"/>
  <c r="K24" i="7"/>
  <c r="J24" i="7"/>
  <c r="I24" i="7"/>
  <c r="H24" i="7"/>
  <c r="G24" i="7"/>
  <c r="F24" i="7"/>
  <c r="B24" i="7"/>
  <c r="A24" i="7"/>
  <c r="P23" i="7"/>
  <c r="M23" i="7"/>
  <c r="L23" i="7"/>
  <c r="K23" i="7"/>
  <c r="J23" i="7"/>
  <c r="I23" i="7"/>
  <c r="H23" i="7"/>
  <c r="G23" i="7"/>
  <c r="F23" i="7"/>
  <c r="B23" i="7"/>
  <c r="A23" i="7"/>
  <c r="P22" i="7"/>
  <c r="M22" i="7"/>
  <c r="L22" i="7"/>
  <c r="K22" i="7"/>
  <c r="J22" i="7"/>
  <c r="I22" i="7"/>
  <c r="H22" i="7"/>
  <c r="G22" i="7"/>
  <c r="F22" i="7"/>
  <c r="B22" i="7"/>
  <c r="A22" i="7"/>
  <c r="P21" i="7"/>
  <c r="M21" i="7"/>
  <c r="L21" i="7"/>
  <c r="K21" i="7"/>
  <c r="J21" i="7"/>
  <c r="I21" i="7"/>
  <c r="H21" i="7"/>
  <c r="G21" i="7"/>
  <c r="F21" i="7"/>
  <c r="E21" i="7"/>
  <c r="D21" i="7"/>
  <c r="C21" i="7"/>
  <c r="B21" i="7"/>
  <c r="A21" i="7"/>
  <c r="P20" i="7"/>
  <c r="M20" i="7"/>
  <c r="L20" i="7"/>
  <c r="K20" i="7"/>
  <c r="J20" i="7"/>
  <c r="I20" i="7"/>
  <c r="H20" i="7"/>
  <c r="G20" i="7"/>
  <c r="F20" i="7"/>
  <c r="E20" i="7"/>
  <c r="D20" i="7"/>
  <c r="C20" i="7"/>
  <c r="B20" i="7"/>
  <c r="A20" i="7"/>
  <c r="P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P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P17" i="7"/>
  <c r="M17" i="7"/>
  <c r="L17" i="7"/>
  <c r="K17" i="7"/>
  <c r="J17" i="7"/>
  <c r="I17" i="7"/>
  <c r="H17" i="7"/>
  <c r="G17" i="7"/>
  <c r="F17" i="7"/>
  <c r="E17" i="7"/>
  <c r="D17" i="7"/>
  <c r="C17" i="7"/>
  <c r="B17" i="7"/>
  <c r="A17" i="7"/>
  <c r="P16" i="7"/>
  <c r="M16" i="7"/>
  <c r="L16" i="7"/>
  <c r="K16" i="7"/>
  <c r="J16" i="7"/>
  <c r="I16" i="7"/>
  <c r="H16" i="7"/>
  <c r="G16" i="7"/>
  <c r="F16" i="7"/>
  <c r="E16" i="7"/>
  <c r="D16" i="7"/>
  <c r="C16" i="7"/>
  <c r="B16" i="7"/>
  <c r="A16" i="7"/>
  <c r="P15" i="7"/>
  <c r="M15" i="7"/>
  <c r="L15" i="7"/>
  <c r="K15" i="7"/>
  <c r="J15" i="7"/>
  <c r="I15" i="7"/>
  <c r="H15" i="7"/>
  <c r="G15" i="7"/>
  <c r="F15" i="7"/>
  <c r="E15" i="7"/>
  <c r="D15" i="7"/>
  <c r="C15" i="7"/>
  <c r="B15" i="7"/>
  <c r="A15" i="7"/>
  <c r="P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P13" i="7"/>
  <c r="M13" i="7"/>
  <c r="L13" i="7"/>
  <c r="K13" i="7"/>
  <c r="J13" i="7"/>
  <c r="I13" i="7"/>
  <c r="H13" i="7"/>
  <c r="G13" i="7"/>
  <c r="F13" i="7"/>
  <c r="E13" i="7"/>
  <c r="D13" i="7"/>
  <c r="C13" i="7"/>
  <c r="B13" i="7"/>
  <c r="A13" i="7"/>
  <c r="P12" i="7"/>
  <c r="M12" i="7"/>
  <c r="L12" i="7"/>
  <c r="K12" i="7"/>
  <c r="J12" i="7"/>
  <c r="I12" i="7"/>
  <c r="H12" i="7"/>
  <c r="G12" i="7"/>
  <c r="F12" i="7"/>
  <c r="E12" i="7"/>
  <c r="D12" i="7"/>
  <c r="C12" i="7"/>
  <c r="B12" i="7"/>
  <c r="A12" i="7"/>
  <c r="P11" i="7"/>
  <c r="M11" i="7"/>
  <c r="L11" i="7"/>
  <c r="K11" i="7"/>
  <c r="J11" i="7"/>
  <c r="I11" i="7"/>
  <c r="H11" i="7"/>
  <c r="G11" i="7"/>
  <c r="F11" i="7"/>
  <c r="E11" i="7"/>
  <c r="D11" i="7"/>
  <c r="C11" i="7"/>
  <c r="B11" i="7"/>
  <c r="A11" i="7"/>
  <c r="P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P9" i="7"/>
  <c r="M9" i="7"/>
  <c r="L9" i="7"/>
  <c r="K9" i="7"/>
  <c r="J9" i="7"/>
  <c r="I9" i="7"/>
  <c r="H9" i="7"/>
  <c r="G9" i="7"/>
  <c r="F9" i="7"/>
  <c r="B9" i="7"/>
  <c r="A9" i="7"/>
  <c r="P8" i="7"/>
  <c r="M8" i="7"/>
  <c r="L8" i="7"/>
  <c r="K8" i="7"/>
  <c r="J8" i="7"/>
  <c r="I8" i="7"/>
  <c r="H8" i="7"/>
  <c r="G8" i="7"/>
  <c r="F8" i="7"/>
  <c r="B8" i="7"/>
  <c r="A8" i="7"/>
  <c r="P7" i="7"/>
  <c r="M7" i="7"/>
  <c r="L7" i="7"/>
  <c r="K7" i="7"/>
  <c r="J7" i="7"/>
  <c r="I7" i="7"/>
  <c r="H7" i="7"/>
  <c r="G7" i="7"/>
  <c r="F7" i="7"/>
  <c r="B7" i="7"/>
  <c r="A7" i="7"/>
  <c r="P6" i="7"/>
  <c r="M6" i="7"/>
  <c r="L6" i="7"/>
  <c r="K6" i="7"/>
  <c r="J6" i="7"/>
  <c r="I6" i="7"/>
  <c r="H6" i="7"/>
  <c r="G6" i="7"/>
  <c r="F6" i="7"/>
  <c r="B6" i="7"/>
  <c r="A6" i="7"/>
  <c r="P5" i="7"/>
  <c r="M5" i="7"/>
  <c r="L5" i="7"/>
  <c r="K5" i="7"/>
  <c r="J5" i="7"/>
  <c r="I5" i="7"/>
  <c r="H5" i="7"/>
  <c r="G5" i="7"/>
  <c r="F5" i="7"/>
  <c r="B5" i="7"/>
  <c r="A5" i="7"/>
  <c r="P4" i="7"/>
  <c r="M4" i="7"/>
  <c r="L4" i="7"/>
  <c r="K4" i="7"/>
  <c r="J4" i="7"/>
  <c r="I4" i="7"/>
  <c r="H4" i="7"/>
  <c r="G4" i="7"/>
  <c r="F4" i="7"/>
  <c r="B4" i="7"/>
  <c r="A4" i="7"/>
  <c r="P3" i="7"/>
  <c r="M3" i="7"/>
  <c r="L3" i="7"/>
  <c r="K3" i="7"/>
  <c r="J3" i="7"/>
  <c r="I3" i="7"/>
  <c r="H3" i="7"/>
  <c r="G3" i="7"/>
  <c r="F3" i="7"/>
  <c r="B3" i="7"/>
  <c r="A3" i="7"/>
  <c r="P2" i="7"/>
  <c r="M2" i="7"/>
  <c r="L2" i="7"/>
  <c r="K2" i="7"/>
  <c r="J2" i="7"/>
  <c r="I2" i="7"/>
  <c r="H2" i="7"/>
  <c r="G2" i="7"/>
  <c r="F2" i="7"/>
  <c r="B2" i="7"/>
  <c r="A2" i="7"/>
  <c r="R104" i="8"/>
  <c r="Q104" i="8"/>
  <c r="P104" i="8"/>
  <c r="O104" i="8"/>
  <c r="N104" i="8"/>
  <c r="M104" i="8"/>
  <c r="L104" i="8"/>
  <c r="K104" i="8"/>
  <c r="J104" i="8"/>
  <c r="I104" i="8"/>
  <c r="H104" i="8"/>
  <c r="R103" i="8"/>
  <c r="Q103" i="8"/>
  <c r="P103" i="8"/>
  <c r="O103" i="8"/>
  <c r="N103" i="8"/>
  <c r="M103" i="8"/>
  <c r="L103" i="8"/>
  <c r="K103" i="8"/>
  <c r="J103" i="8"/>
  <c r="I103" i="8"/>
  <c r="H103" i="8"/>
  <c r="R102" i="8"/>
  <c r="Q102" i="8"/>
  <c r="P102" i="8"/>
  <c r="O102" i="8"/>
  <c r="N102" i="8"/>
  <c r="M102" i="8"/>
  <c r="L102" i="8"/>
  <c r="K102" i="8"/>
  <c r="J102" i="8"/>
  <c r="I102" i="8"/>
  <c r="H102" i="8"/>
  <c r="R101" i="8"/>
  <c r="Q101" i="8"/>
  <c r="P101" i="8"/>
  <c r="O101" i="8"/>
  <c r="N101" i="8"/>
  <c r="M101" i="8"/>
  <c r="L101" i="8"/>
  <c r="K101" i="8"/>
  <c r="J101" i="8"/>
  <c r="I101" i="8"/>
  <c r="H101" i="8"/>
  <c r="R100" i="8"/>
  <c r="Q100" i="8"/>
  <c r="P100" i="8"/>
  <c r="O100" i="8"/>
  <c r="N100" i="8"/>
  <c r="M100" i="8"/>
  <c r="L100" i="8"/>
  <c r="K100" i="8"/>
  <c r="J100" i="8"/>
  <c r="I100" i="8"/>
  <c r="H100" i="8"/>
  <c r="R99" i="8"/>
  <c r="Q99" i="8"/>
  <c r="P99" i="8"/>
  <c r="O99" i="8"/>
  <c r="N99" i="8"/>
  <c r="M99" i="8"/>
  <c r="L99" i="8"/>
  <c r="K99" i="8"/>
  <c r="J99" i="8"/>
  <c r="I99" i="8"/>
  <c r="H99" i="8"/>
  <c r="R98" i="8"/>
  <c r="Q98" i="8"/>
  <c r="P98" i="8"/>
  <c r="O98" i="8"/>
  <c r="N98" i="8"/>
  <c r="M98" i="8"/>
  <c r="L98" i="8"/>
  <c r="K98" i="8"/>
  <c r="J98" i="8"/>
  <c r="I98" i="8"/>
  <c r="H98" i="8"/>
  <c r="R97" i="8"/>
  <c r="Q97" i="8"/>
  <c r="P97" i="8"/>
  <c r="O97" i="8"/>
  <c r="N97" i="8"/>
  <c r="M97" i="8"/>
  <c r="L97" i="8"/>
  <c r="K97" i="8"/>
  <c r="J97" i="8"/>
  <c r="I97" i="8"/>
  <c r="H97" i="8"/>
  <c r="R96" i="8"/>
  <c r="Q96" i="8"/>
  <c r="P96" i="8"/>
  <c r="O96" i="8"/>
  <c r="N96" i="8"/>
  <c r="M96" i="8"/>
  <c r="L96" i="8"/>
  <c r="K96" i="8"/>
  <c r="J96" i="8"/>
  <c r="I96" i="8"/>
  <c r="H96" i="8"/>
  <c r="R95" i="8"/>
  <c r="Q95" i="8"/>
  <c r="P95" i="8"/>
  <c r="O95" i="8"/>
  <c r="N95" i="8"/>
  <c r="M95" i="8"/>
  <c r="L95" i="8"/>
  <c r="K95" i="8"/>
  <c r="J95" i="8"/>
  <c r="I95" i="8"/>
  <c r="H95" i="8"/>
  <c r="R94" i="8"/>
  <c r="Q94" i="8"/>
  <c r="P94" i="8"/>
  <c r="O94" i="8"/>
  <c r="N94" i="8"/>
  <c r="M94" i="8"/>
  <c r="L94" i="8"/>
  <c r="K94" i="8"/>
  <c r="J94" i="8"/>
  <c r="I94" i="8"/>
  <c r="H94" i="8"/>
  <c r="R93" i="8"/>
  <c r="Q93" i="8"/>
  <c r="P93" i="8"/>
  <c r="O93" i="8"/>
  <c r="N93" i="8"/>
  <c r="M93" i="8"/>
  <c r="L93" i="8"/>
  <c r="K93" i="8"/>
  <c r="J93" i="8"/>
  <c r="I93" i="8"/>
  <c r="H93" i="8"/>
  <c r="R92" i="8"/>
  <c r="Q92" i="8"/>
  <c r="P92" i="8"/>
  <c r="O92" i="8"/>
  <c r="N92" i="8"/>
  <c r="M92" i="8"/>
  <c r="L92" i="8"/>
  <c r="K92" i="8"/>
  <c r="J92" i="8"/>
  <c r="I92" i="8"/>
  <c r="H92" i="8"/>
  <c r="R91" i="8"/>
  <c r="Q91" i="8"/>
  <c r="P91" i="8"/>
  <c r="O91" i="8"/>
  <c r="N91" i="8"/>
  <c r="M91" i="8"/>
  <c r="L91" i="8"/>
  <c r="K91" i="8"/>
  <c r="J91" i="8"/>
  <c r="I91" i="8"/>
  <c r="H91" i="8"/>
  <c r="R90" i="8"/>
  <c r="Q90" i="8"/>
  <c r="P90" i="8"/>
  <c r="O90" i="8"/>
  <c r="N90" i="8"/>
  <c r="M90" i="8"/>
  <c r="L90" i="8"/>
  <c r="K90" i="8"/>
  <c r="J90" i="8"/>
  <c r="I90" i="8"/>
  <c r="H90" i="8"/>
  <c r="R89" i="8"/>
  <c r="Q89" i="8"/>
  <c r="P89" i="8"/>
  <c r="O89" i="8"/>
  <c r="N89" i="8"/>
  <c r="M89" i="8"/>
  <c r="L89" i="8"/>
  <c r="K89" i="8"/>
  <c r="J89" i="8"/>
  <c r="I89" i="8"/>
  <c r="L87" i="8"/>
  <c r="K87" i="8"/>
  <c r="I87" i="8"/>
  <c r="H87" i="8"/>
  <c r="G87" i="8"/>
  <c r="G104" i="8" s="1"/>
  <c r="F87" i="8"/>
  <c r="F104" i="8" s="1"/>
  <c r="E87" i="8"/>
  <c r="E104" i="8" s="1"/>
  <c r="D87" i="8"/>
  <c r="D104" i="8" s="1"/>
  <c r="C87" i="8"/>
  <c r="C104" i="8" s="1"/>
  <c r="B87" i="8"/>
  <c r="B104" i="8" s="1"/>
  <c r="A87" i="8"/>
  <c r="A104" i="8" s="1"/>
  <c r="L86" i="8"/>
  <c r="K86" i="8"/>
  <c r="I86" i="8"/>
  <c r="H86" i="8"/>
  <c r="G86" i="8"/>
  <c r="G103" i="8" s="1"/>
  <c r="F86" i="8"/>
  <c r="F103" i="8" s="1"/>
  <c r="E86" i="8"/>
  <c r="E103" i="8" s="1"/>
  <c r="D86" i="8"/>
  <c r="D103" i="8" s="1"/>
  <c r="C86" i="8"/>
  <c r="B86" i="8"/>
  <c r="B103" i="8" s="1"/>
  <c r="A86" i="8"/>
  <c r="A103" i="8" s="1"/>
  <c r="L85" i="8"/>
  <c r="K85" i="8"/>
  <c r="I85" i="8"/>
  <c r="H85" i="8"/>
  <c r="G85" i="8"/>
  <c r="G102" i="8" s="1"/>
  <c r="F85" i="8"/>
  <c r="F102" i="8" s="1"/>
  <c r="E85" i="8"/>
  <c r="E102" i="8" s="1"/>
  <c r="D85" i="8"/>
  <c r="D102" i="8" s="1"/>
  <c r="C85" i="8"/>
  <c r="B85" i="8"/>
  <c r="B102" i="8" s="1"/>
  <c r="A85" i="8"/>
  <c r="A102" i="8" s="1"/>
  <c r="L84" i="8"/>
  <c r="K84" i="8"/>
  <c r="I84" i="8"/>
  <c r="H84" i="8"/>
  <c r="G84" i="8"/>
  <c r="G101" i="8" s="1"/>
  <c r="F84" i="8"/>
  <c r="E84" i="8"/>
  <c r="E101" i="8" s="1"/>
  <c r="D84" i="8"/>
  <c r="D101" i="8" s="1"/>
  <c r="C84" i="8"/>
  <c r="C101" i="8" s="1"/>
  <c r="B84" i="8"/>
  <c r="B101" i="8" s="1"/>
  <c r="A84" i="8"/>
  <c r="L83" i="8"/>
  <c r="K83" i="8"/>
  <c r="I83" i="8"/>
  <c r="H83" i="8"/>
  <c r="G83" i="8"/>
  <c r="G100" i="8" s="1"/>
  <c r="F83" i="8"/>
  <c r="F100" i="8" s="1"/>
  <c r="E83" i="8"/>
  <c r="E100" i="8" s="1"/>
  <c r="D83" i="8"/>
  <c r="D100" i="8" s="1"/>
  <c r="C83" i="8"/>
  <c r="C100" i="8" s="1"/>
  <c r="B83" i="8"/>
  <c r="B100" i="8" s="1"/>
  <c r="A83" i="8"/>
  <c r="L82" i="8"/>
  <c r="K82" i="8"/>
  <c r="I82" i="8"/>
  <c r="H82" i="8"/>
  <c r="G82" i="8"/>
  <c r="F82" i="8"/>
  <c r="F99" i="8" s="1"/>
  <c r="E82" i="8"/>
  <c r="E99" i="8" s="1"/>
  <c r="D82" i="8"/>
  <c r="D99" i="8" s="1"/>
  <c r="C82" i="8"/>
  <c r="C99" i="8" s="1"/>
  <c r="B82" i="8"/>
  <c r="B99" i="8" s="1"/>
  <c r="A82" i="8"/>
  <c r="A99" i="8" s="1"/>
  <c r="L81" i="8"/>
  <c r="K81" i="8"/>
  <c r="I81" i="8"/>
  <c r="H81" i="8"/>
  <c r="G81" i="8"/>
  <c r="F81" i="8"/>
  <c r="F98" i="8" s="1"/>
  <c r="E81" i="8"/>
  <c r="E98" i="8" s="1"/>
  <c r="D81" i="8"/>
  <c r="D98" i="8" s="1"/>
  <c r="C81" i="8"/>
  <c r="C98" i="8" s="1"/>
  <c r="B81" i="8"/>
  <c r="B98" i="8" s="1"/>
  <c r="A81" i="8"/>
  <c r="A98" i="8" s="1"/>
  <c r="L80" i="8"/>
  <c r="K80" i="8"/>
  <c r="I80" i="8"/>
  <c r="H80" i="8"/>
  <c r="G80" i="8"/>
  <c r="G97" i="8" s="1"/>
  <c r="F80" i="8"/>
  <c r="F97" i="8" s="1"/>
  <c r="E80" i="8"/>
  <c r="D80" i="8"/>
  <c r="D97" i="8" s="1"/>
  <c r="C80" i="8"/>
  <c r="C97" i="8" s="1"/>
  <c r="B80" i="8"/>
  <c r="B97" i="8" s="1"/>
  <c r="A80" i="8"/>
  <c r="A97" i="8" s="1"/>
  <c r="L79" i="8"/>
  <c r="K79" i="8"/>
  <c r="I79" i="8"/>
  <c r="H79" i="8"/>
  <c r="G79" i="8"/>
  <c r="G96" i="8" s="1"/>
  <c r="F79" i="8"/>
  <c r="F96" i="8" s="1"/>
  <c r="E79" i="8"/>
  <c r="D79" i="8"/>
  <c r="D96" i="8" s="1"/>
  <c r="C79" i="8"/>
  <c r="B79" i="8"/>
  <c r="B96" i="8" s="1"/>
  <c r="A79" i="8"/>
  <c r="A96" i="8" s="1"/>
  <c r="L78" i="8"/>
  <c r="K78" i="8"/>
  <c r="I78" i="8"/>
  <c r="H78" i="8"/>
  <c r="G78" i="8"/>
  <c r="G95" i="8" s="1"/>
  <c r="F78" i="8"/>
  <c r="F95" i="8" s="1"/>
  <c r="E78" i="8"/>
  <c r="E95" i="8" s="1"/>
  <c r="D78" i="8"/>
  <c r="D95" i="8" s="1"/>
  <c r="C78" i="8"/>
  <c r="B78" i="8"/>
  <c r="B95" i="8" s="1"/>
  <c r="A78" i="8"/>
  <c r="A95" i="8" s="1"/>
  <c r="L77" i="8"/>
  <c r="K77" i="8"/>
  <c r="I77" i="8"/>
  <c r="H77" i="8"/>
  <c r="G77" i="8"/>
  <c r="G94" i="8" s="1"/>
  <c r="F77" i="8"/>
  <c r="E77" i="8"/>
  <c r="E94" i="8" s="1"/>
  <c r="D77" i="8"/>
  <c r="D94" i="8" s="1"/>
  <c r="C77" i="8"/>
  <c r="B77" i="8"/>
  <c r="B94" i="8" s="1"/>
  <c r="A77" i="8"/>
  <c r="A94" i="8" s="1"/>
  <c r="L76" i="8"/>
  <c r="K76" i="8"/>
  <c r="I76" i="8"/>
  <c r="H76" i="8"/>
  <c r="G76" i="8"/>
  <c r="G93" i="8" s="1"/>
  <c r="F76" i="8"/>
  <c r="F93" i="8" s="1"/>
  <c r="E76" i="8"/>
  <c r="E93" i="8" s="1"/>
  <c r="D76" i="8"/>
  <c r="D93" i="8" s="1"/>
  <c r="C76" i="8"/>
  <c r="C93" i="8" s="1"/>
  <c r="B76" i="8"/>
  <c r="B93" i="8" s="1"/>
  <c r="A76" i="8"/>
  <c r="L75" i="8"/>
  <c r="K75" i="8"/>
  <c r="I75" i="8"/>
  <c r="H75" i="8"/>
  <c r="G75" i="8"/>
  <c r="G92" i="8" s="1"/>
  <c r="F75" i="8"/>
  <c r="F92" i="8" s="1"/>
  <c r="E75" i="8"/>
  <c r="E92" i="8" s="1"/>
  <c r="D75" i="8"/>
  <c r="C75" i="8"/>
  <c r="C92" i="8" s="1"/>
  <c r="B75" i="8"/>
  <c r="B92" i="8" s="1"/>
  <c r="A75" i="8"/>
  <c r="A92" i="8" s="1"/>
  <c r="L74" i="8"/>
  <c r="K74" i="8"/>
  <c r="I74" i="8"/>
  <c r="H74" i="8"/>
  <c r="G74" i="8"/>
  <c r="F74" i="8"/>
  <c r="F91" i="8" s="1"/>
  <c r="E74" i="8"/>
  <c r="E91" i="8" s="1"/>
  <c r="D74" i="8"/>
  <c r="D91" i="8" s="1"/>
  <c r="C74" i="8"/>
  <c r="C91" i="8" s="1"/>
  <c r="B74" i="8"/>
  <c r="B91" i="8" s="1"/>
  <c r="A74" i="8"/>
  <c r="A91" i="8" s="1"/>
  <c r="L73" i="8"/>
  <c r="K73" i="8"/>
  <c r="I73" i="8"/>
  <c r="H73" i="8"/>
  <c r="G73" i="8"/>
  <c r="F73" i="8"/>
  <c r="E73" i="8"/>
  <c r="E90" i="8" s="1"/>
  <c r="D73" i="8"/>
  <c r="D90" i="8" s="1"/>
  <c r="C73" i="8"/>
  <c r="C90" i="8" s="1"/>
  <c r="B73" i="8"/>
  <c r="A73" i="8"/>
  <c r="A90" i="8" s="1"/>
  <c r="L72" i="8"/>
  <c r="K72" i="8"/>
  <c r="J72" i="8"/>
  <c r="I72" i="8"/>
  <c r="H72" i="8"/>
  <c r="G72" i="8"/>
  <c r="G89" i="8" s="1"/>
  <c r="F72" i="8"/>
  <c r="E72" i="8"/>
  <c r="E89" i="8" s="1"/>
  <c r="D72" i="8"/>
  <c r="D89" i="8" s="1"/>
  <c r="C72" i="8"/>
  <c r="B72" i="8"/>
  <c r="B89" i="8" s="1"/>
  <c r="A72" i="8"/>
  <c r="A89" i="8" s="1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A48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A47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A46" i="8"/>
  <c r="P45" i="8"/>
  <c r="O45" i="8"/>
  <c r="N45" i="8"/>
  <c r="M45" i="8"/>
  <c r="L45" i="8"/>
  <c r="L56" i="8" s="1"/>
  <c r="K45" i="8"/>
  <c r="K58" i="8" s="1"/>
  <c r="J45" i="8"/>
  <c r="I45" i="8"/>
  <c r="I58" i="8" s="1"/>
  <c r="H45" i="8"/>
  <c r="H55" i="8" s="1"/>
  <c r="G45" i="8"/>
  <c r="F45" i="8"/>
  <c r="E45" i="8"/>
  <c r="D45" i="8"/>
  <c r="C45" i="8"/>
  <c r="B45" i="8"/>
  <c r="A45" i="8"/>
  <c r="P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P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P29" i="8"/>
  <c r="M29" i="8"/>
  <c r="L29" i="8"/>
  <c r="K29" i="8"/>
  <c r="J29" i="8"/>
  <c r="I29" i="8"/>
  <c r="H29" i="8"/>
  <c r="G29" i="8"/>
  <c r="F29" i="8"/>
  <c r="E29" i="8"/>
  <c r="D29" i="8"/>
  <c r="C29" i="8"/>
  <c r="B29" i="8"/>
  <c r="A29" i="8"/>
  <c r="P28" i="8"/>
  <c r="M28" i="8"/>
  <c r="L28" i="8"/>
  <c r="K28" i="8"/>
  <c r="J28" i="8"/>
  <c r="I28" i="8"/>
  <c r="H28" i="8"/>
  <c r="G28" i="8"/>
  <c r="F28" i="8"/>
  <c r="E28" i="8"/>
  <c r="D28" i="8"/>
  <c r="C28" i="8"/>
  <c r="B28" i="8"/>
  <c r="A28" i="8"/>
  <c r="P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P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P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P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P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P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P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P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P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P12" i="8"/>
  <c r="M12" i="8"/>
  <c r="L12" i="8"/>
  <c r="K12" i="8"/>
  <c r="J12" i="8"/>
  <c r="I12" i="8"/>
  <c r="H12" i="8"/>
  <c r="G12" i="8"/>
  <c r="F12" i="8"/>
  <c r="R6" i="8" s="1"/>
  <c r="E12" i="8"/>
  <c r="D12" i="8"/>
  <c r="C12" i="8"/>
  <c r="B12" i="8"/>
  <c r="A12" i="8"/>
  <c r="P11" i="8"/>
  <c r="M11" i="8"/>
  <c r="L11" i="8"/>
  <c r="K11" i="8"/>
  <c r="J11" i="8"/>
  <c r="I11" i="8"/>
  <c r="H11" i="8"/>
  <c r="G11" i="8"/>
  <c r="F11" i="8"/>
  <c r="E11" i="8"/>
  <c r="D11" i="8"/>
  <c r="C11" i="8"/>
  <c r="B11" i="8"/>
  <c r="A11" i="8"/>
  <c r="P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P9" i="8"/>
  <c r="M9" i="8"/>
  <c r="L9" i="8"/>
  <c r="K9" i="8"/>
  <c r="J9" i="8"/>
  <c r="I9" i="8"/>
  <c r="H9" i="8"/>
  <c r="G9" i="8"/>
  <c r="F9" i="8"/>
  <c r="R5" i="8" s="1"/>
  <c r="E9" i="8"/>
  <c r="D9" i="8"/>
  <c r="C9" i="8"/>
  <c r="B9" i="8"/>
  <c r="A9" i="8"/>
  <c r="P8" i="8"/>
  <c r="M8" i="8"/>
  <c r="L8" i="8"/>
  <c r="K8" i="8"/>
  <c r="J8" i="8"/>
  <c r="I8" i="8"/>
  <c r="H8" i="8"/>
  <c r="G8" i="8"/>
  <c r="F8" i="8"/>
  <c r="E8" i="8"/>
  <c r="D8" i="8"/>
  <c r="C8" i="8"/>
  <c r="B8" i="8"/>
  <c r="A8" i="8"/>
  <c r="P7" i="8"/>
  <c r="M7" i="8"/>
  <c r="L7" i="8"/>
  <c r="K7" i="8"/>
  <c r="J7" i="8"/>
  <c r="I7" i="8"/>
  <c r="H7" i="8"/>
  <c r="G7" i="8"/>
  <c r="F7" i="8"/>
  <c r="E7" i="8"/>
  <c r="D7" i="8"/>
  <c r="C7" i="8"/>
  <c r="B7" i="8"/>
  <c r="A7" i="8"/>
  <c r="X6" i="8"/>
  <c r="W6" i="8"/>
  <c r="V6" i="8"/>
  <c r="U6" i="8"/>
  <c r="T6" i="8"/>
  <c r="S6" i="8"/>
  <c r="P6" i="8"/>
  <c r="M6" i="8"/>
  <c r="L6" i="8"/>
  <c r="K6" i="8"/>
  <c r="J6" i="8"/>
  <c r="I6" i="8"/>
  <c r="H6" i="8"/>
  <c r="G6" i="8"/>
  <c r="F6" i="8"/>
  <c r="R4" i="8" s="1"/>
  <c r="E6" i="8"/>
  <c r="D6" i="8"/>
  <c r="C6" i="8"/>
  <c r="B6" i="8"/>
  <c r="A6" i="8"/>
  <c r="X5" i="8"/>
  <c r="W5" i="8"/>
  <c r="V5" i="8"/>
  <c r="U5" i="8"/>
  <c r="T5" i="8"/>
  <c r="S5" i="8"/>
  <c r="P5" i="8"/>
  <c r="M5" i="8"/>
  <c r="L5" i="8"/>
  <c r="K5" i="8"/>
  <c r="J5" i="8"/>
  <c r="I5" i="8"/>
  <c r="H5" i="8"/>
  <c r="G5" i="8"/>
  <c r="F5" i="8"/>
  <c r="E5" i="8"/>
  <c r="D5" i="8"/>
  <c r="C5" i="8"/>
  <c r="B5" i="8"/>
  <c r="A5" i="8"/>
  <c r="X4" i="8"/>
  <c r="W4" i="8"/>
  <c r="V4" i="8"/>
  <c r="U4" i="8"/>
  <c r="T4" i="8"/>
  <c r="S4" i="8"/>
  <c r="P4" i="8"/>
  <c r="M4" i="8"/>
  <c r="L4" i="8"/>
  <c r="K4" i="8"/>
  <c r="J4" i="8"/>
  <c r="I4" i="8"/>
  <c r="H4" i="8"/>
  <c r="G4" i="8"/>
  <c r="F4" i="8"/>
  <c r="E4" i="8"/>
  <c r="D4" i="8"/>
  <c r="C4" i="8"/>
  <c r="B4" i="8"/>
  <c r="A4" i="8"/>
  <c r="X3" i="8"/>
  <c r="X10" i="8" s="1" a="1"/>
  <c r="X10" i="8" s="1"/>
  <c r="W3" i="8"/>
  <c r="V3" i="8"/>
  <c r="U3" i="8"/>
  <c r="T3" i="8"/>
  <c r="S3" i="8"/>
  <c r="P3" i="8"/>
  <c r="M3" i="8"/>
  <c r="L3" i="8"/>
  <c r="K3" i="8"/>
  <c r="J3" i="8"/>
  <c r="I3" i="8"/>
  <c r="H3" i="8"/>
  <c r="G3" i="8"/>
  <c r="F3" i="8"/>
  <c r="R3" i="8" s="1"/>
  <c r="E3" i="8"/>
  <c r="D3" i="8"/>
  <c r="C3" i="8"/>
  <c r="B3" i="8"/>
  <c r="A3" i="8"/>
  <c r="P2" i="8"/>
  <c r="P21" i="8" s="1"/>
  <c r="O2" i="8"/>
  <c r="O21" i="8" s="1"/>
  <c r="N2" i="8"/>
  <c r="N21" i="8" s="1"/>
  <c r="M2" i="8"/>
  <c r="M21" i="8" s="1"/>
  <c r="L2" i="8"/>
  <c r="L21" i="8" s="1"/>
  <c r="K2" i="8"/>
  <c r="K21" i="8" s="1"/>
  <c r="J2" i="8"/>
  <c r="J21" i="8" s="1"/>
  <c r="I2" i="8"/>
  <c r="I21" i="8" s="1"/>
  <c r="H2" i="8"/>
  <c r="G2" i="8"/>
  <c r="G21" i="8" s="1"/>
  <c r="F2" i="8"/>
  <c r="F21" i="8" s="1"/>
  <c r="E2" i="8"/>
  <c r="D2" i="8"/>
  <c r="D21" i="8" s="1"/>
  <c r="C2" i="8"/>
  <c r="C21" i="8" s="1"/>
  <c r="B2" i="8"/>
  <c r="B21" i="8" s="1"/>
  <c r="A2" i="8"/>
  <c r="A21" i="8" s="1"/>
  <c r="A101" i="8"/>
  <c r="G98" i="8"/>
  <c r="A93" i="8"/>
  <c r="D92" i="8"/>
  <c r="G90" i="8"/>
  <c r="C103" i="8"/>
  <c r="C102" i="8"/>
  <c r="F101" i="8"/>
  <c r="A100" i="8"/>
  <c r="G99" i="8"/>
  <c r="E97" i="8"/>
  <c r="E96" i="8"/>
  <c r="C96" i="8"/>
  <c r="C95" i="8"/>
  <c r="F94" i="8"/>
  <c r="C94" i="8"/>
  <c r="G91" i="8"/>
  <c r="F90" i="8"/>
  <c r="B90" i="8"/>
  <c r="F89" i="8"/>
  <c r="C89" i="8"/>
  <c r="F64" i="8"/>
  <c r="F63" i="8"/>
  <c r="H21" i="8"/>
  <c r="E21" i="8"/>
  <c r="R104" i="6"/>
  <c r="Q104" i="6"/>
  <c r="P104" i="6"/>
  <c r="O104" i="6"/>
  <c r="N104" i="6"/>
  <c r="M104" i="6"/>
  <c r="L104" i="6"/>
  <c r="K104" i="6"/>
  <c r="J104" i="6"/>
  <c r="I104" i="6"/>
  <c r="H104" i="6"/>
  <c r="R103" i="6"/>
  <c r="Q103" i="6"/>
  <c r="P103" i="6"/>
  <c r="O103" i="6"/>
  <c r="N103" i="6"/>
  <c r="M103" i="6"/>
  <c r="L103" i="6"/>
  <c r="K103" i="6"/>
  <c r="J103" i="6"/>
  <c r="I103" i="6"/>
  <c r="H103" i="6"/>
  <c r="R102" i="6"/>
  <c r="Q102" i="6"/>
  <c r="P102" i="6"/>
  <c r="O102" i="6"/>
  <c r="N102" i="6"/>
  <c r="M102" i="6"/>
  <c r="L102" i="6"/>
  <c r="K102" i="6"/>
  <c r="J102" i="6"/>
  <c r="I102" i="6"/>
  <c r="H102" i="6"/>
  <c r="R101" i="6"/>
  <c r="Q101" i="6"/>
  <c r="P101" i="6"/>
  <c r="O101" i="6"/>
  <c r="N101" i="6"/>
  <c r="M101" i="6"/>
  <c r="L101" i="6"/>
  <c r="K101" i="6"/>
  <c r="J101" i="6"/>
  <c r="I101" i="6"/>
  <c r="H101" i="6"/>
  <c r="R100" i="6"/>
  <c r="Q100" i="6"/>
  <c r="P100" i="6"/>
  <c r="O100" i="6"/>
  <c r="N100" i="6"/>
  <c r="M100" i="6"/>
  <c r="L100" i="6"/>
  <c r="K100" i="6"/>
  <c r="J100" i="6"/>
  <c r="I100" i="6"/>
  <c r="H100" i="6"/>
  <c r="R99" i="6"/>
  <c r="Q99" i="6"/>
  <c r="P99" i="6"/>
  <c r="O99" i="6"/>
  <c r="N99" i="6"/>
  <c r="M99" i="6"/>
  <c r="L99" i="6"/>
  <c r="K99" i="6"/>
  <c r="J99" i="6"/>
  <c r="I99" i="6"/>
  <c r="H99" i="6"/>
  <c r="R98" i="6"/>
  <c r="Q98" i="6"/>
  <c r="P98" i="6"/>
  <c r="O98" i="6"/>
  <c r="N98" i="6"/>
  <c r="M98" i="6"/>
  <c r="L98" i="6"/>
  <c r="K98" i="6"/>
  <c r="J98" i="6"/>
  <c r="I98" i="6"/>
  <c r="H98" i="6"/>
  <c r="R97" i="6"/>
  <c r="Q97" i="6"/>
  <c r="P97" i="6"/>
  <c r="O97" i="6"/>
  <c r="N97" i="6"/>
  <c r="M97" i="6"/>
  <c r="L97" i="6"/>
  <c r="K97" i="6"/>
  <c r="J97" i="6"/>
  <c r="I97" i="6"/>
  <c r="H97" i="6"/>
  <c r="R96" i="6"/>
  <c r="Q96" i="6"/>
  <c r="P96" i="6"/>
  <c r="O96" i="6"/>
  <c r="N96" i="6"/>
  <c r="M96" i="6"/>
  <c r="L96" i="6"/>
  <c r="K96" i="6"/>
  <c r="J96" i="6"/>
  <c r="I96" i="6"/>
  <c r="H96" i="6"/>
  <c r="R95" i="6"/>
  <c r="Q95" i="6"/>
  <c r="P95" i="6"/>
  <c r="O95" i="6"/>
  <c r="N95" i="6"/>
  <c r="M95" i="6"/>
  <c r="L95" i="6"/>
  <c r="K95" i="6"/>
  <c r="J95" i="6"/>
  <c r="I95" i="6"/>
  <c r="H95" i="6"/>
  <c r="R94" i="6"/>
  <c r="Q94" i="6"/>
  <c r="P94" i="6"/>
  <c r="O94" i="6"/>
  <c r="N94" i="6"/>
  <c r="M94" i="6"/>
  <c r="L94" i="6"/>
  <c r="K94" i="6"/>
  <c r="J94" i="6"/>
  <c r="I94" i="6"/>
  <c r="H94" i="6"/>
  <c r="R93" i="6"/>
  <c r="Q93" i="6"/>
  <c r="P93" i="6"/>
  <c r="O93" i="6"/>
  <c r="N93" i="6"/>
  <c r="M93" i="6"/>
  <c r="L93" i="6"/>
  <c r="K93" i="6"/>
  <c r="J93" i="6"/>
  <c r="I93" i="6"/>
  <c r="H93" i="6"/>
  <c r="R92" i="6"/>
  <c r="Q92" i="6"/>
  <c r="P92" i="6"/>
  <c r="O92" i="6"/>
  <c r="N92" i="6"/>
  <c r="M92" i="6"/>
  <c r="L92" i="6"/>
  <c r="K92" i="6"/>
  <c r="J92" i="6"/>
  <c r="I92" i="6"/>
  <c r="H92" i="6"/>
  <c r="R91" i="6"/>
  <c r="Q91" i="6"/>
  <c r="P91" i="6"/>
  <c r="O91" i="6"/>
  <c r="N91" i="6"/>
  <c r="M91" i="6"/>
  <c r="L91" i="6"/>
  <c r="K91" i="6"/>
  <c r="J91" i="6"/>
  <c r="I91" i="6"/>
  <c r="H91" i="6"/>
  <c r="R90" i="6"/>
  <c r="Q90" i="6"/>
  <c r="P90" i="6"/>
  <c r="O90" i="6"/>
  <c r="N90" i="6"/>
  <c r="M90" i="6"/>
  <c r="L90" i="6"/>
  <c r="K90" i="6"/>
  <c r="J90" i="6"/>
  <c r="I90" i="6"/>
  <c r="H90" i="6"/>
  <c r="R89" i="6"/>
  <c r="Q89" i="6"/>
  <c r="P89" i="6"/>
  <c r="O89" i="6"/>
  <c r="N89" i="6"/>
  <c r="M89" i="6"/>
  <c r="L89" i="6"/>
  <c r="K89" i="6"/>
  <c r="J89" i="6"/>
  <c r="I89" i="6"/>
  <c r="L87" i="6"/>
  <c r="K87" i="6"/>
  <c r="I87" i="6"/>
  <c r="H87" i="6"/>
  <c r="G87" i="6"/>
  <c r="G104" i="6" s="1"/>
  <c r="F87" i="6"/>
  <c r="E87" i="6"/>
  <c r="E104" i="6" s="1"/>
  <c r="D87" i="6"/>
  <c r="C87" i="6"/>
  <c r="C104" i="6" s="1"/>
  <c r="B87" i="6"/>
  <c r="B104" i="6" s="1"/>
  <c r="A87" i="6"/>
  <c r="L86" i="6"/>
  <c r="K86" i="6"/>
  <c r="I86" i="6"/>
  <c r="H86" i="6"/>
  <c r="G86" i="6"/>
  <c r="F86" i="6"/>
  <c r="F103" i="6" s="1"/>
  <c r="E86" i="6"/>
  <c r="E103" i="6" s="1"/>
  <c r="D86" i="6"/>
  <c r="D103" i="6" s="1"/>
  <c r="C86" i="6"/>
  <c r="C103" i="6" s="1"/>
  <c r="B86" i="6"/>
  <c r="B103" i="6" s="1"/>
  <c r="A86" i="6"/>
  <c r="A103" i="6" s="1"/>
  <c r="L85" i="6"/>
  <c r="K85" i="6"/>
  <c r="I85" i="6"/>
  <c r="H85" i="6"/>
  <c r="G85" i="6"/>
  <c r="G102" i="6" s="1"/>
  <c r="F85" i="6"/>
  <c r="F102" i="6" s="1"/>
  <c r="E85" i="6"/>
  <c r="E102" i="6" s="1"/>
  <c r="D85" i="6"/>
  <c r="D102" i="6" s="1"/>
  <c r="C85" i="6"/>
  <c r="C102" i="6" s="1"/>
  <c r="B85" i="6"/>
  <c r="A85" i="6"/>
  <c r="A102" i="6" s="1"/>
  <c r="L84" i="6"/>
  <c r="K84" i="6"/>
  <c r="I84" i="6"/>
  <c r="H84" i="6"/>
  <c r="G84" i="6"/>
  <c r="F84" i="6"/>
  <c r="F101" i="6" s="1"/>
  <c r="E84" i="6"/>
  <c r="D84" i="6"/>
  <c r="D101" i="6" s="1"/>
  <c r="C84" i="6"/>
  <c r="C101" i="6" s="1"/>
  <c r="B84" i="6"/>
  <c r="B101" i="6" s="1"/>
  <c r="A84" i="6"/>
  <c r="A101" i="6" s="1"/>
  <c r="L83" i="6"/>
  <c r="K83" i="6"/>
  <c r="I83" i="6"/>
  <c r="H83" i="6"/>
  <c r="G83" i="6"/>
  <c r="G100" i="6" s="1"/>
  <c r="F83" i="6"/>
  <c r="F100" i="6" s="1"/>
  <c r="E83" i="6"/>
  <c r="D83" i="6"/>
  <c r="D100" i="6" s="1"/>
  <c r="C83" i="6"/>
  <c r="C100" i="6" s="1"/>
  <c r="B83" i="6"/>
  <c r="B100" i="6" s="1"/>
  <c r="A83" i="6"/>
  <c r="A100" i="6" s="1"/>
  <c r="L82" i="6"/>
  <c r="K82" i="6"/>
  <c r="I82" i="6"/>
  <c r="H82" i="6"/>
  <c r="G82" i="6"/>
  <c r="G99" i="6" s="1"/>
  <c r="F82" i="6"/>
  <c r="F99" i="6" s="1"/>
  <c r="E82" i="6"/>
  <c r="D82" i="6"/>
  <c r="D99" i="6" s="1"/>
  <c r="C82" i="6"/>
  <c r="B82" i="6"/>
  <c r="B99" i="6" s="1"/>
  <c r="A82" i="6"/>
  <c r="A99" i="6" s="1"/>
  <c r="L81" i="6"/>
  <c r="K81" i="6"/>
  <c r="I81" i="6"/>
  <c r="H81" i="6"/>
  <c r="G81" i="6"/>
  <c r="G98" i="6" s="1"/>
  <c r="F81" i="6"/>
  <c r="F98" i="6" s="1"/>
  <c r="E81" i="6"/>
  <c r="E98" i="6" s="1"/>
  <c r="D81" i="6"/>
  <c r="D98" i="6" s="1"/>
  <c r="C81" i="6"/>
  <c r="B81" i="6"/>
  <c r="B98" i="6" s="1"/>
  <c r="A81" i="6"/>
  <c r="A98" i="6" s="1"/>
  <c r="L80" i="6"/>
  <c r="K80" i="6"/>
  <c r="I80" i="6"/>
  <c r="H80" i="6"/>
  <c r="G80" i="6"/>
  <c r="G97" i="6" s="1"/>
  <c r="F80" i="6"/>
  <c r="F97" i="6" s="1"/>
  <c r="E80" i="6"/>
  <c r="E97" i="6" s="1"/>
  <c r="D80" i="6"/>
  <c r="D97" i="6" s="1"/>
  <c r="C80" i="6"/>
  <c r="B80" i="6"/>
  <c r="B97" i="6" s="1"/>
  <c r="A80" i="6"/>
  <c r="L79" i="6"/>
  <c r="K79" i="6"/>
  <c r="I79" i="6"/>
  <c r="H79" i="6"/>
  <c r="G79" i="6"/>
  <c r="G96" i="6" s="1"/>
  <c r="F79" i="6"/>
  <c r="F96" i="6" s="1"/>
  <c r="E79" i="6"/>
  <c r="E96" i="6" s="1"/>
  <c r="D79" i="6"/>
  <c r="D96" i="6" s="1"/>
  <c r="C79" i="6"/>
  <c r="C96" i="6" s="1"/>
  <c r="B79" i="6"/>
  <c r="B96" i="6" s="1"/>
  <c r="A79" i="6"/>
  <c r="A96" i="6" s="1"/>
  <c r="L78" i="6"/>
  <c r="K78" i="6"/>
  <c r="I78" i="6"/>
  <c r="H78" i="6"/>
  <c r="G78" i="6"/>
  <c r="G95" i="6" s="1"/>
  <c r="F78" i="6"/>
  <c r="F95" i="6" s="1"/>
  <c r="E78" i="6"/>
  <c r="E95" i="6" s="1"/>
  <c r="D78" i="6"/>
  <c r="C78" i="6"/>
  <c r="C95" i="6" s="1"/>
  <c r="B78" i="6"/>
  <c r="B95" i="6" s="1"/>
  <c r="A78" i="6"/>
  <c r="A95" i="6" s="1"/>
  <c r="L77" i="6"/>
  <c r="K77" i="6"/>
  <c r="I77" i="6"/>
  <c r="H77" i="6"/>
  <c r="G77" i="6"/>
  <c r="F77" i="6"/>
  <c r="F94" i="6" s="1"/>
  <c r="E77" i="6"/>
  <c r="E94" i="6" s="1"/>
  <c r="D77" i="6"/>
  <c r="C77" i="6"/>
  <c r="C94" i="6" s="1"/>
  <c r="B77" i="6"/>
  <c r="B94" i="6" s="1"/>
  <c r="A77" i="6"/>
  <c r="A94" i="6" s="1"/>
  <c r="L76" i="6"/>
  <c r="K76" i="6"/>
  <c r="I76" i="6"/>
  <c r="H76" i="6"/>
  <c r="G76" i="6"/>
  <c r="G93" i="6" s="1"/>
  <c r="F76" i="6"/>
  <c r="F93" i="6" s="1"/>
  <c r="E76" i="6"/>
  <c r="E93" i="6" s="1"/>
  <c r="D76" i="6"/>
  <c r="D93" i="6" s="1"/>
  <c r="C76" i="6"/>
  <c r="B76" i="6"/>
  <c r="A76" i="6"/>
  <c r="A93" i="6" s="1"/>
  <c r="L75" i="6"/>
  <c r="K75" i="6"/>
  <c r="I75" i="6"/>
  <c r="H75" i="6"/>
  <c r="G75" i="6"/>
  <c r="G92" i="6" s="1"/>
  <c r="F75" i="6"/>
  <c r="F92" i="6" s="1"/>
  <c r="E75" i="6"/>
  <c r="E92" i="6" s="1"/>
  <c r="D75" i="6"/>
  <c r="D92" i="6" s="1"/>
  <c r="C75" i="6"/>
  <c r="C92" i="6" s="1"/>
  <c r="B75" i="6"/>
  <c r="A75" i="6"/>
  <c r="A92" i="6" s="1"/>
  <c r="L74" i="6"/>
  <c r="K74" i="6"/>
  <c r="I74" i="6"/>
  <c r="H74" i="6"/>
  <c r="G74" i="6"/>
  <c r="G91" i="6" s="1"/>
  <c r="F74" i="6"/>
  <c r="F91" i="6" s="1"/>
  <c r="E74" i="6"/>
  <c r="E91" i="6" s="1"/>
  <c r="D74" i="6"/>
  <c r="D91" i="6" s="1"/>
  <c r="C74" i="6"/>
  <c r="C91" i="6" s="1"/>
  <c r="B74" i="6"/>
  <c r="B91" i="6" s="1"/>
  <c r="A74" i="6"/>
  <c r="A91" i="6" s="1"/>
  <c r="L73" i="6"/>
  <c r="K73" i="6"/>
  <c r="I73" i="6"/>
  <c r="H73" i="6"/>
  <c r="G73" i="6"/>
  <c r="G90" i="6" s="1"/>
  <c r="F73" i="6"/>
  <c r="E73" i="6"/>
  <c r="E90" i="6" s="1"/>
  <c r="D73" i="6"/>
  <c r="D90" i="6" s="1"/>
  <c r="C73" i="6"/>
  <c r="B73" i="6"/>
  <c r="A73" i="6"/>
  <c r="A90" i="6" s="1"/>
  <c r="L72" i="6"/>
  <c r="K72" i="6"/>
  <c r="J72" i="6"/>
  <c r="I72" i="6"/>
  <c r="H72" i="6"/>
  <c r="G72" i="6"/>
  <c r="F72" i="6"/>
  <c r="F89" i="6" s="1"/>
  <c r="E72" i="6"/>
  <c r="E89" i="6" s="1"/>
  <c r="D72" i="6"/>
  <c r="D89" i="6" s="1"/>
  <c r="C72" i="6"/>
  <c r="C89" i="6" s="1"/>
  <c r="B72" i="6"/>
  <c r="B89" i="6" s="1"/>
  <c r="A72" i="6"/>
  <c r="A89" i="6" s="1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P45" i="6"/>
  <c r="O45" i="6"/>
  <c r="N45" i="6"/>
  <c r="M45" i="6"/>
  <c r="L45" i="6"/>
  <c r="K45" i="6"/>
  <c r="K58" i="6" s="1"/>
  <c r="J45" i="6"/>
  <c r="I45" i="6"/>
  <c r="I51" i="6" s="1"/>
  <c r="H45" i="6"/>
  <c r="H58" i="6" s="1"/>
  <c r="G45" i="6"/>
  <c r="F45" i="6"/>
  <c r="E45" i="6"/>
  <c r="D45" i="6"/>
  <c r="C45" i="6"/>
  <c r="B45" i="6"/>
  <c r="A45" i="6"/>
  <c r="P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P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P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P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P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P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P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P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P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P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P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P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P12" i="6"/>
  <c r="M12" i="6"/>
  <c r="L12" i="6"/>
  <c r="K12" i="6"/>
  <c r="J12" i="6"/>
  <c r="I12" i="6"/>
  <c r="H12" i="6"/>
  <c r="G12" i="6"/>
  <c r="F12" i="6"/>
  <c r="R6" i="6" s="1"/>
  <c r="E12" i="6"/>
  <c r="D12" i="6"/>
  <c r="C12" i="6"/>
  <c r="B12" i="6"/>
  <c r="A12" i="6"/>
  <c r="P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P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P9" i="6"/>
  <c r="M9" i="6"/>
  <c r="L9" i="6"/>
  <c r="K9" i="6"/>
  <c r="J9" i="6"/>
  <c r="I9" i="6"/>
  <c r="H9" i="6"/>
  <c r="G9" i="6"/>
  <c r="F9" i="6"/>
  <c r="R5" i="6" s="1"/>
  <c r="E9" i="6"/>
  <c r="D9" i="6"/>
  <c r="C9" i="6"/>
  <c r="B9" i="6"/>
  <c r="A9" i="6"/>
  <c r="P8" i="6"/>
  <c r="M8" i="6"/>
  <c r="L8" i="6"/>
  <c r="K8" i="6"/>
  <c r="J8" i="6"/>
  <c r="I8" i="6"/>
  <c r="H8" i="6"/>
  <c r="G8" i="6"/>
  <c r="F8" i="6"/>
  <c r="E8" i="6"/>
  <c r="D8" i="6"/>
  <c r="C8" i="6"/>
  <c r="B8" i="6"/>
  <c r="A8" i="6"/>
  <c r="P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6" i="6"/>
  <c r="W6" i="6"/>
  <c r="V6" i="6"/>
  <c r="U6" i="6"/>
  <c r="T6" i="6"/>
  <c r="S6" i="6"/>
  <c r="P6" i="6"/>
  <c r="M6" i="6"/>
  <c r="L6" i="6"/>
  <c r="K6" i="6"/>
  <c r="J6" i="6"/>
  <c r="I6" i="6"/>
  <c r="H6" i="6"/>
  <c r="G6" i="6"/>
  <c r="F6" i="6"/>
  <c r="R4" i="6" s="1"/>
  <c r="E6" i="6"/>
  <c r="D6" i="6"/>
  <c r="C6" i="6"/>
  <c r="B6" i="6"/>
  <c r="A6" i="6"/>
  <c r="X5" i="6"/>
  <c r="W5" i="6"/>
  <c r="V5" i="6"/>
  <c r="U5" i="6"/>
  <c r="T5" i="6"/>
  <c r="S5" i="6"/>
  <c r="P5" i="6"/>
  <c r="M5" i="6"/>
  <c r="L5" i="6"/>
  <c r="K5" i="6"/>
  <c r="J5" i="6"/>
  <c r="I5" i="6"/>
  <c r="H5" i="6"/>
  <c r="G5" i="6"/>
  <c r="F5" i="6"/>
  <c r="E5" i="6"/>
  <c r="D5" i="6"/>
  <c r="C5" i="6"/>
  <c r="B5" i="6"/>
  <c r="A5" i="6"/>
  <c r="X4" i="6"/>
  <c r="W4" i="6"/>
  <c r="V4" i="6"/>
  <c r="U4" i="6"/>
  <c r="U10" i="6" s="1" a="1"/>
  <c r="U10" i="6" s="1"/>
  <c r="T4" i="6"/>
  <c r="S4" i="6"/>
  <c r="P4" i="6"/>
  <c r="M4" i="6"/>
  <c r="L4" i="6"/>
  <c r="K4" i="6"/>
  <c r="J4" i="6"/>
  <c r="I4" i="6"/>
  <c r="H4" i="6"/>
  <c r="G4" i="6"/>
  <c r="F4" i="6"/>
  <c r="E4" i="6"/>
  <c r="D4" i="6"/>
  <c r="C4" i="6"/>
  <c r="B4" i="6"/>
  <c r="A4" i="6"/>
  <c r="X3" i="6"/>
  <c r="W3" i="6"/>
  <c r="V3" i="6"/>
  <c r="U3" i="6"/>
  <c r="T3" i="6"/>
  <c r="S3" i="6"/>
  <c r="P3" i="6"/>
  <c r="M3" i="6"/>
  <c r="L3" i="6"/>
  <c r="K3" i="6"/>
  <c r="J3" i="6"/>
  <c r="I3" i="6"/>
  <c r="H3" i="6"/>
  <c r="G3" i="6"/>
  <c r="F3" i="6"/>
  <c r="E3" i="6"/>
  <c r="D3" i="6"/>
  <c r="C3" i="6"/>
  <c r="B3" i="6"/>
  <c r="A3" i="6"/>
  <c r="P2" i="6"/>
  <c r="P21" i="6" s="1"/>
  <c r="O2" i="6"/>
  <c r="O21" i="6" s="1"/>
  <c r="N2" i="6"/>
  <c r="N21" i="6" s="1"/>
  <c r="M2" i="6"/>
  <c r="M21" i="6" s="1"/>
  <c r="L2" i="6"/>
  <c r="L21" i="6" s="1"/>
  <c r="K2" i="6"/>
  <c r="K21" i="6" s="1"/>
  <c r="J2" i="6"/>
  <c r="J21" i="6" s="1"/>
  <c r="I2" i="6"/>
  <c r="H2" i="6"/>
  <c r="G2" i="6"/>
  <c r="G21" i="6" s="1"/>
  <c r="F2" i="6"/>
  <c r="F21" i="6" s="1"/>
  <c r="E2" i="6"/>
  <c r="E21" i="6" s="1"/>
  <c r="D2" i="6"/>
  <c r="D21" i="6" s="1"/>
  <c r="C2" i="6"/>
  <c r="C21" i="6" s="1"/>
  <c r="B2" i="6"/>
  <c r="B21" i="6" s="1"/>
  <c r="A2" i="6"/>
  <c r="P106" i="5"/>
  <c r="M106" i="5"/>
  <c r="L106" i="5"/>
  <c r="K106" i="5"/>
  <c r="J106" i="5"/>
  <c r="I106" i="5"/>
  <c r="H106" i="5"/>
  <c r="G106" i="5"/>
  <c r="F106" i="5"/>
  <c r="B106" i="5"/>
  <c r="A106" i="5"/>
  <c r="P105" i="5"/>
  <c r="M105" i="5"/>
  <c r="L105" i="5"/>
  <c r="K105" i="5"/>
  <c r="J105" i="5"/>
  <c r="I105" i="5"/>
  <c r="H105" i="5"/>
  <c r="G105" i="5"/>
  <c r="F105" i="5"/>
  <c r="B105" i="5"/>
  <c r="A105" i="5"/>
  <c r="P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P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P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P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P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P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P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P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P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P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P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P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P92" i="5"/>
  <c r="M92" i="5"/>
  <c r="L92" i="5"/>
  <c r="K92" i="5"/>
  <c r="J92" i="5"/>
  <c r="I92" i="5"/>
  <c r="H92" i="5"/>
  <c r="G92" i="5"/>
  <c r="F92" i="5"/>
  <c r="B92" i="5"/>
  <c r="A92" i="5"/>
  <c r="P91" i="5"/>
  <c r="M91" i="5"/>
  <c r="L91" i="5"/>
  <c r="K91" i="5"/>
  <c r="J91" i="5"/>
  <c r="I91" i="5"/>
  <c r="H91" i="5"/>
  <c r="G91" i="5"/>
  <c r="F91" i="5"/>
  <c r="B91" i="5"/>
  <c r="A91" i="5"/>
  <c r="P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P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P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P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P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P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P84" i="5"/>
  <c r="M84" i="5"/>
  <c r="L84" i="5"/>
  <c r="K84" i="5"/>
  <c r="J84" i="5"/>
  <c r="I84" i="5"/>
  <c r="H84" i="5"/>
  <c r="G84" i="5"/>
  <c r="F84" i="5"/>
  <c r="B84" i="5"/>
  <c r="A84" i="5"/>
  <c r="P83" i="5"/>
  <c r="M83" i="5"/>
  <c r="L83" i="5"/>
  <c r="K83" i="5"/>
  <c r="J83" i="5"/>
  <c r="I83" i="5"/>
  <c r="H83" i="5"/>
  <c r="G83" i="5"/>
  <c r="F83" i="5"/>
  <c r="B83" i="5"/>
  <c r="A83" i="5"/>
  <c r="P82" i="5"/>
  <c r="M82" i="5"/>
  <c r="L82" i="5"/>
  <c r="K82" i="5"/>
  <c r="J82" i="5"/>
  <c r="I82" i="5"/>
  <c r="H82" i="5"/>
  <c r="G82" i="5"/>
  <c r="F82" i="5"/>
  <c r="B82" i="5"/>
  <c r="A82" i="5"/>
  <c r="P81" i="5"/>
  <c r="M81" i="5"/>
  <c r="L81" i="5"/>
  <c r="K81" i="5"/>
  <c r="J81" i="5"/>
  <c r="I81" i="5"/>
  <c r="H81" i="5"/>
  <c r="G81" i="5"/>
  <c r="F81" i="5"/>
  <c r="B81" i="5"/>
  <c r="A81" i="5"/>
  <c r="P80" i="5"/>
  <c r="M80" i="5"/>
  <c r="L80" i="5"/>
  <c r="K80" i="5"/>
  <c r="J80" i="5"/>
  <c r="I80" i="5"/>
  <c r="H80" i="5"/>
  <c r="G80" i="5"/>
  <c r="F80" i="5"/>
  <c r="B80" i="5"/>
  <c r="A80" i="5"/>
  <c r="P79" i="5"/>
  <c r="M79" i="5"/>
  <c r="L79" i="5"/>
  <c r="K79" i="5"/>
  <c r="J79" i="5"/>
  <c r="I79" i="5"/>
  <c r="H79" i="5"/>
  <c r="G79" i="5"/>
  <c r="F79" i="5"/>
  <c r="B79" i="5"/>
  <c r="A79" i="5"/>
  <c r="P78" i="5"/>
  <c r="M78" i="5"/>
  <c r="L78" i="5"/>
  <c r="K78" i="5"/>
  <c r="J78" i="5"/>
  <c r="I78" i="5"/>
  <c r="H78" i="5"/>
  <c r="G78" i="5"/>
  <c r="F78" i="5"/>
  <c r="B78" i="5"/>
  <c r="A78" i="5"/>
  <c r="P77" i="5"/>
  <c r="M77" i="5"/>
  <c r="L77" i="5"/>
  <c r="K77" i="5"/>
  <c r="J77" i="5"/>
  <c r="I77" i="5"/>
  <c r="H77" i="5"/>
  <c r="G77" i="5"/>
  <c r="F77" i="5"/>
  <c r="B77" i="5"/>
  <c r="A77" i="5"/>
  <c r="P76" i="5"/>
  <c r="M76" i="5"/>
  <c r="L76" i="5"/>
  <c r="K76" i="5"/>
  <c r="J76" i="5"/>
  <c r="I76" i="5"/>
  <c r="H76" i="5"/>
  <c r="G76" i="5"/>
  <c r="F76" i="5"/>
  <c r="B76" i="5"/>
  <c r="A76" i="5"/>
  <c r="P75" i="5"/>
  <c r="M75" i="5"/>
  <c r="L75" i="5"/>
  <c r="K75" i="5"/>
  <c r="J75" i="5"/>
  <c r="I75" i="5"/>
  <c r="H75" i="5"/>
  <c r="G75" i="5"/>
  <c r="F75" i="5"/>
  <c r="B75" i="5"/>
  <c r="A75" i="5"/>
  <c r="P74" i="5"/>
  <c r="M74" i="5"/>
  <c r="L74" i="5"/>
  <c r="K74" i="5"/>
  <c r="J74" i="5"/>
  <c r="I74" i="5"/>
  <c r="H74" i="5"/>
  <c r="G74" i="5"/>
  <c r="F74" i="5"/>
  <c r="B74" i="5"/>
  <c r="A74" i="5"/>
  <c r="P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P72" i="5"/>
  <c r="M72" i="5"/>
  <c r="L72" i="5"/>
  <c r="K72" i="5"/>
  <c r="J72" i="5"/>
  <c r="I72" i="5"/>
  <c r="H72" i="5"/>
  <c r="G72" i="5"/>
  <c r="F72" i="5"/>
  <c r="B72" i="5"/>
  <c r="A72" i="5"/>
  <c r="P71" i="5"/>
  <c r="M71" i="5"/>
  <c r="L71" i="5"/>
  <c r="K71" i="5"/>
  <c r="J71" i="5"/>
  <c r="I71" i="5"/>
  <c r="H71" i="5"/>
  <c r="G71" i="5"/>
  <c r="F71" i="5"/>
  <c r="B71" i="5"/>
  <c r="A71" i="5"/>
  <c r="P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P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P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P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P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P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P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P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P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P61" i="5"/>
  <c r="M61" i="5"/>
  <c r="L61" i="5"/>
  <c r="K61" i="5"/>
  <c r="J61" i="5"/>
  <c r="I61" i="5"/>
  <c r="H61" i="5"/>
  <c r="G61" i="5"/>
  <c r="F61" i="5"/>
  <c r="B61" i="5"/>
  <c r="A61" i="5"/>
  <c r="P60" i="5"/>
  <c r="M60" i="5"/>
  <c r="L60" i="5"/>
  <c r="K60" i="5"/>
  <c r="J60" i="5"/>
  <c r="I60" i="5"/>
  <c r="H60" i="5"/>
  <c r="G60" i="5"/>
  <c r="F60" i="5"/>
  <c r="B60" i="5"/>
  <c r="A60" i="5"/>
  <c r="P59" i="5"/>
  <c r="M59" i="5"/>
  <c r="L59" i="5"/>
  <c r="K59" i="5"/>
  <c r="J59" i="5"/>
  <c r="I59" i="5"/>
  <c r="H59" i="5"/>
  <c r="G59" i="5"/>
  <c r="F59" i="5"/>
  <c r="B59" i="5"/>
  <c r="A59" i="5"/>
  <c r="P58" i="5"/>
  <c r="M58" i="5"/>
  <c r="L58" i="5"/>
  <c r="K58" i="5"/>
  <c r="J58" i="5"/>
  <c r="I58" i="5"/>
  <c r="H58" i="5"/>
  <c r="G58" i="5"/>
  <c r="F58" i="5"/>
  <c r="B58" i="5"/>
  <c r="A58" i="5"/>
  <c r="P57" i="5"/>
  <c r="M57" i="5"/>
  <c r="L57" i="5"/>
  <c r="K57" i="5"/>
  <c r="J57" i="5"/>
  <c r="I57" i="5"/>
  <c r="H57" i="5"/>
  <c r="G57" i="5"/>
  <c r="F57" i="5"/>
  <c r="B57" i="5"/>
  <c r="A57" i="5"/>
  <c r="P56" i="5"/>
  <c r="M56" i="5"/>
  <c r="L56" i="5"/>
  <c r="K56" i="5"/>
  <c r="J56" i="5"/>
  <c r="I56" i="5"/>
  <c r="H56" i="5"/>
  <c r="G56" i="5"/>
  <c r="F56" i="5"/>
  <c r="B56" i="5"/>
  <c r="A56" i="5"/>
  <c r="P55" i="5"/>
  <c r="M55" i="5"/>
  <c r="L55" i="5"/>
  <c r="K55" i="5"/>
  <c r="J55" i="5"/>
  <c r="I55" i="5"/>
  <c r="H55" i="5"/>
  <c r="G55" i="5"/>
  <c r="F55" i="5"/>
  <c r="B55" i="5"/>
  <c r="A55" i="5"/>
  <c r="P54" i="5"/>
  <c r="M54" i="5"/>
  <c r="L54" i="5"/>
  <c r="K54" i="5"/>
  <c r="J54" i="5"/>
  <c r="I54" i="5"/>
  <c r="H54" i="5"/>
  <c r="G54" i="5"/>
  <c r="F54" i="5"/>
  <c r="B54" i="5"/>
  <c r="A54" i="5"/>
  <c r="P53" i="5"/>
  <c r="M53" i="5"/>
  <c r="L53" i="5"/>
  <c r="K53" i="5"/>
  <c r="J53" i="5"/>
  <c r="I53" i="5"/>
  <c r="H53" i="5"/>
  <c r="G53" i="5"/>
  <c r="F53" i="5"/>
  <c r="B53" i="5"/>
  <c r="A53" i="5"/>
  <c r="P52" i="5"/>
  <c r="M52" i="5"/>
  <c r="L52" i="5"/>
  <c r="K52" i="5"/>
  <c r="J52" i="5"/>
  <c r="I52" i="5"/>
  <c r="H52" i="5"/>
  <c r="G52" i="5"/>
  <c r="F52" i="5"/>
  <c r="B52" i="5"/>
  <c r="A52" i="5"/>
  <c r="P51" i="5"/>
  <c r="M51" i="5"/>
  <c r="L51" i="5"/>
  <c r="K51" i="5"/>
  <c r="J51" i="5"/>
  <c r="I51" i="5"/>
  <c r="H51" i="5"/>
  <c r="G51" i="5"/>
  <c r="F51" i="5"/>
  <c r="B51" i="5"/>
  <c r="A51" i="5"/>
  <c r="P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P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P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P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P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P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P44" i="5"/>
  <c r="M44" i="5"/>
  <c r="L44" i="5"/>
  <c r="K44" i="5"/>
  <c r="J44" i="5"/>
  <c r="I44" i="5"/>
  <c r="H44" i="5"/>
  <c r="G44" i="5"/>
  <c r="F44" i="5"/>
  <c r="B44" i="5"/>
  <c r="A44" i="5"/>
  <c r="P43" i="5"/>
  <c r="M43" i="5"/>
  <c r="L43" i="5"/>
  <c r="K43" i="5"/>
  <c r="J43" i="5"/>
  <c r="I43" i="5"/>
  <c r="H43" i="5"/>
  <c r="G43" i="5"/>
  <c r="F43" i="5"/>
  <c r="B43" i="5"/>
  <c r="A43" i="5"/>
  <c r="P42" i="5"/>
  <c r="M42" i="5"/>
  <c r="L42" i="5"/>
  <c r="K42" i="5"/>
  <c r="J42" i="5"/>
  <c r="I42" i="5"/>
  <c r="H42" i="5"/>
  <c r="G42" i="5"/>
  <c r="F42" i="5"/>
  <c r="B42" i="5"/>
  <c r="A42" i="5"/>
  <c r="P41" i="5"/>
  <c r="M41" i="5"/>
  <c r="L41" i="5"/>
  <c r="K41" i="5"/>
  <c r="J41" i="5"/>
  <c r="I41" i="5"/>
  <c r="H41" i="5"/>
  <c r="G41" i="5"/>
  <c r="F41" i="5"/>
  <c r="B41" i="5"/>
  <c r="A41" i="5"/>
  <c r="P40" i="5"/>
  <c r="M40" i="5"/>
  <c r="L40" i="5"/>
  <c r="K40" i="5"/>
  <c r="J40" i="5"/>
  <c r="I40" i="5"/>
  <c r="H40" i="5"/>
  <c r="G40" i="5"/>
  <c r="F40" i="5"/>
  <c r="B40" i="5"/>
  <c r="A40" i="5"/>
  <c r="P39" i="5"/>
  <c r="M39" i="5"/>
  <c r="L39" i="5"/>
  <c r="K39" i="5"/>
  <c r="J39" i="5"/>
  <c r="I39" i="5"/>
  <c r="H39" i="5"/>
  <c r="G39" i="5"/>
  <c r="F39" i="5"/>
  <c r="B39" i="5"/>
  <c r="A39" i="5"/>
  <c r="P38" i="5"/>
  <c r="M38" i="5"/>
  <c r="L38" i="5"/>
  <c r="K38" i="5"/>
  <c r="J38" i="5"/>
  <c r="I38" i="5"/>
  <c r="H38" i="5"/>
  <c r="G38" i="5"/>
  <c r="F38" i="5"/>
  <c r="B38" i="5"/>
  <c r="A38" i="5"/>
  <c r="P37" i="5"/>
  <c r="M37" i="5"/>
  <c r="L37" i="5"/>
  <c r="K37" i="5"/>
  <c r="J37" i="5"/>
  <c r="I37" i="5"/>
  <c r="H37" i="5"/>
  <c r="G37" i="5"/>
  <c r="F37" i="5"/>
  <c r="B37" i="5"/>
  <c r="A37" i="5"/>
  <c r="P36" i="5"/>
  <c r="M36" i="5"/>
  <c r="L36" i="5"/>
  <c r="K36" i="5"/>
  <c r="J36" i="5"/>
  <c r="I36" i="5"/>
  <c r="H36" i="5"/>
  <c r="G36" i="5"/>
  <c r="F36" i="5"/>
  <c r="B36" i="5"/>
  <c r="A36" i="5"/>
  <c r="P35" i="5"/>
  <c r="M35" i="5"/>
  <c r="L35" i="5"/>
  <c r="K35" i="5"/>
  <c r="J35" i="5"/>
  <c r="I35" i="5"/>
  <c r="H35" i="5"/>
  <c r="G35" i="5"/>
  <c r="F35" i="5"/>
  <c r="B35" i="5"/>
  <c r="A35" i="5"/>
  <c r="P34" i="5"/>
  <c r="M34" i="5"/>
  <c r="L34" i="5"/>
  <c r="K34" i="5"/>
  <c r="J34" i="5"/>
  <c r="I34" i="5"/>
  <c r="H34" i="5"/>
  <c r="G34" i="5"/>
  <c r="F34" i="5"/>
  <c r="B34" i="5"/>
  <c r="A34" i="5"/>
  <c r="P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P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P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P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P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P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P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P26" i="5"/>
  <c r="M26" i="5"/>
  <c r="L26" i="5"/>
  <c r="K26" i="5"/>
  <c r="J26" i="5"/>
  <c r="I26" i="5"/>
  <c r="H26" i="5"/>
  <c r="G26" i="5"/>
  <c r="F26" i="5"/>
  <c r="B26" i="5"/>
  <c r="A26" i="5"/>
  <c r="P25" i="5"/>
  <c r="M25" i="5"/>
  <c r="L25" i="5"/>
  <c r="K25" i="5"/>
  <c r="J25" i="5"/>
  <c r="I25" i="5"/>
  <c r="H25" i="5"/>
  <c r="G25" i="5"/>
  <c r="F25" i="5"/>
  <c r="B25" i="5"/>
  <c r="A25" i="5"/>
  <c r="P24" i="5"/>
  <c r="M24" i="5"/>
  <c r="L24" i="5"/>
  <c r="K24" i="5"/>
  <c r="J24" i="5"/>
  <c r="I24" i="5"/>
  <c r="H24" i="5"/>
  <c r="G24" i="5"/>
  <c r="F24" i="5"/>
  <c r="B24" i="5"/>
  <c r="A24" i="5"/>
  <c r="P23" i="5"/>
  <c r="M23" i="5"/>
  <c r="L23" i="5"/>
  <c r="K23" i="5"/>
  <c r="J23" i="5"/>
  <c r="I23" i="5"/>
  <c r="H23" i="5"/>
  <c r="G23" i="5"/>
  <c r="F23" i="5"/>
  <c r="B23" i="5"/>
  <c r="A23" i="5"/>
  <c r="P22" i="5"/>
  <c r="M22" i="5"/>
  <c r="L22" i="5"/>
  <c r="K22" i="5"/>
  <c r="J22" i="5"/>
  <c r="I22" i="5"/>
  <c r="H22" i="5"/>
  <c r="G22" i="5"/>
  <c r="F22" i="5"/>
  <c r="B22" i="5"/>
  <c r="A22" i="5"/>
  <c r="P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P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P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P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P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P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P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P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P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P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P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P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P9" i="5"/>
  <c r="M9" i="5"/>
  <c r="L9" i="5"/>
  <c r="K9" i="5"/>
  <c r="J9" i="5"/>
  <c r="I9" i="5"/>
  <c r="H9" i="5"/>
  <c r="G9" i="5"/>
  <c r="F9" i="5"/>
  <c r="B9" i="5"/>
  <c r="A9" i="5"/>
  <c r="P8" i="5"/>
  <c r="M8" i="5"/>
  <c r="L8" i="5"/>
  <c r="K8" i="5"/>
  <c r="J8" i="5"/>
  <c r="I8" i="5"/>
  <c r="H8" i="5"/>
  <c r="G8" i="5"/>
  <c r="F8" i="5"/>
  <c r="B8" i="5"/>
  <c r="A8" i="5"/>
  <c r="P7" i="5"/>
  <c r="M7" i="5"/>
  <c r="L7" i="5"/>
  <c r="K7" i="5"/>
  <c r="J7" i="5"/>
  <c r="I7" i="5"/>
  <c r="H7" i="5"/>
  <c r="G7" i="5"/>
  <c r="F7" i="5"/>
  <c r="B7" i="5"/>
  <c r="A7" i="5"/>
  <c r="P6" i="5"/>
  <c r="M6" i="5"/>
  <c r="L6" i="5"/>
  <c r="K6" i="5"/>
  <c r="J6" i="5"/>
  <c r="I6" i="5"/>
  <c r="H6" i="5"/>
  <c r="G6" i="5"/>
  <c r="F6" i="5"/>
  <c r="B6" i="5"/>
  <c r="A6" i="5"/>
  <c r="P5" i="5"/>
  <c r="M5" i="5"/>
  <c r="L5" i="5"/>
  <c r="K5" i="5"/>
  <c r="J5" i="5"/>
  <c r="I5" i="5"/>
  <c r="H5" i="5"/>
  <c r="G5" i="5"/>
  <c r="F5" i="5"/>
  <c r="B5" i="5"/>
  <c r="A5" i="5"/>
  <c r="P4" i="5"/>
  <c r="M4" i="5"/>
  <c r="L4" i="5"/>
  <c r="K4" i="5"/>
  <c r="J4" i="5"/>
  <c r="I4" i="5"/>
  <c r="H4" i="5"/>
  <c r="G4" i="5"/>
  <c r="F4" i="5"/>
  <c r="B4" i="5"/>
  <c r="A4" i="5"/>
  <c r="P3" i="5"/>
  <c r="M3" i="5"/>
  <c r="L3" i="5"/>
  <c r="K3" i="5"/>
  <c r="J3" i="5"/>
  <c r="I3" i="5"/>
  <c r="H3" i="5"/>
  <c r="G3" i="5"/>
  <c r="F3" i="5"/>
  <c r="B3" i="5"/>
  <c r="A3" i="5"/>
  <c r="P2" i="5"/>
  <c r="M2" i="5"/>
  <c r="L2" i="5"/>
  <c r="K2" i="5"/>
  <c r="J2" i="5"/>
  <c r="I2" i="5"/>
  <c r="H2" i="5"/>
  <c r="G2" i="5"/>
  <c r="F2" i="5"/>
  <c r="B2" i="5"/>
  <c r="A2" i="5"/>
  <c r="G103" i="6"/>
  <c r="B102" i="6"/>
  <c r="E100" i="6"/>
  <c r="C97" i="6"/>
  <c r="C93" i="6"/>
  <c r="B90" i="6"/>
  <c r="F104" i="6"/>
  <c r="D104" i="6"/>
  <c r="A104" i="6"/>
  <c r="G101" i="6"/>
  <c r="E101" i="6"/>
  <c r="E99" i="6"/>
  <c r="C99" i="6"/>
  <c r="C98" i="6"/>
  <c r="A97" i="6"/>
  <c r="D95" i="6"/>
  <c r="G94" i="6"/>
  <c r="D94" i="6"/>
  <c r="B93" i="6"/>
  <c r="B92" i="6"/>
  <c r="F90" i="6"/>
  <c r="C90" i="6"/>
  <c r="G89" i="6"/>
  <c r="F64" i="6"/>
  <c r="F63" i="6"/>
  <c r="R3" i="6"/>
  <c r="I21" i="6"/>
  <c r="H21" i="6"/>
  <c r="A21" i="6"/>
  <c r="R104" i="4"/>
  <c r="Q104" i="4"/>
  <c r="P104" i="4"/>
  <c r="O104" i="4"/>
  <c r="N104" i="4"/>
  <c r="M104" i="4"/>
  <c r="L104" i="4"/>
  <c r="K104" i="4"/>
  <c r="J104" i="4"/>
  <c r="I104" i="4"/>
  <c r="H104" i="4"/>
  <c r="R103" i="4"/>
  <c r="Q103" i="4"/>
  <c r="P103" i="4"/>
  <c r="O103" i="4"/>
  <c r="N103" i="4"/>
  <c r="M103" i="4"/>
  <c r="L103" i="4"/>
  <c r="K103" i="4"/>
  <c r="J103" i="4"/>
  <c r="I103" i="4"/>
  <c r="H103" i="4"/>
  <c r="R102" i="4"/>
  <c r="Q102" i="4"/>
  <c r="P102" i="4"/>
  <c r="O102" i="4"/>
  <c r="N102" i="4"/>
  <c r="M102" i="4"/>
  <c r="L102" i="4"/>
  <c r="K102" i="4"/>
  <c r="J102" i="4"/>
  <c r="I102" i="4"/>
  <c r="H102" i="4"/>
  <c r="R101" i="4"/>
  <c r="Q101" i="4"/>
  <c r="P101" i="4"/>
  <c r="O101" i="4"/>
  <c r="N101" i="4"/>
  <c r="M101" i="4"/>
  <c r="L101" i="4"/>
  <c r="K101" i="4"/>
  <c r="J101" i="4"/>
  <c r="I101" i="4"/>
  <c r="H101" i="4"/>
  <c r="R100" i="4"/>
  <c r="Q100" i="4"/>
  <c r="P100" i="4"/>
  <c r="O100" i="4"/>
  <c r="N100" i="4"/>
  <c r="M100" i="4"/>
  <c r="L100" i="4"/>
  <c r="K100" i="4"/>
  <c r="J100" i="4"/>
  <c r="I100" i="4"/>
  <c r="H100" i="4"/>
  <c r="R99" i="4"/>
  <c r="Q99" i="4"/>
  <c r="P99" i="4"/>
  <c r="O99" i="4"/>
  <c r="N99" i="4"/>
  <c r="M99" i="4"/>
  <c r="L99" i="4"/>
  <c r="K99" i="4"/>
  <c r="J99" i="4"/>
  <c r="I99" i="4"/>
  <c r="H99" i="4"/>
  <c r="R98" i="4"/>
  <c r="Q98" i="4"/>
  <c r="P98" i="4"/>
  <c r="O98" i="4"/>
  <c r="N98" i="4"/>
  <c r="M98" i="4"/>
  <c r="L98" i="4"/>
  <c r="K98" i="4"/>
  <c r="J98" i="4"/>
  <c r="I98" i="4"/>
  <c r="H98" i="4"/>
  <c r="R97" i="4"/>
  <c r="Q97" i="4"/>
  <c r="P97" i="4"/>
  <c r="O97" i="4"/>
  <c r="N97" i="4"/>
  <c r="M97" i="4"/>
  <c r="L97" i="4"/>
  <c r="K97" i="4"/>
  <c r="J97" i="4"/>
  <c r="I97" i="4"/>
  <c r="H97" i="4"/>
  <c r="R96" i="4"/>
  <c r="Q96" i="4"/>
  <c r="P96" i="4"/>
  <c r="O96" i="4"/>
  <c r="N96" i="4"/>
  <c r="M96" i="4"/>
  <c r="L96" i="4"/>
  <c r="K96" i="4"/>
  <c r="J96" i="4"/>
  <c r="I96" i="4"/>
  <c r="H96" i="4"/>
  <c r="R95" i="4"/>
  <c r="Q95" i="4"/>
  <c r="P95" i="4"/>
  <c r="O95" i="4"/>
  <c r="N95" i="4"/>
  <c r="M95" i="4"/>
  <c r="L95" i="4"/>
  <c r="K95" i="4"/>
  <c r="J95" i="4"/>
  <c r="I95" i="4"/>
  <c r="H95" i="4"/>
  <c r="R94" i="4"/>
  <c r="Q94" i="4"/>
  <c r="P94" i="4"/>
  <c r="O94" i="4"/>
  <c r="N94" i="4"/>
  <c r="M94" i="4"/>
  <c r="L94" i="4"/>
  <c r="K94" i="4"/>
  <c r="J94" i="4"/>
  <c r="I94" i="4"/>
  <c r="H94" i="4"/>
  <c r="R93" i="4"/>
  <c r="Q93" i="4"/>
  <c r="P93" i="4"/>
  <c r="O93" i="4"/>
  <c r="N93" i="4"/>
  <c r="M93" i="4"/>
  <c r="L93" i="4"/>
  <c r="K93" i="4"/>
  <c r="J93" i="4"/>
  <c r="I93" i="4"/>
  <c r="H93" i="4"/>
  <c r="R92" i="4"/>
  <c r="Q92" i="4"/>
  <c r="P92" i="4"/>
  <c r="O92" i="4"/>
  <c r="N92" i="4"/>
  <c r="M92" i="4"/>
  <c r="L92" i="4"/>
  <c r="K92" i="4"/>
  <c r="J92" i="4"/>
  <c r="I92" i="4"/>
  <c r="H92" i="4"/>
  <c r="R91" i="4"/>
  <c r="Q91" i="4"/>
  <c r="P91" i="4"/>
  <c r="O91" i="4"/>
  <c r="N91" i="4"/>
  <c r="M91" i="4"/>
  <c r="L91" i="4"/>
  <c r="K91" i="4"/>
  <c r="J91" i="4"/>
  <c r="I91" i="4"/>
  <c r="H91" i="4"/>
  <c r="R90" i="4"/>
  <c r="Q90" i="4"/>
  <c r="P90" i="4"/>
  <c r="O90" i="4"/>
  <c r="N90" i="4"/>
  <c r="M90" i="4"/>
  <c r="L90" i="4"/>
  <c r="K90" i="4"/>
  <c r="J90" i="4"/>
  <c r="I90" i="4"/>
  <c r="H90" i="4"/>
  <c r="R89" i="4"/>
  <c r="Q89" i="4"/>
  <c r="P89" i="4"/>
  <c r="O89" i="4"/>
  <c r="N89" i="4"/>
  <c r="M89" i="4"/>
  <c r="L89" i="4"/>
  <c r="K89" i="4"/>
  <c r="J89" i="4"/>
  <c r="I89" i="4"/>
  <c r="L87" i="4"/>
  <c r="K87" i="4"/>
  <c r="I87" i="4"/>
  <c r="H87" i="4"/>
  <c r="G87" i="4"/>
  <c r="G104" i="4" s="1"/>
  <c r="F87" i="4"/>
  <c r="E87" i="4"/>
  <c r="D87" i="4"/>
  <c r="D104" i="4" s="1"/>
  <c r="C87" i="4"/>
  <c r="C104" i="4" s="1"/>
  <c r="B87" i="4"/>
  <c r="B104" i="4" s="1"/>
  <c r="A87" i="4"/>
  <c r="A104" i="4" s="1"/>
  <c r="L86" i="4"/>
  <c r="K86" i="4"/>
  <c r="I86" i="4"/>
  <c r="H86" i="4"/>
  <c r="G86" i="4"/>
  <c r="G103" i="4" s="1"/>
  <c r="F86" i="4"/>
  <c r="F103" i="4" s="1"/>
  <c r="E86" i="4"/>
  <c r="E103" i="4" s="1"/>
  <c r="D86" i="4"/>
  <c r="D103" i="4" s="1"/>
  <c r="C86" i="4"/>
  <c r="C103" i="4" s="1"/>
  <c r="B86" i="4"/>
  <c r="B103" i="4" s="1"/>
  <c r="A86" i="4"/>
  <c r="A103" i="4" s="1"/>
  <c r="L85" i="4"/>
  <c r="K85" i="4"/>
  <c r="I85" i="4"/>
  <c r="H85" i="4"/>
  <c r="G85" i="4"/>
  <c r="G102" i="4" s="1"/>
  <c r="F85" i="4"/>
  <c r="F102" i="4" s="1"/>
  <c r="E85" i="4"/>
  <c r="D85" i="4"/>
  <c r="D102" i="4" s="1"/>
  <c r="C85" i="4"/>
  <c r="B85" i="4"/>
  <c r="B102" i="4" s="1"/>
  <c r="A85" i="4"/>
  <c r="A102" i="4" s="1"/>
  <c r="L84" i="4"/>
  <c r="K84" i="4"/>
  <c r="I84" i="4"/>
  <c r="H84" i="4"/>
  <c r="G84" i="4"/>
  <c r="G101" i="4" s="1"/>
  <c r="F84" i="4"/>
  <c r="E84" i="4"/>
  <c r="D84" i="4"/>
  <c r="D101" i="4" s="1"/>
  <c r="C84" i="4"/>
  <c r="C101" i="4" s="1"/>
  <c r="B84" i="4"/>
  <c r="B101" i="4" s="1"/>
  <c r="A84" i="4"/>
  <c r="A101" i="4" s="1"/>
  <c r="L83" i="4"/>
  <c r="K83" i="4"/>
  <c r="I83" i="4"/>
  <c r="H83" i="4"/>
  <c r="G83" i="4"/>
  <c r="G100" i="4" s="1"/>
  <c r="F83" i="4"/>
  <c r="E83" i="4"/>
  <c r="D83" i="4"/>
  <c r="D100" i="4" s="1"/>
  <c r="C83" i="4"/>
  <c r="C100" i="4" s="1"/>
  <c r="B83" i="4"/>
  <c r="B100" i="4" s="1"/>
  <c r="A83" i="4"/>
  <c r="L82" i="4"/>
  <c r="K82" i="4"/>
  <c r="I82" i="4"/>
  <c r="H82" i="4"/>
  <c r="G82" i="4"/>
  <c r="G99" i="4" s="1"/>
  <c r="F82" i="4"/>
  <c r="F99" i="4" s="1"/>
  <c r="E82" i="4"/>
  <c r="E99" i="4" s="1"/>
  <c r="D82" i="4"/>
  <c r="C82" i="4"/>
  <c r="C99" i="4" s="1"/>
  <c r="B82" i="4"/>
  <c r="B99" i="4" s="1"/>
  <c r="A82" i="4"/>
  <c r="A99" i="4" s="1"/>
  <c r="L81" i="4"/>
  <c r="K81" i="4"/>
  <c r="I81" i="4"/>
  <c r="H81" i="4"/>
  <c r="G81" i="4"/>
  <c r="G98" i="4" s="1"/>
  <c r="F81" i="4"/>
  <c r="F98" i="4" s="1"/>
  <c r="E81" i="4"/>
  <c r="E98" i="4" s="1"/>
  <c r="D81" i="4"/>
  <c r="D98" i="4" s="1"/>
  <c r="C81" i="4"/>
  <c r="C98" i="4" s="1"/>
  <c r="B81" i="4"/>
  <c r="A81" i="4"/>
  <c r="A98" i="4" s="1"/>
  <c r="L80" i="4"/>
  <c r="K80" i="4"/>
  <c r="I80" i="4"/>
  <c r="H80" i="4"/>
  <c r="G80" i="4"/>
  <c r="G97" i="4" s="1"/>
  <c r="F80" i="4"/>
  <c r="F97" i="4" s="1"/>
  <c r="E80" i="4"/>
  <c r="E97" i="4" s="1"/>
  <c r="D80" i="4"/>
  <c r="D97" i="4" s="1"/>
  <c r="C80" i="4"/>
  <c r="C97" i="4" s="1"/>
  <c r="B80" i="4"/>
  <c r="A80" i="4"/>
  <c r="A97" i="4" s="1"/>
  <c r="L79" i="4"/>
  <c r="K79" i="4"/>
  <c r="I79" i="4"/>
  <c r="H79" i="4"/>
  <c r="G79" i="4"/>
  <c r="G96" i="4" s="1"/>
  <c r="F79" i="4"/>
  <c r="F96" i="4" s="1"/>
  <c r="E79" i="4"/>
  <c r="E96" i="4" s="1"/>
  <c r="D79" i="4"/>
  <c r="D96" i="4" s="1"/>
  <c r="C79" i="4"/>
  <c r="C96" i="4" s="1"/>
  <c r="B79" i="4"/>
  <c r="A79" i="4"/>
  <c r="A96" i="4" s="1"/>
  <c r="L78" i="4"/>
  <c r="K78" i="4"/>
  <c r="I78" i="4"/>
  <c r="H78" i="4"/>
  <c r="G78" i="4"/>
  <c r="G95" i="4" s="1"/>
  <c r="F78" i="4"/>
  <c r="F95" i="4" s="1"/>
  <c r="E78" i="4"/>
  <c r="D78" i="4"/>
  <c r="D95" i="4" s="1"/>
  <c r="C78" i="4"/>
  <c r="C95" i="4" s="1"/>
  <c r="B78" i="4"/>
  <c r="B95" i="4" s="1"/>
  <c r="A78" i="4"/>
  <c r="A95" i="4" s="1"/>
  <c r="L77" i="4"/>
  <c r="K77" i="4"/>
  <c r="I77" i="4"/>
  <c r="H77" i="4"/>
  <c r="G77" i="4"/>
  <c r="G94" i="4" s="1"/>
  <c r="F77" i="4"/>
  <c r="F94" i="4" s="1"/>
  <c r="E77" i="4"/>
  <c r="E94" i="4" s="1"/>
  <c r="D77" i="4"/>
  <c r="D94" i="4" s="1"/>
  <c r="C77" i="4"/>
  <c r="C94" i="4" s="1"/>
  <c r="B77" i="4"/>
  <c r="B94" i="4" s="1"/>
  <c r="A77" i="4"/>
  <c r="A94" i="4" s="1"/>
  <c r="L76" i="4"/>
  <c r="K76" i="4"/>
  <c r="I76" i="4"/>
  <c r="H76" i="4"/>
  <c r="G76" i="4"/>
  <c r="G93" i="4" s="1"/>
  <c r="F76" i="4"/>
  <c r="E76" i="4"/>
  <c r="E93" i="4" s="1"/>
  <c r="D76" i="4"/>
  <c r="D93" i="4" s="1"/>
  <c r="C76" i="4"/>
  <c r="B76" i="4"/>
  <c r="B93" i="4" s="1"/>
  <c r="A76" i="4"/>
  <c r="A93" i="4" s="1"/>
  <c r="L75" i="4"/>
  <c r="K75" i="4"/>
  <c r="I75" i="4"/>
  <c r="H75" i="4"/>
  <c r="G75" i="4"/>
  <c r="G92" i="4" s="1"/>
  <c r="F75" i="4"/>
  <c r="F92" i="4" s="1"/>
  <c r="E75" i="4"/>
  <c r="E92" i="4" s="1"/>
  <c r="D75" i="4"/>
  <c r="D92" i="4" s="1"/>
  <c r="C75" i="4"/>
  <c r="C92" i="4" s="1"/>
  <c r="B75" i="4"/>
  <c r="B92" i="4" s="1"/>
  <c r="A75" i="4"/>
  <c r="A92" i="4" s="1"/>
  <c r="L74" i="4"/>
  <c r="K74" i="4"/>
  <c r="I74" i="4"/>
  <c r="H74" i="4"/>
  <c r="G74" i="4"/>
  <c r="G91" i="4" s="1"/>
  <c r="F74" i="4"/>
  <c r="F91" i="4" s="1"/>
  <c r="E74" i="4"/>
  <c r="E91" i="4" s="1"/>
  <c r="D74" i="4"/>
  <c r="C74" i="4"/>
  <c r="C91" i="4" s="1"/>
  <c r="B74" i="4"/>
  <c r="B91" i="4" s="1"/>
  <c r="A74" i="4"/>
  <c r="L73" i="4"/>
  <c r="K73" i="4"/>
  <c r="I73" i="4"/>
  <c r="H73" i="4"/>
  <c r="G73" i="4"/>
  <c r="F73" i="4"/>
  <c r="F90" i="4" s="1"/>
  <c r="E73" i="4"/>
  <c r="E90" i="4" s="1"/>
  <c r="D73" i="4"/>
  <c r="D90" i="4" s="1"/>
  <c r="C73" i="4"/>
  <c r="C90" i="4" s="1"/>
  <c r="B73" i="4"/>
  <c r="B90" i="4" s="1"/>
  <c r="A73" i="4"/>
  <c r="A90" i="4" s="1"/>
  <c r="L72" i="4"/>
  <c r="K72" i="4"/>
  <c r="J72" i="4"/>
  <c r="I72" i="4"/>
  <c r="H72" i="4"/>
  <c r="G72" i="4"/>
  <c r="G89" i="4" s="1"/>
  <c r="F72" i="4"/>
  <c r="F89" i="4" s="1"/>
  <c r="E72" i="4"/>
  <c r="E89" i="4" s="1"/>
  <c r="D72" i="4"/>
  <c r="D89" i="4" s="1"/>
  <c r="C72" i="4"/>
  <c r="C89" i="4" s="1"/>
  <c r="B72" i="4"/>
  <c r="B89" i="4" s="1"/>
  <c r="A72" i="4"/>
  <c r="A89" i="4" s="1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P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P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P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P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P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P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P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P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P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P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P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P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P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P12" i="4"/>
  <c r="M12" i="4"/>
  <c r="L12" i="4"/>
  <c r="K12" i="4"/>
  <c r="J12" i="4"/>
  <c r="I12" i="4"/>
  <c r="H12" i="4"/>
  <c r="G12" i="4"/>
  <c r="F12" i="4"/>
  <c r="R6" i="4" s="1"/>
  <c r="E12" i="4"/>
  <c r="D12" i="4"/>
  <c r="C12" i="4"/>
  <c r="B12" i="4"/>
  <c r="A12" i="4"/>
  <c r="P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P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P9" i="4"/>
  <c r="M9" i="4"/>
  <c r="L9" i="4"/>
  <c r="K9" i="4"/>
  <c r="J9" i="4"/>
  <c r="I9" i="4"/>
  <c r="H9" i="4"/>
  <c r="G9" i="4"/>
  <c r="F9" i="4"/>
  <c r="R5" i="4" s="1"/>
  <c r="E9" i="4"/>
  <c r="D9" i="4"/>
  <c r="C9" i="4"/>
  <c r="B9" i="4"/>
  <c r="A9" i="4"/>
  <c r="P8" i="4"/>
  <c r="M8" i="4"/>
  <c r="L8" i="4"/>
  <c r="K8" i="4"/>
  <c r="J8" i="4"/>
  <c r="I8" i="4"/>
  <c r="H8" i="4"/>
  <c r="G8" i="4"/>
  <c r="F8" i="4"/>
  <c r="E8" i="4"/>
  <c r="D8" i="4"/>
  <c r="C8" i="4"/>
  <c r="B8" i="4"/>
  <c r="A8" i="4"/>
  <c r="P7" i="4"/>
  <c r="M7" i="4"/>
  <c r="L7" i="4"/>
  <c r="K7" i="4"/>
  <c r="J7" i="4"/>
  <c r="I7" i="4"/>
  <c r="H7" i="4"/>
  <c r="G7" i="4"/>
  <c r="F7" i="4"/>
  <c r="E7" i="4"/>
  <c r="D7" i="4"/>
  <c r="C7" i="4"/>
  <c r="B7" i="4"/>
  <c r="A7" i="4"/>
  <c r="X6" i="4"/>
  <c r="W6" i="4"/>
  <c r="V6" i="4"/>
  <c r="U6" i="4"/>
  <c r="T6" i="4"/>
  <c r="S6" i="4"/>
  <c r="P6" i="4"/>
  <c r="M6" i="4"/>
  <c r="L6" i="4"/>
  <c r="K6" i="4"/>
  <c r="J6" i="4"/>
  <c r="I6" i="4"/>
  <c r="H6" i="4"/>
  <c r="G6" i="4"/>
  <c r="F6" i="4"/>
  <c r="R4" i="4" s="1"/>
  <c r="E6" i="4"/>
  <c r="D6" i="4"/>
  <c r="C6" i="4"/>
  <c r="B6" i="4"/>
  <c r="A6" i="4"/>
  <c r="X5" i="4"/>
  <c r="W5" i="4"/>
  <c r="V5" i="4"/>
  <c r="U5" i="4"/>
  <c r="T5" i="4"/>
  <c r="S5" i="4"/>
  <c r="P5" i="4"/>
  <c r="M5" i="4"/>
  <c r="L5" i="4"/>
  <c r="K5" i="4"/>
  <c r="J5" i="4"/>
  <c r="I5" i="4"/>
  <c r="H5" i="4"/>
  <c r="G5" i="4"/>
  <c r="F5" i="4"/>
  <c r="E5" i="4"/>
  <c r="D5" i="4"/>
  <c r="C5" i="4"/>
  <c r="B5" i="4"/>
  <c r="A5" i="4"/>
  <c r="X4" i="4"/>
  <c r="W4" i="4"/>
  <c r="V4" i="4"/>
  <c r="U4" i="4"/>
  <c r="T4" i="4"/>
  <c r="S4" i="4"/>
  <c r="P4" i="4"/>
  <c r="M4" i="4"/>
  <c r="L4" i="4"/>
  <c r="K4" i="4"/>
  <c r="J4" i="4"/>
  <c r="I4" i="4"/>
  <c r="H4" i="4"/>
  <c r="G4" i="4"/>
  <c r="F4" i="4"/>
  <c r="E4" i="4"/>
  <c r="D4" i="4"/>
  <c r="C4" i="4"/>
  <c r="B4" i="4"/>
  <c r="A4" i="4"/>
  <c r="X3" i="4"/>
  <c r="W3" i="4"/>
  <c r="V3" i="4"/>
  <c r="U3" i="4"/>
  <c r="T3" i="4"/>
  <c r="S3" i="4"/>
  <c r="P3" i="4"/>
  <c r="M3" i="4"/>
  <c r="L3" i="4"/>
  <c r="K3" i="4"/>
  <c r="J3" i="4"/>
  <c r="I3" i="4"/>
  <c r="H3" i="4"/>
  <c r="G3" i="4"/>
  <c r="F3" i="4"/>
  <c r="E3" i="4"/>
  <c r="D3" i="4"/>
  <c r="C3" i="4"/>
  <c r="B3" i="4"/>
  <c r="A3" i="4"/>
  <c r="P2" i="4"/>
  <c r="P21" i="4" s="1"/>
  <c r="O2" i="4"/>
  <c r="O21" i="4" s="1"/>
  <c r="N2" i="4"/>
  <c r="N21" i="4" s="1"/>
  <c r="M2" i="4"/>
  <c r="L2" i="4"/>
  <c r="L21" i="4" s="1"/>
  <c r="K2" i="4"/>
  <c r="K21" i="4" s="1"/>
  <c r="J2" i="4"/>
  <c r="I2" i="4"/>
  <c r="I21" i="4" s="1"/>
  <c r="H2" i="4"/>
  <c r="H21" i="4" s="1"/>
  <c r="G2" i="4"/>
  <c r="G21" i="4" s="1"/>
  <c r="F2" i="4"/>
  <c r="R2" i="4" s="1"/>
  <c r="E2" i="4"/>
  <c r="E21" i="4" s="1"/>
  <c r="D2" i="4"/>
  <c r="D21" i="4" s="1"/>
  <c r="C2" i="4"/>
  <c r="C21" i="4" s="1"/>
  <c r="B2" i="4"/>
  <c r="B21" i="4" s="1"/>
  <c r="A2" i="4"/>
  <c r="A21" i="4" s="1"/>
  <c r="P106" i="3"/>
  <c r="M106" i="3"/>
  <c r="L106" i="3"/>
  <c r="K106" i="3"/>
  <c r="J106" i="3"/>
  <c r="I106" i="3"/>
  <c r="H106" i="3"/>
  <c r="G106" i="3"/>
  <c r="F106" i="3"/>
  <c r="B106" i="3"/>
  <c r="A106" i="3"/>
  <c r="P105" i="3"/>
  <c r="M105" i="3"/>
  <c r="L105" i="3"/>
  <c r="K105" i="3"/>
  <c r="J105" i="3"/>
  <c r="I105" i="3"/>
  <c r="H105" i="3"/>
  <c r="G105" i="3"/>
  <c r="F105" i="3"/>
  <c r="B105" i="3"/>
  <c r="A105" i="3"/>
  <c r="P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P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P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P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P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P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P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P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P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P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P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P92" i="3"/>
  <c r="M92" i="3"/>
  <c r="L92" i="3"/>
  <c r="K92" i="3"/>
  <c r="J92" i="3"/>
  <c r="I92" i="3"/>
  <c r="H92" i="3"/>
  <c r="G92" i="3"/>
  <c r="F92" i="3"/>
  <c r="B92" i="3"/>
  <c r="A92" i="3"/>
  <c r="P91" i="3"/>
  <c r="M91" i="3"/>
  <c r="L91" i="3"/>
  <c r="K91" i="3"/>
  <c r="J91" i="3"/>
  <c r="I91" i="3"/>
  <c r="H91" i="3"/>
  <c r="G91" i="3"/>
  <c r="F91" i="3"/>
  <c r="B91" i="3"/>
  <c r="A91" i="3"/>
  <c r="P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P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P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P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P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P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P84" i="3"/>
  <c r="M84" i="3"/>
  <c r="L84" i="3"/>
  <c r="K84" i="3"/>
  <c r="J84" i="3"/>
  <c r="I84" i="3"/>
  <c r="H84" i="3"/>
  <c r="G84" i="3"/>
  <c r="F84" i="3"/>
  <c r="B84" i="3"/>
  <c r="A84" i="3"/>
  <c r="P83" i="3"/>
  <c r="M83" i="3"/>
  <c r="L83" i="3"/>
  <c r="K83" i="3"/>
  <c r="J83" i="3"/>
  <c r="I83" i="3"/>
  <c r="H83" i="3"/>
  <c r="G83" i="3"/>
  <c r="F83" i="3"/>
  <c r="B83" i="3"/>
  <c r="A83" i="3"/>
  <c r="P82" i="3"/>
  <c r="M82" i="3"/>
  <c r="L82" i="3"/>
  <c r="K82" i="3"/>
  <c r="J82" i="3"/>
  <c r="I82" i="3"/>
  <c r="H82" i="3"/>
  <c r="G82" i="3"/>
  <c r="F82" i="3"/>
  <c r="B82" i="3"/>
  <c r="A82" i="3"/>
  <c r="P81" i="3"/>
  <c r="M81" i="3"/>
  <c r="L81" i="3"/>
  <c r="K81" i="3"/>
  <c r="J81" i="3"/>
  <c r="I81" i="3"/>
  <c r="H81" i="3"/>
  <c r="G81" i="3"/>
  <c r="F81" i="3"/>
  <c r="B81" i="3"/>
  <c r="A81" i="3"/>
  <c r="P80" i="3"/>
  <c r="M80" i="3"/>
  <c r="L80" i="3"/>
  <c r="K80" i="3"/>
  <c r="J80" i="3"/>
  <c r="I80" i="3"/>
  <c r="H80" i="3"/>
  <c r="G80" i="3"/>
  <c r="F80" i="3"/>
  <c r="B80" i="3"/>
  <c r="A80" i="3"/>
  <c r="P79" i="3"/>
  <c r="M79" i="3"/>
  <c r="L79" i="3"/>
  <c r="K79" i="3"/>
  <c r="J79" i="3"/>
  <c r="I79" i="3"/>
  <c r="H79" i="3"/>
  <c r="G79" i="3"/>
  <c r="F79" i="3"/>
  <c r="B79" i="3"/>
  <c r="A79" i="3"/>
  <c r="P78" i="3"/>
  <c r="M78" i="3"/>
  <c r="L78" i="3"/>
  <c r="K78" i="3"/>
  <c r="J78" i="3"/>
  <c r="I78" i="3"/>
  <c r="H78" i="3"/>
  <c r="G78" i="3"/>
  <c r="F78" i="3"/>
  <c r="B78" i="3"/>
  <c r="A78" i="3"/>
  <c r="P77" i="3"/>
  <c r="M77" i="3"/>
  <c r="L77" i="3"/>
  <c r="K77" i="3"/>
  <c r="J77" i="3"/>
  <c r="I77" i="3"/>
  <c r="H77" i="3"/>
  <c r="G77" i="3"/>
  <c r="F77" i="3"/>
  <c r="B77" i="3"/>
  <c r="A77" i="3"/>
  <c r="P76" i="3"/>
  <c r="M76" i="3"/>
  <c r="L76" i="3"/>
  <c r="K76" i="3"/>
  <c r="J76" i="3"/>
  <c r="I76" i="3"/>
  <c r="H76" i="3"/>
  <c r="G76" i="3"/>
  <c r="F76" i="3"/>
  <c r="B76" i="3"/>
  <c r="A76" i="3"/>
  <c r="P75" i="3"/>
  <c r="M75" i="3"/>
  <c r="L75" i="3"/>
  <c r="K75" i="3"/>
  <c r="J75" i="3"/>
  <c r="I75" i="3"/>
  <c r="H75" i="3"/>
  <c r="G75" i="3"/>
  <c r="F75" i="3"/>
  <c r="B75" i="3"/>
  <c r="A75" i="3"/>
  <c r="P74" i="3"/>
  <c r="M74" i="3"/>
  <c r="L74" i="3"/>
  <c r="K74" i="3"/>
  <c r="J74" i="3"/>
  <c r="I74" i="3"/>
  <c r="H74" i="3"/>
  <c r="G74" i="3"/>
  <c r="F74" i="3"/>
  <c r="B74" i="3"/>
  <c r="A74" i="3"/>
  <c r="P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P72" i="3"/>
  <c r="M72" i="3"/>
  <c r="L72" i="3"/>
  <c r="K72" i="3"/>
  <c r="J72" i="3"/>
  <c r="I72" i="3"/>
  <c r="H72" i="3"/>
  <c r="G72" i="3"/>
  <c r="F72" i="3"/>
  <c r="B72" i="3"/>
  <c r="A72" i="3"/>
  <c r="P71" i="3"/>
  <c r="M71" i="3"/>
  <c r="L71" i="3"/>
  <c r="K71" i="3"/>
  <c r="J71" i="3"/>
  <c r="I71" i="3"/>
  <c r="H71" i="3"/>
  <c r="G71" i="3"/>
  <c r="F71" i="3"/>
  <c r="B71" i="3"/>
  <c r="A71" i="3"/>
  <c r="P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P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P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P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P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P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P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P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P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P61" i="3"/>
  <c r="M61" i="3"/>
  <c r="L61" i="3"/>
  <c r="K61" i="3"/>
  <c r="J61" i="3"/>
  <c r="I61" i="3"/>
  <c r="H61" i="3"/>
  <c r="G61" i="3"/>
  <c r="F61" i="3"/>
  <c r="B61" i="3"/>
  <c r="A61" i="3"/>
  <c r="P60" i="3"/>
  <c r="M60" i="3"/>
  <c r="L60" i="3"/>
  <c r="K60" i="3"/>
  <c r="J60" i="3"/>
  <c r="I60" i="3"/>
  <c r="H60" i="3"/>
  <c r="G60" i="3"/>
  <c r="F60" i="3"/>
  <c r="B60" i="3"/>
  <c r="A60" i="3"/>
  <c r="P59" i="3"/>
  <c r="M59" i="3"/>
  <c r="L59" i="3"/>
  <c r="K59" i="3"/>
  <c r="J59" i="3"/>
  <c r="I59" i="3"/>
  <c r="H59" i="3"/>
  <c r="G59" i="3"/>
  <c r="F59" i="3"/>
  <c r="B59" i="3"/>
  <c r="A59" i="3"/>
  <c r="P58" i="3"/>
  <c r="M58" i="3"/>
  <c r="L58" i="3"/>
  <c r="K58" i="3"/>
  <c r="J58" i="3"/>
  <c r="I58" i="3"/>
  <c r="H58" i="3"/>
  <c r="G58" i="3"/>
  <c r="F58" i="3"/>
  <c r="B58" i="3"/>
  <c r="A58" i="3"/>
  <c r="P57" i="3"/>
  <c r="M57" i="3"/>
  <c r="L57" i="3"/>
  <c r="K57" i="3"/>
  <c r="J57" i="3"/>
  <c r="I57" i="3"/>
  <c r="H57" i="3"/>
  <c r="G57" i="3"/>
  <c r="F57" i="3"/>
  <c r="B57" i="3"/>
  <c r="A57" i="3"/>
  <c r="P56" i="3"/>
  <c r="M56" i="3"/>
  <c r="L56" i="3"/>
  <c r="K56" i="3"/>
  <c r="J56" i="3"/>
  <c r="I56" i="3"/>
  <c r="H56" i="3"/>
  <c r="G56" i="3"/>
  <c r="F56" i="3"/>
  <c r="B56" i="3"/>
  <c r="A56" i="3"/>
  <c r="P55" i="3"/>
  <c r="M55" i="3"/>
  <c r="L55" i="3"/>
  <c r="K55" i="3"/>
  <c r="J55" i="3"/>
  <c r="I55" i="3"/>
  <c r="H55" i="3"/>
  <c r="G55" i="3"/>
  <c r="F55" i="3"/>
  <c r="B55" i="3"/>
  <c r="A55" i="3"/>
  <c r="P54" i="3"/>
  <c r="M54" i="3"/>
  <c r="L54" i="3"/>
  <c r="K54" i="3"/>
  <c r="J54" i="3"/>
  <c r="I54" i="3"/>
  <c r="H54" i="3"/>
  <c r="G54" i="3"/>
  <c r="F54" i="3"/>
  <c r="B54" i="3"/>
  <c r="A54" i="3"/>
  <c r="P53" i="3"/>
  <c r="M53" i="3"/>
  <c r="L53" i="3"/>
  <c r="K53" i="3"/>
  <c r="J53" i="3"/>
  <c r="I53" i="3"/>
  <c r="H53" i="3"/>
  <c r="G53" i="3"/>
  <c r="F53" i="3"/>
  <c r="B53" i="3"/>
  <c r="A53" i="3"/>
  <c r="P52" i="3"/>
  <c r="M52" i="3"/>
  <c r="L52" i="3"/>
  <c r="K52" i="3"/>
  <c r="J52" i="3"/>
  <c r="I52" i="3"/>
  <c r="H52" i="3"/>
  <c r="G52" i="3"/>
  <c r="F52" i="3"/>
  <c r="B52" i="3"/>
  <c r="A52" i="3"/>
  <c r="P51" i="3"/>
  <c r="M51" i="3"/>
  <c r="L51" i="3"/>
  <c r="K51" i="3"/>
  <c r="J51" i="3"/>
  <c r="I51" i="3"/>
  <c r="H51" i="3"/>
  <c r="G51" i="3"/>
  <c r="F51" i="3"/>
  <c r="B51" i="3"/>
  <c r="A51" i="3"/>
  <c r="P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P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P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P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P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P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P44" i="3"/>
  <c r="M44" i="3"/>
  <c r="L44" i="3"/>
  <c r="K44" i="3"/>
  <c r="J44" i="3"/>
  <c r="I44" i="3"/>
  <c r="H44" i="3"/>
  <c r="G44" i="3"/>
  <c r="F44" i="3"/>
  <c r="B44" i="3"/>
  <c r="A44" i="3"/>
  <c r="P43" i="3"/>
  <c r="M43" i="3"/>
  <c r="L43" i="3"/>
  <c r="K43" i="3"/>
  <c r="J43" i="3"/>
  <c r="I43" i="3"/>
  <c r="H43" i="3"/>
  <c r="G43" i="3"/>
  <c r="F43" i="3"/>
  <c r="B43" i="3"/>
  <c r="A43" i="3"/>
  <c r="P42" i="3"/>
  <c r="M42" i="3"/>
  <c r="L42" i="3"/>
  <c r="K42" i="3"/>
  <c r="J42" i="3"/>
  <c r="I42" i="3"/>
  <c r="H42" i="3"/>
  <c r="G42" i="3"/>
  <c r="F42" i="3"/>
  <c r="B42" i="3"/>
  <c r="A42" i="3"/>
  <c r="P41" i="3"/>
  <c r="M41" i="3"/>
  <c r="L41" i="3"/>
  <c r="K41" i="3"/>
  <c r="J41" i="3"/>
  <c r="I41" i="3"/>
  <c r="H41" i="3"/>
  <c r="G41" i="3"/>
  <c r="F41" i="3"/>
  <c r="B41" i="3"/>
  <c r="A41" i="3"/>
  <c r="P40" i="3"/>
  <c r="M40" i="3"/>
  <c r="L40" i="3"/>
  <c r="K40" i="3"/>
  <c r="J40" i="3"/>
  <c r="I40" i="3"/>
  <c r="H40" i="3"/>
  <c r="G40" i="3"/>
  <c r="F40" i="3"/>
  <c r="B40" i="3"/>
  <c r="A40" i="3"/>
  <c r="P39" i="3"/>
  <c r="M39" i="3"/>
  <c r="L39" i="3"/>
  <c r="K39" i="3"/>
  <c r="J39" i="3"/>
  <c r="I39" i="3"/>
  <c r="H39" i="3"/>
  <c r="G39" i="3"/>
  <c r="F39" i="3"/>
  <c r="B39" i="3"/>
  <c r="A39" i="3"/>
  <c r="P38" i="3"/>
  <c r="M38" i="3"/>
  <c r="L38" i="3"/>
  <c r="K38" i="3"/>
  <c r="J38" i="3"/>
  <c r="I38" i="3"/>
  <c r="H38" i="3"/>
  <c r="G38" i="3"/>
  <c r="F38" i="3"/>
  <c r="B38" i="3"/>
  <c r="A38" i="3"/>
  <c r="P37" i="3"/>
  <c r="M37" i="3"/>
  <c r="L37" i="3"/>
  <c r="K37" i="3"/>
  <c r="J37" i="3"/>
  <c r="I37" i="3"/>
  <c r="H37" i="3"/>
  <c r="G37" i="3"/>
  <c r="F37" i="3"/>
  <c r="B37" i="3"/>
  <c r="A37" i="3"/>
  <c r="P36" i="3"/>
  <c r="M36" i="3"/>
  <c r="L36" i="3"/>
  <c r="K36" i="3"/>
  <c r="J36" i="3"/>
  <c r="I36" i="3"/>
  <c r="H36" i="3"/>
  <c r="G36" i="3"/>
  <c r="F36" i="3"/>
  <c r="B36" i="3"/>
  <c r="A36" i="3"/>
  <c r="P35" i="3"/>
  <c r="M35" i="3"/>
  <c r="L35" i="3"/>
  <c r="K35" i="3"/>
  <c r="J35" i="3"/>
  <c r="I35" i="3"/>
  <c r="H35" i="3"/>
  <c r="G35" i="3"/>
  <c r="F35" i="3"/>
  <c r="B35" i="3"/>
  <c r="A35" i="3"/>
  <c r="P34" i="3"/>
  <c r="M34" i="3"/>
  <c r="L34" i="3"/>
  <c r="K34" i="3"/>
  <c r="J34" i="3"/>
  <c r="I34" i="3"/>
  <c r="H34" i="3"/>
  <c r="G34" i="3"/>
  <c r="F34" i="3"/>
  <c r="B34" i="3"/>
  <c r="A34" i="3"/>
  <c r="P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P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P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P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P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P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P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P26" i="3"/>
  <c r="M26" i="3"/>
  <c r="L26" i="3"/>
  <c r="K26" i="3"/>
  <c r="J26" i="3"/>
  <c r="I26" i="3"/>
  <c r="H26" i="3"/>
  <c r="G26" i="3"/>
  <c r="F26" i="3"/>
  <c r="B26" i="3"/>
  <c r="A26" i="3"/>
  <c r="P25" i="3"/>
  <c r="M25" i="3"/>
  <c r="L25" i="3"/>
  <c r="K25" i="3"/>
  <c r="J25" i="3"/>
  <c r="I25" i="3"/>
  <c r="H25" i="3"/>
  <c r="G25" i="3"/>
  <c r="F25" i="3"/>
  <c r="B25" i="3"/>
  <c r="A25" i="3"/>
  <c r="P24" i="3"/>
  <c r="M24" i="3"/>
  <c r="L24" i="3"/>
  <c r="K24" i="3"/>
  <c r="J24" i="3"/>
  <c r="I24" i="3"/>
  <c r="H24" i="3"/>
  <c r="G24" i="3"/>
  <c r="F24" i="3"/>
  <c r="B24" i="3"/>
  <c r="A24" i="3"/>
  <c r="P23" i="3"/>
  <c r="M23" i="3"/>
  <c r="L23" i="3"/>
  <c r="K23" i="3"/>
  <c r="J23" i="3"/>
  <c r="I23" i="3"/>
  <c r="H23" i="3"/>
  <c r="G23" i="3"/>
  <c r="F23" i="3"/>
  <c r="B23" i="3"/>
  <c r="A23" i="3"/>
  <c r="P22" i="3"/>
  <c r="M22" i="3"/>
  <c r="L22" i="3"/>
  <c r="K22" i="3"/>
  <c r="J22" i="3"/>
  <c r="I22" i="3"/>
  <c r="H22" i="3"/>
  <c r="G22" i="3"/>
  <c r="F22" i="3"/>
  <c r="B22" i="3"/>
  <c r="A22" i="3"/>
  <c r="P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P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P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P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P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P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P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P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P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P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P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P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P9" i="3"/>
  <c r="M9" i="3"/>
  <c r="L9" i="3"/>
  <c r="K9" i="3"/>
  <c r="J9" i="3"/>
  <c r="I9" i="3"/>
  <c r="H9" i="3"/>
  <c r="G9" i="3"/>
  <c r="F9" i="3"/>
  <c r="B9" i="3"/>
  <c r="A9" i="3"/>
  <c r="P8" i="3"/>
  <c r="M8" i="3"/>
  <c r="L8" i="3"/>
  <c r="K8" i="3"/>
  <c r="J8" i="3"/>
  <c r="I8" i="3"/>
  <c r="H8" i="3"/>
  <c r="G8" i="3"/>
  <c r="F8" i="3"/>
  <c r="B8" i="3"/>
  <c r="A8" i="3"/>
  <c r="P7" i="3"/>
  <c r="M7" i="3"/>
  <c r="L7" i="3"/>
  <c r="K7" i="3"/>
  <c r="J7" i="3"/>
  <c r="I7" i="3"/>
  <c r="H7" i="3"/>
  <c r="G7" i="3"/>
  <c r="F7" i="3"/>
  <c r="B7" i="3"/>
  <c r="A7" i="3"/>
  <c r="P6" i="3"/>
  <c r="M6" i="3"/>
  <c r="L6" i="3"/>
  <c r="K6" i="3"/>
  <c r="J6" i="3"/>
  <c r="I6" i="3"/>
  <c r="H6" i="3"/>
  <c r="G6" i="3"/>
  <c r="F6" i="3"/>
  <c r="B6" i="3"/>
  <c r="A6" i="3"/>
  <c r="P5" i="3"/>
  <c r="M5" i="3"/>
  <c r="L5" i="3"/>
  <c r="K5" i="3"/>
  <c r="J5" i="3"/>
  <c r="I5" i="3"/>
  <c r="H5" i="3"/>
  <c r="G5" i="3"/>
  <c r="F5" i="3"/>
  <c r="B5" i="3"/>
  <c r="A5" i="3"/>
  <c r="P4" i="3"/>
  <c r="M4" i="3"/>
  <c r="L4" i="3"/>
  <c r="K4" i="3"/>
  <c r="J4" i="3"/>
  <c r="I4" i="3"/>
  <c r="H4" i="3"/>
  <c r="G4" i="3"/>
  <c r="F4" i="3"/>
  <c r="B4" i="3"/>
  <c r="A4" i="3"/>
  <c r="P3" i="3"/>
  <c r="M3" i="3"/>
  <c r="L3" i="3"/>
  <c r="K3" i="3"/>
  <c r="J3" i="3"/>
  <c r="I3" i="3"/>
  <c r="H3" i="3"/>
  <c r="G3" i="3"/>
  <c r="F3" i="3"/>
  <c r="B3" i="3"/>
  <c r="A3" i="3"/>
  <c r="P2" i="3"/>
  <c r="M2" i="3"/>
  <c r="L2" i="3"/>
  <c r="K2" i="3"/>
  <c r="J2" i="3"/>
  <c r="I2" i="3"/>
  <c r="H2" i="3"/>
  <c r="G2" i="3"/>
  <c r="F2" i="3"/>
  <c r="B2" i="3"/>
  <c r="A2" i="3"/>
  <c r="F100" i="4"/>
  <c r="E100" i="4"/>
  <c r="B98" i="4"/>
  <c r="E95" i="4"/>
  <c r="C93" i="4"/>
  <c r="F104" i="4"/>
  <c r="E104" i="4"/>
  <c r="E102" i="4"/>
  <c r="C102" i="4"/>
  <c r="F101" i="4"/>
  <c r="E101" i="4"/>
  <c r="A100" i="4"/>
  <c r="D99" i="4"/>
  <c r="B97" i="4"/>
  <c r="B96" i="4"/>
  <c r="F93" i="4"/>
  <c r="D91" i="4"/>
  <c r="A91" i="4"/>
  <c r="G90" i="4"/>
  <c r="F64" i="4"/>
  <c r="F63" i="4"/>
  <c r="K55" i="4"/>
  <c r="K51" i="4"/>
  <c r="J21" i="4"/>
  <c r="R3" i="4"/>
  <c r="M21" i="4"/>
  <c r="X5" i="2"/>
  <c r="W5" i="2"/>
  <c r="V5" i="2"/>
  <c r="U5" i="2"/>
  <c r="T5" i="2"/>
  <c r="S5" i="2"/>
  <c r="P76" i="1"/>
  <c r="M76" i="1"/>
  <c r="L76" i="1"/>
  <c r="K76" i="1"/>
  <c r="J76" i="1"/>
  <c r="I76" i="1"/>
  <c r="H76" i="1"/>
  <c r="G76" i="1"/>
  <c r="F76" i="1"/>
  <c r="B76" i="1"/>
  <c r="A76" i="1"/>
  <c r="P75" i="1"/>
  <c r="M75" i="1"/>
  <c r="L75" i="1"/>
  <c r="K75" i="1"/>
  <c r="J75" i="1"/>
  <c r="I75" i="1"/>
  <c r="H75" i="1"/>
  <c r="G75" i="1"/>
  <c r="F75" i="1"/>
  <c r="B75" i="1"/>
  <c r="A75" i="1"/>
  <c r="P74" i="1"/>
  <c r="M74" i="1"/>
  <c r="L74" i="1"/>
  <c r="K74" i="1"/>
  <c r="J74" i="1"/>
  <c r="I74" i="1"/>
  <c r="H74" i="1"/>
  <c r="G74" i="1"/>
  <c r="F74" i="1"/>
  <c r="B74" i="1"/>
  <c r="A74" i="1"/>
  <c r="P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P72" i="1"/>
  <c r="M72" i="1"/>
  <c r="L72" i="1"/>
  <c r="K72" i="1"/>
  <c r="J72" i="1"/>
  <c r="I72" i="1"/>
  <c r="H72" i="1"/>
  <c r="G72" i="1"/>
  <c r="F72" i="1"/>
  <c r="B72" i="1"/>
  <c r="A72" i="1"/>
  <c r="P71" i="1"/>
  <c r="M71" i="1"/>
  <c r="L71" i="1"/>
  <c r="K71" i="1"/>
  <c r="J71" i="1"/>
  <c r="I71" i="1"/>
  <c r="H71" i="1"/>
  <c r="G71" i="1"/>
  <c r="F71" i="1"/>
  <c r="B71" i="1"/>
  <c r="A71" i="1"/>
  <c r="P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P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P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P67" i="1"/>
  <c r="M67" i="1"/>
  <c r="L67" i="1"/>
  <c r="K67" i="1"/>
  <c r="J67" i="1"/>
  <c r="I67" i="1"/>
  <c r="H67" i="1"/>
  <c r="G67" i="1"/>
  <c r="C67" i="1"/>
  <c r="B67" i="1"/>
  <c r="A67" i="1"/>
  <c r="P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P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P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P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P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P61" i="1"/>
  <c r="M61" i="1"/>
  <c r="L61" i="1"/>
  <c r="K61" i="1"/>
  <c r="J61" i="1"/>
  <c r="I61" i="1"/>
  <c r="H61" i="1"/>
  <c r="G61" i="1"/>
  <c r="F61" i="1"/>
  <c r="B61" i="1"/>
  <c r="A61" i="1"/>
  <c r="P60" i="1"/>
  <c r="M60" i="1"/>
  <c r="L60" i="1"/>
  <c r="K60" i="1"/>
  <c r="J60" i="1"/>
  <c r="I60" i="1"/>
  <c r="H60" i="1"/>
  <c r="G60" i="1"/>
  <c r="F60" i="1"/>
  <c r="B60" i="1"/>
  <c r="A60" i="1"/>
  <c r="P59" i="1"/>
  <c r="M59" i="1"/>
  <c r="L59" i="1"/>
  <c r="K59" i="1"/>
  <c r="J59" i="1"/>
  <c r="I59" i="1"/>
  <c r="H59" i="1"/>
  <c r="G59" i="1"/>
  <c r="F59" i="1"/>
  <c r="B59" i="1"/>
  <c r="A59" i="1"/>
  <c r="P58" i="1"/>
  <c r="M58" i="1"/>
  <c r="L58" i="1"/>
  <c r="K58" i="1"/>
  <c r="J58" i="1"/>
  <c r="I58" i="1"/>
  <c r="H58" i="1"/>
  <c r="G58" i="1"/>
  <c r="F58" i="1"/>
  <c r="B58" i="1"/>
  <c r="A58" i="1"/>
  <c r="P57" i="1"/>
  <c r="M57" i="1"/>
  <c r="L57" i="1"/>
  <c r="K57" i="1"/>
  <c r="J57" i="1"/>
  <c r="I57" i="1"/>
  <c r="H57" i="1"/>
  <c r="G57" i="1"/>
  <c r="F57" i="1"/>
  <c r="B57" i="1"/>
  <c r="A57" i="1"/>
  <c r="P56" i="1"/>
  <c r="M56" i="1"/>
  <c r="L56" i="1"/>
  <c r="K56" i="1"/>
  <c r="J56" i="1"/>
  <c r="I56" i="1"/>
  <c r="H56" i="1"/>
  <c r="G56" i="1"/>
  <c r="F56" i="1"/>
  <c r="B56" i="1"/>
  <c r="A56" i="1"/>
  <c r="P55" i="1"/>
  <c r="M55" i="1"/>
  <c r="L55" i="1"/>
  <c r="K55" i="1"/>
  <c r="J55" i="1"/>
  <c r="I55" i="1"/>
  <c r="H55" i="1"/>
  <c r="G55" i="1"/>
  <c r="F55" i="1"/>
  <c r="B55" i="1"/>
  <c r="A55" i="1"/>
  <c r="P54" i="1"/>
  <c r="M54" i="1"/>
  <c r="L54" i="1"/>
  <c r="K54" i="1"/>
  <c r="J54" i="1"/>
  <c r="I54" i="1"/>
  <c r="H54" i="1"/>
  <c r="G54" i="1"/>
  <c r="F54" i="1"/>
  <c r="B54" i="1"/>
  <c r="A54" i="1"/>
  <c r="F67" i="1"/>
  <c r="E67" i="1"/>
  <c r="D67" i="1"/>
  <c r="P77" i="1"/>
  <c r="P78" i="1"/>
  <c r="P79" i="1"/>
  <c r="P80" i="1"/>
  <c r="P81" i="1"/>
  <c r="P82" i="1"/>
  <c r="P83" i="1"/>
  <c r="P84" i="1"/>
  <c r="P91" i="1"/>
  <c r="P92" i="1"/>
  <c r="R2" i="6" l="1"/>
  <c r="H51" i="8"/>
  <c r="W10" i="8" a="1"/>
  <c r="W10" i="8" s="1"/>
  <c r="I33" i="8"/>
  <c r="C67" i="8" s="1"/>
  <c r="H58" i="4"/>
  <c r="L17" i="8"/>
  <c r="T10" i="8" a="1"/>
  <c r="T10" i="8" s="1"/>
  <c r="N28" i="7"/>
  <c r="U9" i="8" a="1"/>
  <c r="U9" i="8" s="1"/>
  <c r="K58" i="4"/>
  <c r="K51" i="6"/>
  <c r="N20" i="5"/>
  <c r="N97" i="5"/>
  <c r="V8" i="8" a="1"/>
  <c r="V8" i="8" s="1"/>
  <c r="X12" i="6" a="1"/>
  <c r="X12" i="6" s="1"/>
  <c r="N100" i="5"/>
  <c r="N104" i="5"/>
  <c r="N69" i="7"/>
  <c r="U8" i="6" a="1"/>
  <c r="U8" i="6" s="1"/>
  <c r="N19" i="5" s="1"/>
  <c r="L50" i="8"/>
  <c r="C64" i="8" s="1"/>
  <c r="G64" i="8" s="1"/>
  <c r="T12" i="8" a="1"/>
  <c r="T12" i="8" s="1"/>
  <c r="V10" i="6" a="1"/>
  <c r="V10" i="6" s="1"/>
  <c r="X12" i="8" a="1"/>
  <c r="X12" i="8" s="1"/>
  <c r="L38" i="8"/>
  <c r="W8" i="6" a="1"/>
  <c r="W8" i="6" s="1"/>
  <c r="O12" i="5" s="1"/>
  <c r="L18" i="8"/>
  <c r="F21" i="4"/>
  <c r="L55" i="6"/>
  <c r="U8" i="8" a="1"/>
  <c r="U8" i="8" s="1"/>
  <c r="N85" i="7" s="1"/>
  <c r="V10" i="8" a="1"/>
  <c r="V10" i="8" s="1"/>
  <c r="T12" i="6" a="1"/>
  <c r="T12" i="6" s="1"/>
  <c r="L17" i="6"/>
  <c r="I33" i="6"/>
  <c r="C67" i="6" s="1"/>
  <c r="L38" i="6"/>
  <c r="I38" i="4"/>
  <c r="L37" i="8"/>
  <c r="S12" i="4" a="1"/>
  <c r="S12" i="4" s="1"/>
  <c r="V12" i="6" a="1"/>
  <c r="V12" i="6" s="1"/>
  <c r="K55" i="6"/>
  <c r="H58" i="8"/>
  <c r="K18" i="8"/>
  <c r="T12" i="4" a="1"/>
  <c r="T12" i="4" s="1"/>
  <c r="U8" i="4" a="1"/>
  <c r="U8" i="4" s="1"/>
  <c r="N46" i="3" s="1"/>
  <c r="V10" i="4" a="1"/>
  <c r="V10" i="4" s="1"/>
  <c r="W9" i="4" a="1"/>
  <c r="W9" i="4" s="1"/>
  <c r="I55" i="4"/>
  <c r="X10" i="4" a="1"/>
  <c r="X10" i="4" s="1"/>
  <c r="I33" i="4"/>
  <c r="C67" i="4" s="1"/>
  <c r="L55" i="4"/>
  <c r="K18" i="4"/>
  <c r="K18" i="6"/>
  <c r="I34" i="4"/>
  <c r="L41" i="4"/>
  <c r="K41" i="4"/>
  <c r="I41" i="6"/>
  <c r="K41" i="6"/>
  <c r="I41" i="8"/>
  <c r="K41" i="8"/>
  <c r="V9" i="4" a="1"/>
  <c r="V9" i="4" s="1"/>
  <c r="X8" i="4" a="1"/>
  <c r="X8" i="4" s="1"/>
  <c r="S10" i="6" a="1"/>
  <c r="S10" i="6" s="1"/>
  <c r="S10" i="8" a="1"/>
  <c r="S10" i="8" s="1"/>
  <c r="W10" i="4" a="1"/>
  <c r="W10" i="4" s="1"/>
  <c r="W12" i="4" a="1"/>
  <c r="W12" i="4" s="1"/>
  <c r="I18" i="4"/>
  <c r="L18" i="4"/>
  <c r="U11" i="6"/>
  <c r="I18" i="6"/>
  <c r="I18" i="8"/>
  <c r="H38" i="8"/>
  <c r="R2" i="8"/>
  <c r="I34" i="8"/>
  <c r="I38" i="8"/>
  <c r="I51" i="8"/>
  <c r="I55" i="8"/>
  <c r="E67" i="8"/>
  <c r="L35" i="8"/>
  <c r="L52" i="8"/>
  <c r="U12" i="8" a="1"/>
  <c r="U12" i="8" s="1"/>
  <c r="S8" i="8" a="1"/>
  <c r="S8" i="8" s="1"/>
  <c r="W8" i="8" a="1"/>
  <c r="W8" i="8" s="1"/>
  <c r="W11" i="8" s="1"/>
  <c r="V9" i="8" a="1"/>
  <c r="V9" i="8" s="1"/>
  <c r="U10" i="8" a="1"/>
  <c r="U10" i="8" s="1"/>
  <c r="V12" i="8" a="1"/>
  <c r="V12" i="8" s="1"/>
  <c r="I17" i="8"/>
  <c r="K34" i="8"/>
  <c r="K38" i="8"/>
  <c r="K51" i="8"/>
  <c r="K55" i="8"/>
  <c r="K17" i="8"/>
  <c r="L34" i="8"/>
  <c r="L51" i="8"/>
  <c r="L55" i="8"/>
  <c r="L57" i="8" s="1"/>
  <c r="L33" i="8"/>
  <c r="L39" i="8"/>
  <c r="L58" i="8"/>
  <c r="H34" i="8"/>
  <c r="T8" i="8" a="1"/>
  <c r="T8" i="8" s="1"/>
  <c r="T11" i="8" s="1"/>
  <c r="X8" i="8" a="1"/>
  <c r="X8" i="8" s="1"/>
  <c r="X11" i="8" s="1"/>
  <c r="S9" i="8" a="1"/>
  <c r="S9" i="8" s="1"/>
  <c r="W9" i="8" a="1"/>
  <c r="W9" i="8" s="1"/>
  <c r="S12" i="8" a="1"/>
  <c r="S12" i="8" s="1"/>
  <c r="W12" i="8" a="1"/>
  <c r="W12" i="8" s="1"/>
  <c r="H33" i="8"/>
  <c r="H35" i="8"/>
  <c r="H37" i="8"/>
  <c r="H39" i="8"/>
  <c r="H41" i="8"/>
  <c r="H50" i="8"/>
  <c r="H52" i="8"/>
  <c r="H54" i="8"/>
  <c r="H56" i="8"/>
  <c r="H57" i="8" s="1"/>
  <c r="L41" i="8"/>
  <c r="L54" i="8"/>
  <c r="I35" i="8"/>
  <c r="I37" i="8"/>
  <c r="I39" i="8"/>
  <c r="I50" i="8"/>
  <c r="B67" i="8" s="1"/>
  <c r="I52" i="8"/>
  <c r="I54" i="8"/>
  <c r="I56" i="8"/>
  <c r="T9" i="8" a="1"/>
  <c r="T9" i="8" s="1"/>
  <c r="X9" i="8" a="1"/>
  <c r="X9" i="8" s="1"/>
  <c r="K33" i="8"/>
  <c r="K35" i="8"/>
  <c r="K37" i="8"/>
  <c r="K39" i="8"/>
  <c r="K50" i="8"/>
  <c r="K52" i="8"/>
  <c r="K54" i="8"/>
  <c r="K56" i="8"/>
  <c r="L17" i="4"/>
  <c r="W8" i="4" a="1"/>
  <c r="W8" i="4" s="1"/>
  <c r="O46" i="3" s="1"/>
  <c r="U9" i="4" a="1"/>
  <c r="U9" i="4" s="1"/>
  <c r="V8" i="4" a="1"/>
  <c r="V8" i="4" s="1"/>
  <c r="V12" i="4" a="1"/>
  <c r="V12" i="4" s="1"/>
  <c r="T9" i="4" a="1"/>
  <c r="T9" i="4" s="1"/>
  <c r="S9" i="4" a="1"/>
  <c r="S9" i="4" s="1"/>
  <c r="U10" i="4" a="1"/>
  <c r="U10" i="4" s="1"/>
  <c r="L38" i="4"/>
  <c r="S10" i="4" a="1"/>
  <c r="S10" i="4" s="1"/>
  <c r="U12" i="4" a="1"/>
  <c r="U12" i="4" s="1"/>
  <c r="T10" i="4" a="1"/>
  <c r="T10" i="4" s="1"/>
  <c r="S8" i="4" a="1"/>
  <c r="S8" i="4" s="1"/>
  <c r="X9" i="4" a="1"/>
  <c r="X9" i="4" s="1"/>
  <c r="T8" i="4" a="1"/>
  <c r="T8" i="4" s="1"/>
  <c r="X12" i="4" a="1"/>
  <c r="X12" i="4" s="1"/>
  <c r="W10" i="6" a="1"/>
  <c r="W10" i="6" s="1"/>
  <c r="I34" i="6"/>
  <c r="I55" i="6"/>
  <c r="I38" i="6"/>
  <c r="I58" i="6"/>
  <c r="L18" i="6"/>
  <c r="L33" i="6"/>
  <c r="C63" i="6" s="1"/>
  <c r="L35" i="6"/>
  <c r="L37" i="6"/>
  <c r="L39" i="6"/>
  <c r="L41" i="6"/>
  <c r="L50" i="6"/>
  <c r="L52" i="6"/>
  <c r="L54" i="6"/>
  <c r="L56" i="6"/>
  <c r="L58" i="6"/>
  <c r="V8" i="6" a="1"/>
  <c r="V8" i="6" s="1"/>
  <c r="U9" i="6" a="1"/>
  <c r="U9" i="6" s="1"/>
  <c r="T10" i="6" a="1"/>
  <c r="T10" i="6" s="1"/>
  <c r="X10" i="6" a="1"/>
  <c r="X10" i="6" s="1"/>
  <c r="U12" i="6" a="1"/>
  <c r="U12" i="6" s="1"/>
  <c r="H34" i="6"/>
  <c r="H38" i="6"/>
  <c r="H51" i="6"/>
  <c r="H55" i="6"/>
  <c r="S8" i="6" a="1"/>
  <c r="S8" i="6" s="1"/>
  <c r="V9" i="6" a="1"/>
  <c r="V9" i="6" s="1"/>
  <c r="I17" i="6"/>
  <c r="K34" i="6"/>
  <c r="K38" i="6"/>
  <c r="K17" i="6"/>
  <c r="L34" i="6"/>
  <c r="L51" i="6"/>
  <c r="T8" i="6" a="1"/>
  <c r="T8" i="6" s="1"/>
  <c r="X8" i="6" a="1"/>
  <c r="X8" i="6" s="1"/>
  <c r="S9" i="6" a="1"/>
  <c r="S9" i="6" s="1"/>
  <c r="W9" i="6" a="1"/>
  <c r="W9" i="6" s="1"/>
  <c r="S12" i="6" a="1"/>
  <c r="S12" i="6" s="1"/>
  <c r="W12" i="6" a="1"/>
  <c r="W12" i="6" s="1"/>
  <c r="H33" i="6"/>
  <c r="H35" i="6"/>
  <c r="H37" i="6"/>
  <c r="H39" i="6"/>
  <c r="H41" i="6"/>
  <c r="H50" i="6"/>
  <c r="H52" i="6"/>
  <c r="H54" i="6"/>
  <c r="H56" i="6"/>
  <c r="I35" i="6"/>
  <c r="I37" i="6"/>
  <c r="I39" i="6"/>
  <c r="I50" i="6"/>
  <c r="B67" i="6" s="1"/>
  <c r="I52" i="6"/>
  <c r="I54" i="6"/>
  <c r="I56" i="6"/>
  <c r="T9" i="6" a="1"/>
  <c r="T9" i="6" s="1"/>
  <c r="X9" i="6" a="1"/>
  <c r="X9" i="6" s="1"/>
  <c r="K33" i="6"/>
  <c r="K35" i="6"/>
  <c r="K37" i="6"/>
  <c r="K39" i="6"/>
  <c r="K50" i="6"/>
  <c r="K52" i="6"/>
  <c r="K54" i="6"/>
  <c r="K56" i="6"/>
  <c r="I58" i="4"/>
  <c r="I41" i="4"/>
  <c r="I51" i="4"/>
  <c r="L33" i="4"/>
  <c r="L35" i="4"/>
  <c r="L37" i="4"/>
  <c r="L39" i="4"/>
  <c r="L50" i="4"/>
  <c r="L52" i="4"/>
  <c r="L54" i="4"/>
  <c r="L56" i="4"/>
  <c r="L57" i="4" s="1"/>
  <c r="L58" i="4"/>
  <c r="H34" i="4"/>
  <c r="H38" i="4"/>
  <c r="H51" i="4"/>
  <c r="H55" i="4"/>
  <c r="I17" i="4"/>
  <c r="K34" i="4"/>
  <c r="K38" i="4"/>
  <c r="K17" i="4"/>
  <c r="L34" i="4"/>
  <c r="L51" i="4"/>
  <c r="H33" i="4"/>
  <c r="H35" i="4"/>
  <c r="H37" i="4"/>
  <c r="H39" i="4"/>
  <c r="H41" i="4"/>
  <c r="H50" i="4"/>
  <c r="H52" i="4"/>
  <c r="H54" i="4"/>
  <c r="H56" i="4"/>
  <c r="I35" i="4"/>
  <c r="I37" i="4"/>
  <c r="I39" i="4"/>
  <c r="I50" i="4"/>
  <c r="B67" i="4" s="1"/>
  <c r="I52" i="4"/>
  <c r="I54" i="4"/>
  <c r="I56" i="4"/>
  <c r="K33" i="4"/>
  <c r="K35" i="4"/>
  <c r="K37" i="4"/>
  <c r="K39" i="4"/>
  <c r="K50" i="4"/>
  <c r="K52" i="4"/>
  <c r="K54" i="4"/>
  <c r="K56" i="4"/>
  <c r="K57" i="4" s="1"/>
  <c r="N103" i="3" l="1"/>
  <c r="N102" i="5"/>
  <c r="N28" i="5"/>
  <c r="N87" i="3"/>
  <c r="N66" i="5"/>
  <c r="N62" i="3"/>
  <c r="O71" i="3"/>
  <c r="N62" i="7"/>
  <c r="H67" i="8"/>
  <c r="N86" i="7"/>
  <c r="N98" i="3"/>
  <c r="N45" i="5"/>
  <c r="N18" i="7"/>
  <c r="N100" i="7"/>
  <c r="N101" i="3"/>
  <c r="N99" i="5"/>
  <c r="U11" i="8"/>
  <c r="N63" i="5"/>
  <c r="N16" i="5"/>
  <c r="O99" i="5"/>
  <c r="O17" i="5"/>
  <c r="V11" i="8"/>
  <c r="O67" i="7"/>
  <c r="O21" i="3"/>
  <c r="N88" i="5"/>
  <c r="N15" i="3"/>
  <c r="N47" i="7"/>
  <c r="O30" i="3"/>
  <c r="N65" i="5"/>
  <c r="N71" i="7"/>
  <c r="O29" i="5"/>
  <c r="N50" i="7"/>
  <c r="O13" i="3"/>
  <c r="N11" i="3"/>
  <c r="N20" i="3"/>
  <c r="O47" i="5"/>
  <c r="N21" i="7"/>
  <c r="N86" i="3"/>
  <c r="N14" i="7"/>
  <c r="O101" i="3"/>
  <c r="O48" i="7"/>
  <c r="N67" i="3"/>
  <c r="O46" i="5"/>
  <c r="N94" i="5"/>
  <c r="N90" i="5"/>
  <c r="O95" i="3"/>
  <c r="O104" i="3"/>
  <c r="L57" i="6"/>
  <c r="O96" i="7"/>
  <c r="N45" i="3"/>
  <c r="N10" i="7"/>
  <c r="N66" i="3"/>
  <c r="N27" i="7"/>
  <c r="N32" i="3"/>
  <c r="N29" i="5"/>
  <c r="O62" i="5"/>
  <c r="N101" i="7"/>
  <c r="N33" i="3"/>
  <c r="O19" i="3"/>
  <c r="O31" i="3"/>
  <c r="O94" i="7"/>
  <c r="N97" i="7"/>
  <c r="N89" i="3"/>
  <c r="N15" i="5"/>
  <c r="O11" i="7"/>
  <c r="N103" i="7"/>
  <c r="N72" i="5"/>
  <c r="N31" i="3"/>
  <c r="N101" i="5"/>
  <c r="O73" i="3"/>
  <c r="O70" i="3"/>
  <c r="O45" i="7"/>
  <c r="N13" i="5"/>
  <c r="N20" i="7"/>
  <c r="O86" i="7"/>
  <c r="O71" i="5"/>
  <c r="O89" i="3"/>
  <c r="O64" i="3"/>
  <c r="N16" i="7"/>
  <c r="O18" i="7"/>
  <c r="O32" i="3"/>
  <c r="H67" i="4"/>
  <c r="L40" i="8"/>
  <c r="O87" i="7"/>
  <c r="O63" i="7"/>
  <c r="N67" i="5"/>
  <c r="O13" i="5"/>
  <c r="O48" i="3"/>
  <c r="O94" i="3"/>
  <c r="O101" i="7"/>
  <c r="N31" i="7"/>
  <c r="N93" i="5"/>
  <c r="N12" i="5"/>
  <c r="O68" i="3"/>
  <c r="O45" i="3"/>
  <c r="N104" i="7"/>
  <c r="O33" i="7"/>
  <c r="O95" i="5"/>
  <c r="N33" i="5"/>
  <c r="O89" i="7"/>
  <c r="N32" i="7"/>
  <c r="N98" i="5"/>
  <c r="N49" i="5"/>
  <c r="N97" i="3"/>
  <c r="N16" i="3"/>
  <c r="O72" i="5"/>
  <c r="N93" i="7"/>
  <c r="N12" i="7"/>
  <c r="N30" i="5"/>
  <c r="O90" i="3"/>
  <c r="N29" i="3"/>
  <c r="N71" i="3"/>
  <c r="N73" i="7"/>
  <c r="O14" i="7"/>
  <c r="O70" i="7"/>
  <c r="N17" i="7"/>
  <c r="N62" i="5"/>
  <c r="O100" i="3"/>
  <c r="O15" i="3"/>
  <c r="N11" i="5"/>
  <c r="O28" i="3"/>
  <c r="O102" i="5"/>
  <c r="O97" i="7"/>
  <c r="O29" i="7"/>
  <c r="O90" i="5"/>
  <c r="O85" i="7"/>
  <c r="N93" i="3"/>
  <c r="N12" i="3"/>
  <c r="N50" i="5"/>
  <c r="N88" i="7"/>
  <c r="O104" i="5"/>
  <c r="O19" i="5"/>
  <c r="O86" i="3"/>
  <c r="O18" i="3"/>
  <c r="N95" i="5"/>
  <c r="O66" i="3"/>
  <c r="N68" i="7"/>
  <c r="O10" i="7"/>
  <c r="O66" i="7"/>
  <c r="N13" i="7"/>
  <c r="O48" i="5"/>
  <c r="O96" i="3"/>
  <c r="O11" i="3"/>
  <c r="N99" i="3"/>
  <c r="N18" i="3"/>
  <c r="N65" i="7"/>
  <c r="N96" i="5"/>
  <c r="O67" i="3"/>
  <c r="N99" i="7"/>
  <c r="N46" i="7"/>
  <c r="O98" i="5"/>
  <c r="O49" i="5"/>
  <c r="O97" i="3"/>
  <c r="N27" i="3"/>
  <c r="N72" i="3"/>
  <c r="O63" i="5"/>
  <c r="O93" i="7"/>
  <c r="O20" i="7"/>
  <c r="O69" i="5"/>
  <c r="N47" i="3"/>
  <c r="O17" i="3"/>
  <c r="N96" i="7"/>
  <c r="N19" i="7"/>
  <c r="O86" i="5"/>
  <c r="O18" i="5"/>
  <c r="N72" i="7"/>
  <c r="O21" i="7"/>
  <c r="N89" i="5"/>
  <c r="O31" i="5"/>
  <c r="N88" i="3"/>
  <c r="O32" i="5"/>
  <c r="O69" i="7"/>
  <c r="O100" i="5"/>
  <c r="O15" i="5"/>
  <c r="N73" i="3"/>
  <c r="O14" i="3"/>
  <c r="N86" i="5"/>
  <c r="O27" i="3"/>
  <c r="N64" i="7"/>
  <c r="N102" i="7"/>
  <c r="O62" i="7"/>
  <c r="O101" i="5"/>
  <c r="N31" i="5"/>
  <c r="O87" i="3"/>
  <c r="N95" i="3"/>
  <c r="N14" i="3"/>
  <c r="V11" i="6"/>
  <c r="W11" i="6"/>
  <c r="O47" i="7"/>
  <c r="N87" i="5"/>
  <c r="O63" i="3"/>
  <c r="N95" i="7"/>
  <c r="O32" i="7"/>
  <c r="O94" i="5"/>
  <c r="O45" i="5"/>
  <c r="O93" i="3"/>
  <c r="O20" i="3"/>
  <c r="N63" i="3"/>
  <c r="N102" i="3"/>
  <c r="O88" i="7"/>
  <c r="O16" i="7"/>
  <c r="O65" i="5"/>
  <c r="N104" i="3"/>
  <c r="O33" i="3"/>
  <c r="O102" i="3"/>
  <c r="N87" i="7"/>
  <c r="N15" i="7"/>
  <c r="N73" i="5"/>
  <c r="O14" i="5"/>
  <c r="O71" i="7"/>
  <c r="O17" i="7"/>
  <c r="N85" i="5"/>
  <c r="O27" i="5"/>
  <c r="O69" i="3"/>
  <c r="N94" i="3"/>
  <c r="O65" i="7"/>
  <c r="O96" i="5"/>
  <c r="O11" i="5"/>
  <c r="N68" i="3"/>
  <c r="O10" i="3"/>
  <c r="O67" i="5"/>
  <c r="O103" i="7"/>
  <c r="O50" i="7"/>
  <c r="N98" i="7"/>
  <c r="N49" i="7"/>
  <c r="O97" i="5"/>
  <c r="N27" i="5"/>
  <c r="N69" i="3"/>
  <c r="N90" i="3"/>
  <c r="N10" i="3"/>
  <c r="N30" i="7"/>
  <c r="O73" i="5"/>
  <c r="N90" i="7"/>
  <c r="O28" i="7"/>
  <c r="O89" i="5"/>
  <c r="N32" i="5"/>
  <c r="O88" i="3"/>
  <c r="O16" i="3"/>
  <c r="O49" i="3"/>
  <c r="N49" i="3"/>
  <c r="N70" i="7"/>
  <c r="O12" i="7"/>
  <c r="N48" i="5"/>
  <c r="N100" i="3"/>
  <c r="O29" i="3"/>
  <c r="O98" i="3"/>
  <c r="N46" i="5"/>
  <c r="O73" i="7"/>
  <c r="N11" i="7"/>
  <c r="N68" i="5"/>
  <c r="O10" i="5"/>
  <c r="N67" i="7"/>
  <c r="O13" i="7"/>
  <c r="N71" i="5"/>
  <c r="N21" i="5"/>
  <c r="O65" i="3"/>
  <c r="O62" i="3"/>
  <c r="N48" i="7"/>
  <c r="O87" i="5"/>
  <c r="N64" i="3"/>
  <c r="O28" i="5"/>
  <c r="O99" i="7"/>
  <c r="O46" i="7"/>
  <c r="N94" i="7"/>
  <c r="N45" i="7"/>
  <c r="O93" i="5"/>
  <c r="O20" i="5"/>
  <c r="N65" i="3"/>
  <c r="N47" i="5"/>
  <c r="O72" i="3"/>
  <c r="N85" i="3"/>
  <c r="O104" i="7"/>
  <c r="O19" i="7"/>
  <c r="O68" i="5"/>
  <c r="O85" i="5"/>
  <c r="N70" i="3"/>
  <c r="O12" i="3"/>
  <c r="N28" i="3"/>
  <c r="N21" i="3"/>
  <c r="N66" i="7"/>
  <c r="O30" i="5"/>
  <c r="N96" i="3"/>
  <c r="N19" i="3"/>
  <c r="O85" i="3"/>
  <c r="N18" i="5"/>
  <c r="O68" i="7"/>
  <c r="N64" i="5"/>
  <c r="O102" i="7"/>
  <c r="N63" i="7"/>
  <c r="O70" i="5"/>
  <c r="N17" i="5"/>
  <c r="N48" i="3"/>
  <c r="N103" i="5"/>
  <c r="N13" i="3"/>
  <c r="O30" i="7"/>
  <c r="N69" i="5"/>
  <c r="O103" i="3"/>
  <c r="O50" i="3"/>
  <c r="N14" i="5"/>
  <c r="O95" i="7"/>
  <c r="N33" i="7"/>
  <c r="N89" i="7"/>
  <c r="O31" i="7"/>
  <c r="O88" i="5"/>
  <c r="O16" i="5"/>
  <c r="O47" i="3"/>
  <c r="O33" i="5"/>
  <c r="N50" i="3"/>
  <c r="N17" i="3"/>
  <c r="O100" i="7"/>
  <c r="O15" i="7"/>
  <c r="O64" i="5"/>
  <c r="O72" i="7"/>
  <c r="O21" i="5"/>
  <c r="O64" i="7"/>
  <c r="O103" i="5"/>
  <c r="O50" i="5"/>
  <c r="O98" i="7"/>
  <c r="O49" i="7"/>
  <c r="O66" i="5"/>
  <c r="O99" i="3"/>
  <c r="N10" i="5"/>
  <c r="O90" i="7"/>
  <c r="N29" i="7"/>
  <c r="O27" i="7"/>
  <c r="N70" i="5"/>
  <c r="N30" i="3"/>
  <c r="W11" i="4"/>
  <c r="K57" i="6"/>
  <c r="I40" i="4"/>
  <c r="L40" i="4"/>
  <c r="X11" i="4"/>
  <c r="L40" i="6"/>
  <c r="I57" i="4"/>
  <c r="H67" i="6"/>
  <c r="U11" i="4"/>
  <c r="I57" i="6"/>
  <c r="I40" i="6"/>
  <c r="V11" i="4"/>
  <c r="T11" i="4"/>
  <c r="S11" i="8"/>
  <c r="K42" i="8"/>
  <c r="K36" i="8"/>
  <c r="I59" i="8"/>
  <c r="I53" i="8"/>
  <c r="K40" i="8"/>
  <c r="H59" i="8"/>
  <c r="H53" i="8"/>
  <c r="C63" i="8"/>
  <c r="G63" i="8" s="1"/>
  <c r="G67" i="8"/>
  <c r="J67" i="8" s="1"/>
  <c r="L59" i="8"/>
  <c r="L53" i="8"/>
  <c r="H40" i="8"/>
  <c r="B63" i="8"/>
  <c r="H63" i="8" s="1"/>
  <c r="F67" i="8"/>
  <c r="L42" i="8"/>
  <c r="L36" i="8"/>
  <c r="I42" i="8"/>
  <c r="I36" i="8"/>
  <c r="I57" i="8"/>
  <c r="K59" i="8"/>
  <c r="K53" i="8"/>
  <c r="H42" i="8"/>
  <c r="H36" i="8"/>
  <c r="K57" i="8"/>
  <c r="I40" i="8"/>
  <c r="D67" i="8"/>
  <c r="B64" i="8"/>
  <c r="H64" i="8" s="1"/>
  <c r="K40" i="6"/>
  <c r="X11" i="6"/>
  <c r="S11" i="6"/>
  <c r="I59" i="6"/>
  <c r="I53" i="6"/>
  <c r="L59" i="6"/>
  <c r="L53" i="6"/>
  <c r="C64" i="6"/>
  <c r="G64" i="6" s="1"/>
  <c r="E67" i="6"/>
  <c r="H59" i="6"/>
  <c r="H53" i="6"/>
  <c r="T11" i="6"/>
  <c r="B63" i="6"/>
  <c r="H63" i="6" s="1"/>
  <c r="F67" i="6"/>
  <c r="B64" i="6"/>
  <c r="H64" i="6" s="1"/>
  <c r="D67" i="6"/>
  <c r="K42" i="6"/>
  <c r="K36" i="6"/>
  <c r="I36" i="6"/>
  <c r="I42" i="6"/>
  <c r="H42" i="6"/>
  <c r="H36" i="6"/>
  <c r="H57" i="6"/>
  <c r="L42" i="6"/>
  <c r="L36" i="6"/>
  <c r="K59" i="6"/>
  <c r="K53" i="6"/>
  <c r="H40" i="6"/>
  <c r="G63" i="6"/>
  <c r="G67" i="6"/>
  <c r="I59" i="4"/>
  <c r="I53" i="4"/>
  <c r="L42" i="4"/>
  <c r="L36" i="4"/>
  <c r="K42" i="4"/>
  <c r="K36" i="4"/>
  <c r="C63" i="4"/>
  <c r="G63" i="4" s="1"/>
  <c r="G67" i="4"/>
  <c r="S11" i="4"/>
  <c r="I36" i="4"/>
  <c r="I42" i="4"/>
  <c r="H59" i="4"/>
  <c r="H53" i="4"/>
  <c r="B63" i="4"/>
  <c r="H63" i="4" s="1"/>
  <c r="F67" i="4"/>
  <c r="H57" i="4"/>
  <c r="L59" i="4"/>
  <c r="L53" i="4"/>
  <c r="K59" i="4"/>
  <c r="K53" i="4"/>
  <c r="H42" i="4"/>
  <c r="H36" i="4"/>
  <c r="E67" i="4"/>
  <c r="C64" i="4"/>
  <c r="G64" i="4" s="1"/>
  <c r="B64" i="4"/>
  <c r="H64" i="4" s="1"/>
  <c r="D67" i="4"/>
  <c r="K40" i="4"/>
  <c r="H40" i="4"/>
  <c r="I67" i="6" l="1"/>
  <c r="I67" i="8"/>
  <c r="J67" i="6"/>
  <c r="J67" i="4"/>
  <c r="I67" i="4"/>
  <c r="A77" i="1" l="1"/>
  <c r="B77" i="1"/>
  <c r="F77" i="1"/>
  <c r="G77" i="1"/>
  <c r="H77" i="1"/>
  <c r="I77" i="1"/>
  <c r="J77" i="1"/>
  <c r="K77" i="1"/>
  <c r="L77" i="1"/>
  <c r="M77" i="1"/>
  <c r="A78" i="1"/>
  <c r="B78" i="1"/>
  <c r="F78" i="1"/>
  <c r="G78" i="1"/>
  <c r="H78" i="1"/>
  <c r="I78" i="1"/>
  <c r="J78" i="1"/>
  <c r="K78" i="1"/>
  <c r="L78" i="1"/>
  <c r="M78" i="1"/>
  <c r="A79" i="1"/>
  <c r="B79" i="1"/>
  <c r="F79" i="1"/>
  <c r="G79" i="1"/>
  <c r="H79" i="1"/>
  <c r="I79" i="1"/>
  <c r="J79" i="1"/>
  <c r="K79" i="1"/>
  <c r="L79" i="1"/>
  <c r="M79" i="1"/>
  <c r="A80" i="1"/>
  <c r="B80" i="1"/>
  <c r="F80" i="1"/>
  <c r="G80" i="1"/>
  <c r="H80" i="1"/>
  <c r="I80" i="1"/>
  <c r="J80" i="1"/>
  <c r="K80" i="1"/>
  <c r="L80" i="1"/>
  <c r="M80" i="1"/>
  <c r="A81" i="1"/>
  <c r="B81" i="1"/>
  <c r="F81" i="1"/>
  <c r="G81" i="1"/>
  <c r="H81" i="1"/>
  <c r="I81" i="1"/>
  <c r="J81" i="1"/>
  <c r="K81" i="1"/>
  <c r="L81" i="1"/>
  <c r="M81" i="1"/>
  <c r="A82" i="1"/>
  <c r="B82" i="1"/>
  <c r="F82" i="1"/>
  <c r="G82" i="1"/>
  <c r="H82" i="1"/>
  <c r="I82" i="1"/>
  <c r="J82" i="1"/>
  <c r="K82" i="1"/>
  <c r="L82" i="1"/>
  <c r="M82" i="1"/>
  <c r="A83" i="1"/>
  <c r="B83" i="1"/>
  <c r="F83" i="1"/>
  <c r="G83" i="1"/>
  <c r="H83" i="1"/>
  <c r="I83" i="1"/>
  <c r="J83" i="1"/>
  <c r="K83" i="1"/>
  <c r="L83" i="1"/>
  <c r="M83" i="1"/>
  <c r="A84" i="1"/>
  <c r="B84" i="1"/>
  <c r="F84" i="1"/>
  <c r="G84" i="1"/>
  <c r="H84" i="1"/>
  <c r="I84" i="1"/>
  <c r="J84" i="1"/>
  <c r="K84" i="1"/>
  <c r="L84" i="1"/>
  <c r="M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P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P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P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P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P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P90" i="1"/>
  <c r="A91" i="1"/>
  <c r="B91" i="1"/>
  <c r="F91" i="1"/>
  <c r="G91" i="1"/>
  <c r="H91" i="1"/>
  <c r="I91" i="1"/>
  <c r="J91" i="1"/>
  <c r="K91" i="1"/>
  <c r="L91" i="1"/>
  <c r="M91" i="1"/>
  <c r="A92" i="1"/>
  <c r="B92" i="1"/>
  <c r="F92" i="1"/>
  <c r="G92" i="1"/>
  <c r="H92" i="1"/>
  <c r="I92" i="1"/>
  <c r="J92" i="1"/>
  <c r="K92" i="1"/>
  <c r="L92" i="1"/>
  <c r="M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P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P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P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P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P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P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P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P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P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P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P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P104" i="1"/>
  <c r="A105" i="1"/>
  <c r="B105" i="1"/>
  <c r="F105" i="1"/>
  <c r="G105" i="1"/>
  <c r="H105" i="1"/>
  <c r="I105" i="1"/>
  <c r="J105" i="1"/>
  <c r="K105" i="1"/>
  <c r="L105" i="1"/>
  <c r="M105" i="1"/>
  <c r="P105" i="1"/>
  <c r="A106" i="1"/>
  <c r="B106" i="1"/>
  <c r="F106" i="1"/>
  <c r="G106" i="1"/>
  <c r="H106" i="1"/>
  <c r="I106" i="1"/>
  <c r="J106" i="1"/>
  <c r="K106" i="1"/>
  <c r="L106" i="1"/>
  <c r="M106" i="1"/>
  <c r="P106" i="1"/>
  <c r="A36" i="1"/>
  <c r="B36" i="1"/>
  <c r="F36" i="1"/>
  <c r="G36" i="1"/>
  <c r="H36" i="1"/>
  <c r="I36" i="1"/>
  <c r="J36" i="1"/>
  <c r="K36" i="1"/>
  <c r="L36" i="1"/>
  <c r="M36" i="1"/>
  <c r="P36" i="1"/>
  <c r="A37" i="1"/>
  <c r="B37" i="1"/>
  <c r="F37" i="1"/>
  <c r="G37" i="1"/>
  <c r="H37" i="1"/>
  <c r="I37" i="1"/>
  <c r="J37" i="1"/>
  <c r="K37" i="1"/>
  <c r="L37" i="1"/>
  <c r="M37" i="1"/>
  <c r="P37" i="1"/>
  <c r="A38" i="1"/>
  <c r="B38" i="1"/>
  <c r="F38" i="1"/>
  <c r="G38" i="1"/>
  <c r="H38" i="1"/>
  <c r="I38" i="1"/>
  <c r="J38" i="1"/>
  <c r="K38" i="1"/>
  <c r="L38" i="1"/>
  <c r="M38" i="1"/>
  <c r="P38" i="1"/>
  <c r="A39" i="1"/>
  <c r="B39" i="1"/>
  <c r="F39" i="1"/>
  <c r="G39" i="1"/>
  <c r="H39" i="1"/>
  <c r="I39" i="1"/>
  <c r="J39" i="1"/>
  <c r="K39" i="1"/>
  <c r="L39" i="1"/>
  <c r="M39" i="1"/>
  <c r="P39" i="1"/>
  <c r="A40" i="1"/>
  <c r="B40" i="1"/>
  <c r="F40" i="1"/>
  <c r="G40" i="1"/>
  <c r="H40" i="1"/>
  <c r="I40" i="1"/>
  <c r="J40" i="1"/>
  <c r="K40" i="1"/>
  <c r="L40" i="1"/>
  <c r="M40" i="1"/>
  <c r="P40" i="1"/>
  <c r="A41" i="1"/>
  <c r="B41" i="1"/>
  <c r="F41" i="1"/>
  <c r="G41" i="1"/>
  <c r="H41" i="1"/>
  <c r="I41" i="1"/>
  <c r="J41" i="1"/>
  <c r="K41" i="1"/>
  <c r="L41" i="1"/>
  <c r="M41" i="1"/>
  <c r="P41" i="1"/>
  <c r="A42" i="1"/>
  <c r="B42" i="1"/>
  <c r="F42" i="1"/>
  <c r="G42" i="1"/>
  <c r="H42" i="1"/>
  <c r="I42" i="1"/>
  <c r="J42" i="1"/>
  <c r="K42" i="1"/>
  <c r="L42" i="1"/>
  <c r="M42" i="1"/>
  <c r="P42" i="1"/>
  <c r="A43" i="1"/>
  <c r="B43" i="1"/>
  <c r="F43" i="1"/>
  <c r="G43" i="1"/>
  <c r="H43" i="1"/>
  <c r="I43" i="1"/>
  <c r="J43" i="1"/>
  <c r="K43" i="1"/>
  <c r="L43" i="1"/>
  <c r="M43" i="1"/>
  <c r="P43" i="1"/>
  <c r="A44" i="1"/>
  <c r="B44" i="1"/>
  <c r="F44" i="1"/>
  <c r="G44" i="1"/>
  <c r="H44" i="1"/>
  <c r="I44" i="1"/>
  <c r="J44" i="1"/>
  <c r="K44" i="1"/>
  <c r="L44" i="1"/>
  <c r="M44" i="1"/>
  <c r="P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P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P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P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P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P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P50" i="1"/>
  <c r="A51" i="1"/>
  <c r="B51" i="1"/>
  <c r="F51" i="1"/>
  <c r="G51" i="1"/>
  <c r="H51" i="1"/>
  <c r="I51" i="1"/>
  <c r="J51" i="1"/>
  <c r="K51" i="1"/>
  <c r="L51" i="1"/>
  <c r="M51" i="1"/>
  <c r="P51" i="1"/>
  <c r="A52" i="1"/>
  <c r="B52" i="1"/>
  <c r="F52" i="1"/>
  <c r="G52" i="1"/>
  <c r="H52" i="1"/>
  <c r="I52" i="1"/>
  <c r="J52" i="1"/>
  <c r="K52" i="1"/>
  <c r="L52" i="1"/>
  <c r="M52" i="1"/>
  <c r="P52" i="1"/>
  <c r="A53" i="1"/>
  <c r="B53" i="1"/>
  <c r="F53" i="1"/>
  <c r="G53" i="1"/>
  <c r="H53" i="1"/>
  <c r="I53" i="1"/>
  <c r="J53" i="1"/>
  <c r="K53" i="1"/>
  <c r="L53" i="1"/>
  <c r="M53" i="1"/>
  <c r="P53" i="1"/>
  <c r="A2" i="1"/>
  <c r="B2" i="1"/>
  <c r="F2" i="1"/>
  <c r="G2" i="1"/>
  <c r="H2" i="1"/>
  <c r="I2" i="1"/>
  <c r="J2" i="1"/>
  <c r="K2" i="1"/>
  <c r="L2" i="1"/>
  <c r="M2" i="1"/>
  <c r="P2" i="1"/>
  <c r="A3" i="1"/>
  <c r="B3" i="1"/>
  <c r="F3" i="1"/>
  <c r="G3" i="1"/>
  <c r="H3" i="1"/>
  <c r="I3" i="1"/>
  <c r="J3" i="1"/>
  <c r="K3" i="1"/>
  <c r="L3" i="1"/>
  <c r="M3" i="1"/>
  <c r="P3" i="1"/>
  <c r="A4" i="1"/>
  <c r="B4" i="1"/>
  <c r="F4" i="1"/>
  <c r="G4" i="1"/>
  <c r="H4" i="1"/>
  <c r="I4" i="1"/>
  <c r="J4" i="1"/>
  <c r="K4" i="1"/>
  <c r="L4" i="1"/>
  <c r="M4" i="1"/>
  <c r="P4" i="1"/>
  <c r="A5" i="1"/>
  <c r="B5" i="1"/>
  <c r="F5" i="1"/>
  <c r="G5" i="1"/>
  <c r="H5" i="1"/>
  <c r="I5" i="1"/>
  <c r="J5" i="1"/>
  <c r="K5" i="1"/>
  <c r="L5" i="1"/>
  <c r="M5" i="1"/>
  <c r="P5" i="1"/>
  <c r="A6" i="1"/>
  <c r="B6" i="1"/>
  <c r="F6" i="1"/>
  <c r="G6" i="1"/>
  <c r="H6" i="1"/>
  <c r="I6" i="1"/>
  <c r="J6" i="1"/>
  <c r="K6" i="1"/>
  <c r="L6" i="1"/>
  <c r="M6" i="1"/>
  <c r="P6" i="1"/>
  <c r="A7" i="1"/>
  <c r="B7" i="1"/>
  <c r="F7" i="1"/>
  <c r="G7" i="1"/>
  <c r="H7" i="1"/>
  <c r="I7" i="1"/>
  <c r="J7" i="1"/>
  <c r="K7" i="1"/>
  <c r="L7" i="1"/>
  <c r="M7" i="1"/>
  <c r="P7" i="1"/>
  <c r="A8" i="1"/>
  <c r="B8" i="1"/>
  <c r="F8" i="1"/>
  <c r="G8" i="1"/>
  <c r="H8" i="1"/>
  <c r="I8" i="1"/>
  <c r="J8" i="1"/>
  <c r="K8" i="1"/>
  <c r="L8" i="1"/>
  <c r="M8" i="1"/>
  <c r="P8" i="1"/>
  <c r="A9" i="1"/>
  <c r="B9" i="1"/>
  <c r="F9" i="1"/>
  <c r="G9" i="1"/>
  <c r="H9" i="1"/>
  <c r="I9" i="1"/>
  <c r="J9" i="1"/>
  <c r="K9" i="1"/>
  <c r="L9" i="1"/>
  <c r="M9" i="1"/>
  <c r="P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P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P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P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P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P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P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P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P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P21" i="1"/>
  <c r="A22" i="1"/>
  <c r="B22" i="1"/>
  <c r="F22" i="1"/>
  <c r="G22" i="1"/>
  <c r="H22" i="1"/>
  <c r="I22" i="1"/>
  <c r="J22" i="1"/>
  <c r="K22" i="1"/>
  <c r="L22" i="1"/>
  <c r="M22" i="1"/>
  <c r="P22" i="1"/>
  <c r="A23" i="1"/>
  <c r="B23" i="1"/>
  <c r="F23" i="1"/>
  <c r="G23" i="1"/>
  <c r="H23" i="1"/>
  <c r="I23" i="1"/>
  <c r="J23" i="1"/>
  <c r="K23" i="1"/>
  <c r="L23" i="1"/>
  <c r="M23" i="1"/>
  <c r="P23" i="1"/>
  <c r="A24" i="1"/>
  <c r="B24" i="1"/>
  <c r="F24" i="1"/>
  <c r="G24" i="1"/>
  <c r="H24" i="1"/>
  <c r="I24" i="1"/>
  <c r="J24" i="1"/>
  <c r="K24" i="1"/>
  <c r="L24" i="1"/>
  <c r="M24" i="1"/>
  <c r="P24" i="1"/>
  <c r="A25" i="1"/>
  <c r="B25" i="1"/>
  <c r="F25" i="1"/>
  <c r="G25" i="1"/>
  <c r="H25" i="1"/>
  <c r="I25" i="1"/>
  <c r="J25" i="1"/>
  <c r="K25" i="1"/>
  <c r="L25" i="1"/>
  <c r="M25" i="1"/>
  <c r="P25" i="1"/>
  <c r="A26" i="1"/>
  <c r="B26" i="1"/>
  <c r="F26" i="1"/>
  <c r="G26" i="1"/>
  <c r="H26" i="1"/>
  <c r="I26" i="1"/>
  <c r="J26" i="1"/>
  <c r="K26" i="1"/>
  <c r="L26" i="1"/>
  <c r="M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P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P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P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P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P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P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P33" i="1"/>
  <c r="A34" i="1"/>
  <c r="B34" i="1"/>
  <c r="F34" i="1"/>
  <c r="G34" i="1"/>
  <c r="H34" i="1"/>
  <c r="I34" i="1"/>
  <c r="J34" i="1"/>
  <c r="K34" i="1"/>
  <c r="L34" i="1"/>
  <c r="M34" i="1"/>
  <c r="P34" i="1"/>
  <c r="A35" i="1"/>
  <c r="B35" i="1"/>
  <c r="F35" i="1"/>
  <c r="G35" i="1"/>
  <c r="H35" i="1"/>
  <c r="I35" i="1"/>
  <c r="J35" i="1"/>
  <c r="K35" i="1"/>
  <c r="L35" i="1"/>
  <c r="M35" i="1"/>
  <c r="P35" i="1"/>
  <c r="W6" i="2"/>
  <c r="X6" i="2"/>
  <c r="U6" i="2"/>
  <c r="V6" i="2"/>
  <c r="S6" i="2"/>
  <c r="T6" i="2"/>
  <c r="W4" i="2"/>
  <c r="X4" i="2"/>
  <c r="U4" i="2"/>
  <c r="V4" i="2"/>
  <c r="S4" i="2"/>
  <c r="T4" i="2"/>
  <c r="W3" i="2"/>
  <c r="X3" i="2"/>
  <c r="U3" i="2"/>
  <c r="V3" i="2"/>
  <c r="S3" i="2"/>
  <c r="T3" i="2"/>
  <c r="B72" i="2"/>
  <c r="B89" i="2" s="1"/>
  <c r="B73" i="2"/>
  <c r="B90" i="2" s="1"/>
  <c r="B74" i="2"/>
  <c r="B91" i="2" s="1"/>
  <c r="B75" i="2"/>
  <c r="B76" i="2"/>
  <c r="B93" i="2" s="1"/>
  <c r="F64" i="2"/>
  <c r="F63" i="2"/>
  <c r="I90" i="2"/>
  <c r="J90" i="2"/>
  <c r="K90" i="2"/>
  <c r="L90" i="2"/>
  <c r="M90" i="2"/>
  <c r="N90" i="2"/>
  <c r="O90" i="2"/>
  <c r="P90" i="2"/>
  <c r="Q90" i="2"/>
  <c r="R90" i="2"/>
  <c r="I91" i="2"/>
  <c r="J91" i="2"/>
  <c r="K91" i="2"/>
  <c r="L91" i="2"/>
  <c r="M91" i="2"/>
  <c r="N91" i="2"/>
  <c r="O91" i="2"/>
  <c r="P91" i="2"/>
  <c r="Q91" i="2"/>
  <c r="R91" i="2"/>
  <c r="I92" i="2"/>
  <c r="J92" i="2"/>
  <c r="K92" i="2"/>
  <c r="L92" i="2"/>
  <c r="M92" i="2"/>
  <c r="N92" i="2"/>
  <c r="O92" i="2"/>
  <c r="P92" i="2"/>
  <c r="Q92" i="2"/>
  <c r="R92" i="2"/>
  <c r="I93" i="2"/>
  <c r="J93" i="2"/>
  <c r="K93" i="2"/>
  <c r="L93" i="2"/>
  <c r="M93" i="2"/>
  <c r="N93" i="2"/>
  <c r="O93" i="2"/>
  <c r="P93" i="2"/>
  <c r="Q93" i="2"/>
  <c r="R93" i="2"/>
  <c r="I94" i="2"/>
  <c r="J94" i="2"/>
  <c r="K94" i="2"/>
  <c r="L94" i="2"/>
  <c r="M94" i="2"/>
  <c r="N94" i="2"/>
  <c r="O94" i="2"/>
  <c r="P94" i="2"/>
  <c r="Q94" i="2"/>
  <c r="R94" i="2"/>
  <c r="I95" i="2"/>
  <c r="J95" i="2"/>
  <c r="K95" i="2"/>
  <c r="L95" i="2"/>
  <c r="M95" i="2"/>
  <c r="N95" i="2"/>
  <c r="O95" i="2"/>
  <c r="P95" i="2"/>
  <c r="Q95" i="2"/>
  <c r="R95" i="2"/>
  <c r="H90" i="2"/>
  <c r="H91" i="2"/>
  <c r="H92" i="2"/>
  <c r="H93" i="2"/>
  <c r="H94" i="2"/>
  <c r="H95" i="2"/>
  <c r="A79" i="2"/>
  <c r="A96" i="2" s="1"/>
  <c r="B79" i="2"/>
  <c r="B96" i="2" s="1"/>
  <c r="C79" i="2"/>
  <c r="C96" i="2" s="1"/>
  <c r="D79" i="2"/>
  <c r="D96" i="2" s="1"/>
  <c r="E79" i="2"/>
  <c r="E96" i="2" s="1"/>
  <c r="F79" i="2"/>
  <c r="F96" i="2" s="1"/>
  <c r="G79" i="2"/>
  <c r="G96" i="2" s="1"/>
  <c r="H79" i="2"/>
  <c r="I79" i="2"/>
  <c r="K79" i="2"/>
  <c r="L79" i="2"/>
  <c r="A80" i="2"/>
  <c r="A97" i="2" s="1"/>
  <c r="B80" i="2"/>
  <c r="B97" i="2" s="1"/>
  <c r="C80" i="2"/>
  <c r="C97" i="2" s="1"/>
  <c r="D80" i="2"/>
  <c r="D97" i="2" s="1"/>
  <c r="E80" i="2"/>
  <c r="E97" i="2" s="1"/>
  <c r="F80" i="2"/>
  <c r="F97" i="2" s="1"/>
  <c r="G80" i="2"/>
  <c r="G97" i="2" s="1"/>
  <c r="H80" i="2"/>
  <c r="I80" i="2"/>
  <c r="K80" i="2"/>
  <c r="L80" i="2"/>
  <c r="A81" i="2"/>
  <c r="A98" i="2" s="1"/>
  <c r="B81" i="2"/>
  <c r="B98" i="2" s="1"/>
  <c r="C81" i="2"/>
  <c r="C98" i="2" s="1"/>
  <c r="D81" i="2"/>
  <c r="D98" i="2" s="1"/>
  <c r="E81" i="2"/>
  <c r="E98" i="2" s="1"/>
  <c r="F81" i="2"/>
  <c r="F98" i="2" s="1"/>
  <c r="G81" i="2"/>
  <c r="G98" i="2" s="1"/>
  <c r="H81" i="2"/>
  <c r="I81" i="2"/>
  <c r="K81" i="2"/>
  <c r="L81" i="2"/>
  <c r="A82" i="2"/>
  <c r="A99" i="2" s="1"/>
  <c r="B82" i="2"/>
  <c r="B99" i="2" s="1"/>
  <c r="C82" i="2"/>
  <c r="C99" i="2" s="1"/>
  <c r="D82" i="2"/>
  <c r="D99" i="2" s="1"/>
  <c r="E82" i="2"/>
  <c r="E99" i="2" s="1"/>
  <c r="F82" i="2"/>
  <c r="F99" i="2" s="1"/>
  <c r="G82" i="2"/>
  <c r="G99" i="2" s="1"/>
  <c r="H82" i="2"/>
  <c r="I82" i="2"/>
  <c r="K82" i="2"/>
  <c r="L82" i="2"/>
  <c r="A83" i="2"/>
  <c r="A100" i="2" s="1"/>
  <c r="B83" i="2"/>
  <c r="B100" i="2" s="1"/>
  <c r="C83" i="2"/>
  <c r="C100" i="2" s="1"/>
  <c r="D83" i="2"/>
  <c r="D100" i="2" s="1"/>
  <c r="E83" i="2"/>
  <c r="E100" i="2" s="1"/>
  <c r="F83" i="2"/>
  <c r="F100" i="2" s="1"/>
  <c r="G83" i="2"/>
  <c r="G100" i="2" s="1"/>
  <c r="H83" i="2"/>
  <c r="I83" i="2"/>
  <c r="K83" i="2"/>
  <c r="L83" i="2"/>
  <c r="A84" i="2"/>
  <c r="A101" i="2" s="1"/>
  <c r="B84" i="2"/>
  <c r="B101" i="2" s="1"/>
  <c r="C84" i="2"/>
  <c r="C101" i="2" s="1"/>
  <c r="D84" i="2"/>
  <c r="D101" i="2" s="1"/>
  <c r="E84" i="2"/>
  <c r="E101" i="2" s="1"/>
  <c r="F84" i="2"/>
  <c r="F101" i="2" s="1"/>
  <c r="G84" i="2"/>
  <c r="G101" i="2" s="1"/>
  <c r="H84" i="2"/>
  <c r="I84" i="2"/>
  <c r="K84" i="2"/>
  <c r="L84" i="2"/>
  <c r="A85" i="2"/>
  <c r="A102" i="2" s="1"/>
  <c r="B85" i="2"/>
  <c r="B102" i="2" s="1"/>
  <c r="C85" i="2"/>
  <c r="C102" i="2" s="1"/>
  <c r="D85" i="2"/>
  <c r="D102" i="2" s="1"/>
  <c r="E85" i="2"/>
  <c r="E102" i="2" s="1"/>
  <c r="F85" i="2"/>
  <c r="F102" i="2" s="1"/>
  <c r="G85" i="2"/>
  <c r="G102" i="2" s="1"/>
  <c r="H85" i="2"/>
  <c r="I85" i="2"/>
  <c r="K85" i="2"/>
  <c r="L85" i="2"/>
  <c r="A86" i="2"/>
  <c r="A103" i="2" s="1"/>
  <c r="B86" i="2"/>
  <c r="B103" i="2" s="1"/>
  <c r="C86" i="2"/>
  <c r="C103" i="2" s="1"/>
  <c r="D86" i="2"/>
  <c r="D103" i="2" s="1"/>
  <c r="E86" i="2"/>
  <c r="E103" i="2" s="1"/>
  <c r="F86" i="2"/>
  <c r="F103" i="2" s="1"/>
  <c r="G86" i="2"/>
  <c r="G103" i="2" s="1"/>
  <c r="H86" i="2"/>
  <c r="I86" i="2"/>
  <c r="K86" i="2"/>
  <c r="L86" i="2"/>
  <c r="A87" i="2"/>
  <c r="A104" i="2" s="1"/>
  <c r="B87" i="2"/>
  <c r="B104" i="2" s="1"/>
  <c r="C87" i="2"/>
  <c r="C104" i="2" s="1"/>
  <c r="D87" i="2"/>
  <c r="D104" i="2" s="1"/>
  <c r="E87" i="2"/>
  <c r="E104" i="2" s="1"/>
  <c r="F87" i="2"/>
  <c r="F104" i="2" s="1"/>
  <c r="G87" i="2"/>
  <c r="G104" i="2" s="1"/>
  <c r="H87" i="2"/>
  <c r="I87" i="2"/>
  <c r="K87" i="2"/>
  <c r="L87" i="2"/>
  <c r="I89" i="2"/>
  <c r="J89" i="2"/>
  <c r="K89" i="2"/>
  <c r="L89" i="2"/>
  <c r="M89" i="2"/>
  <c r="N89" i="2"/>
  <c r="O89" i="2"/>
  <c r="P89" i="2"/>
  <c r="Q89" i="2"/>
  <c r="R89" i="2"/>
  <c r="I96" i="2"/>
  <c r="J96" i="2"/>
  <c r="K96" i="2"/>
  <c r="L96" i="2"/>
  <c r="M96" i="2"/>
  <c r="N96" i="2"/>
  <c r="O96" i="2"/>
  <c r="P96" i="2"/>
  <c r="Q96" i="2"/>
  <c r="R96" i="2"/>
  <c r="I97" i="2"/>
  <c r="J97" i="2"/>
  <c r="K97" i="2"/>
  <c r="L97" i="2"/>
  <c r="M97" i="2"/>
  <c r="N97" i="2"/>
  <c r="O97" i="2"/>
  <c r="P97" i="2"/>
  <c r="Q97" i="2"/>
  <c r="R97" i="2"/>
  <c r="I98" i="2"/>
  <c r="J98" i="2"/>
  <c r="K98" i="2"/>
  <c r="L98" i="2"/>
  <c r="M98" i="2"/>
  <c r="N98" i="2"/>
  <c r="O98" i="2"/>
  <c r="P98" i="2"/>
  <c r="Q98" i="2"/>
  <c r="R98" i="2"/>
  <c r="I99" i="2"/>
  <c r="J99" i="2"/>
  <c r="K99" i="2"/>
  <c r="L99" i="2"/>
  <c r="M99" i="2"/>
  <c r="N99" i="2"/>
  <c r="O99" i="2"/>
  <c r="P99" i="2"/>
  <c r="Q99" i="2"/>
  <c r="R99" i="2"/>
  <c r="I100" i="2"/>
  <c r="J100" i="2"/>
  <c r="K100" i="2"/>
  <c r="L100" i="2"/>
  <c r="M100" i="2"/>
  <c r="N100" i="2"/>
  <c r="O100" i="2"/>
  <c r="P100" i="2"/>
  <c r="Q100" i="2"/>
  <c r="R100" i="2"/>
  <c r="I101" i="2"/>
  <c r="J101" i="2"/>
  <c r="K101" i="2"/>
  <c r="L101" i="2"/>
  <c r="M101" i="2"/>
  <c r="N101" i="2"/>
  <c r="O101" i="2"/>
  <c r="P101" i="2"/>
  <c r="Q101" i="2"/>
  <c r="R101" i="2"/>
  <c r="I102" i="2"/>
  <c r="J102" i="2"/>
  <c r="K102" i="2"/>
  <c r="L102" i="2"/>
  <c r="M102" i="2"/>
  <c r="N102" i="2"/>
  <c r="O102" i="2"/>
  <c r="P102" i="2"/>
  <c r="Q102" i="2"/>
  <c r="R102" i="2"/>
  <c r="I103" i="2"/>
  <c r="J103" i="2"/>
  <c r="K103" i="2"/>
  <c r="L103" i="2"/>
  <c r="M103" i="2"/>
  <c r="N103" i="2"/>
  <c r="O103" i="2"/>
  <c r="P103" i="2"/>
  <c r="Q103" i="2"/>
  <c r="R103" i="2"/>
  <c r="I104" i="2"/>
  <c r="J104" i="2"/>
  <c r="K104" i="2"/>
  <c r="L104" i="2"/>
  <c r="M104" i="2"/>
  <c r="N104" i="2"/>
  <c r="O104" i="2"/>
  <c r="P104" i="2"/>
  <c r="Q104" i="2"/>
  <c r="R104" i="2"/>
  <c r="H96" i="2"/>
  <c r="H97" i="2"/>
  <c r="H98" i="2"/>
  <c r="H99" i="2"/>
  <c r="H100" i="2"/>
  <c r="H101" i="2"/>
  <c r="H102" i="2"/>
  <c r="H103" i="2"/>
  <c r="H104" i="2"/>
  <c r="J72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A72" i="2"/>
  <c r="A89" i="2" s="1"/>
  <c r="C72" i="2"/>
  <c r="C89" i="2" s="1"/>
  <c r="D72" i="2"/>
  <c r="D89" i="2" s="1"/>
  <c r="E72" i="2"/>
  <c r="E89" i="2" s="1"/>
  <c r="F72" i="2"/>
  <c r="F89" i="2" s="1"/>
  <c r="G72" i="2"/>
  <c r="G89" i="2" s="1"/>
  <c r="H72" i="2"/>
  <c r="I72" i="2"/>
  <c r="A73" i="2"/>
  <c r="A90" i="2" s="1"/>
  <c r="C73" i="2"/>
  <c r="C90" i="2" s="1"/>
  <c r="D73" i="2"/>
  <c r="D90" i="2" s="1"/>
  <c r="E73" i="2"/>
  <c r="E90" i="2" s="1"/>
  <c r="F73" i="2"/>
  <c r="F90" i="2" s="1"/>
  <c r="G73" i="2"/>
  <c r="G90" i="2" s="1"/>
  <c r="H73" i="2"/>
  <c r="I73" i="2"/>
  <c r="A74" i="2"/>
  <c r="A91" i="2" s="1"/>
  <c r="C74" i="2"/>
  <c r="C91" i="2" s="1"/>
  <c r="D74" i="2"/>
  <c r="D91" i="2" s="1"/>
  <c r="E74" i="2"/>
  <c r="E91" i="2" s="1"/>
  <c r="F74" i="2"/>
  <c r="F91" i="2" s="1"/>
  <c r="G74" i="2"/>
  <c r="G91" i="2" s="1"/>
  <c r="H74" i="2"/>
  <c r="I74" i="2"/>
  <c r="A75" i="2"/>
  <c r="A92" i="2" s="1"/>
  <c r="B92" i="2"/>
  <c r="C75" i="2"/>
  <c r="C92" i="2" s="1"/>
  <c r="D75" i="2"/>
  <c r="D92" i="2" s="1"/>
  <c r="E75" i="2"/>
  <c r="E92" i="2" s="1"/>
  <c r="F75" i="2"/>
  <c r="F92" i="2" s="1"/>
  <c r="G75" i="2"/>
  <c r="G92" i="2" s="1"/>
  <c r="H75" i="2"/>
  <c r="I75" i="2"/>
  <c r="A76" i="2"/>
  <c r="A93" i="2" s="1"/>
  <c r="C76" i="2"/>
  <c r="C93" i="2" s="1"/>
  <c r="D76" i="2"/>
  <c r="D93" i="2" s="1"/>
  <c r="E76" i="2"/>
  <c r="E93" i="2" s="1"/>
  <c r="F76" i="2"/>
  <c r="F93" i="2" s="1"/>
  <c r="G76" i="2"/>
  <c r="G93" i="2" s="1"/>
  <c r="H76" i="2"/>
  <c r="I76" i="2"/>
  <c r="A77" i="2"/>
  <c r="A94" i="2" s="1"/>
  <c r="B77" i="2"/>
  <c r="B94" i="2" s="1"/>
  <c r="C77" i="2"/>
  <c r="C94" i="2" s="1"/>
  <c r="D77" i="2"/>
  <c r="D94" i="2" s="1"/>
  <c r="E77" i="2"/>
  <c r="E94" i="2" s="1"/>
  <c r="F77" i="2"/>
  <c r="F94" i="2" s="1"/>
  <c r="G77" i="2"/>
  <c r="G94" i="2" s="1"/>
  <c r="H77" i="2"/>
  <c r="I77" i="2"/>
  <c r="A78" i="2"/>
  <c r="A95" i="2" s="1"/>
  <c r="B78" i="2"/>
  <c r="B95" i="2" s="1"/>
  <c r="C78" i="2"/>
  <c r="C95" i="2" s="1"/>
  <c r="D78" i="2"/>
  <c r="D95" i="2" s="1"/>
  <c r="E78" i="2"/>
  <c r="E95" i="2" s="1"/>
  <c r="F78" i="2"/>
  <c r="F95" i="2" s="1"/>
  <c r="G78" i="2"/>
  <c r="G95" i="2" s="1"/>
  <c r="H78" i="2"/>
  <c r="I78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P31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P30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P29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P28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P2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P26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P2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P24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P23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P22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P1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P1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P13" i="2"/>
  <c r="A12" i="2"/>
  <c r="B12" i="2"/>
  <c r="C12" i="2"/>
  <c r="D12" i="2"/>
  <c r="E12" i="2"/>
  <c r="F12" i="2"/>
  <c r="R6" i="2" s="1"/>
  <c r="G12" i="2"/>
  <c r="H12" i="2"/>
  <c r="I12" i="2"/>
  <c r="J12" i="2"/>
  <c r="K12" i="2"/>
  <c r="L12" i="2"/>
  <c r="M12" i="2"/>
  <c r="P12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P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P11" i="2"/>
  <c r="A9" i="2"/>
  <c r="B9" i="2"/>
  <c r="C9" i="2"/>
  <c r="D9" i="2"/>
  <c r="E9" i="2"/>
  <c r="F9" i="2"/>
  <c r="R5" i="2" s="1"/>
  <c r="G9" i="2"/>
  <c r="H9" i="2"/>
  <c r="I9" i="2"/>
  <c r="J9" i="2"/>
  <c r="K9" i="2"/>
  <c r="L9" i="2"/>
  <c r="M9" i="2"/>
  <c r="P9" i="2"/>
  <c r="A8" i="2"/>
  <c r="B8" i="2"/>
  <c r="C8" i="2"/>
  <c r="D8" i="2"/>
  <c r="E8" i="2"/>
  <c r="F8" i="2"/>
  <c r="G8" i="2"/>
  <c r="H8" i="2"/>
  <c r="I8" i="2"/>
  <c r="J8" i="2"/>
  <c r="K8" i="2"/>
  <c r="L8" i="2"/>
  <c r="M8" i="2"/>
  <c r="P8" i="2"/>
  <c r="A7" i="2"/>
  <c r="B7" i="2"/>
  <c r="C7" i="2"/>
  <c r="D7" i="2"/>
  <c r="E7" i="2"/>
  <c r="F7" i="2"/>
  <c r="G7" i="2"/>
  <c r="H7" i="2"/>
  <c r="I7" i="2"/>
  <c r="J7" i="2"/>
  <c r="K7" i="2"/>
  <c r="L7" i="2"/>
  <c r="M7" i="2"/>
  <c r="P7" i="2"/>
  <c r="A6" i="2"/>
  <c r="B6" i="2"/>
  <c r="C6" i="2"/>
  <c r="D6" i="2"/>
  <c r="E6" i="2"/>
  <c r="F6" i="2"/>
  <c r="R4" i="2" s="1"/>
  <c r="G6" i="2"/>
  <c r="H6" i="2"/>
  <c r="I6" i="2"/>
  <c r="J6" i="2"/>
  <c r="K6" i="2"/>
  <c r="L6" i="2"/>
  <c r="M6" i="2"/>
  <c r="P6" i="2"/>
  <c r="A5" i="2"/>
  <c r="B5" i="2"/>
  <c r="C5" i="2"/>
  <c r="D5" i="2"/>
  <c r="E5" i="2"/>
  <c r="F5" i="2"/>
  <c r="G5" i="2"/>
  <c r="H5" i="2"/>
  <c r="I5" i="2"/>
  <c r="J5" i="2"/>
  <c r="K5" i="2"/>
  <c r="L5" i="2"/>
  <c r="M5" i="2"/>
  <c r="P5" i="2"/>
  <c r="A4" i="2"/>
  <c r="B4" i="2"/>
  <c r="C4" i="2"/>
  <c r="D4" i="2"/>
  <c r="E4" i="2"/>
  <c r="F4" i="2"/>
  <c r="G4" i="2"/>
  <c r="H4" i="2"/>
  <c r="I4" i="2"/>
  <c r="J4" i="2"/>
  <c r="K4" i="2"/>
  <c r="L4" i="2"/>
  <c r="M4" i="2"/>
  <c r="P4" i="2"/>
  <c r="A3" i="2"/>
  <c r="B3" i="2"/>
  <c r="C3" i="2"/>
  <c r="D3" i="2"/>
  <c r="E3" i="2"/>
  <c r="F3" i="2"/>
  <c r="R3" i="2" s="1"/>
  <c r="G3" i="2"/>
  <c r="H3" i="2"/>
  <c r="I3" i="2"/>
  <c r="J3" i="2"/>
  <c r="K3" i="2"/>
  <c r="L3" i="2"/>
  <c r="M3" i="2"/>
  <c r="P3" i="2"/>
  <c r="A2" i="2"/>
  <c r="A21" i="2" s="1"/>
  <c r="B2" i="2"/>
  <c r="B21" i="2" s="1"/>
  <c r="C2" i="2"/>
  <c r="C21" i="2" s="1"/>
  <c r="D2" i="2"/>
  <c r="D21" i="2" s="1"/>
  <c r="E2" i="2"/>
  <c r="E21" i="2" s="1"/>
  <c r="F2" i="2"/>
  <c r="F21" i="2" s="1"/>
  <c r="G2" i="2"/>
  <c r="G21" i="2" s="1"/>
  <c r="H2" i="2"/>
  <c r="H21" i="2" s="1"/>
  <c r="I2" i="2"/>
  <c r="I21" i="2" s="1"/>
  <c r="J2" i="2"/>
  <c r="J21" i="2" s="1"/>
  <c r="K2" i="2"/>
  <c r="K21" i="2" s="1"/>
  <c r="L2" i="2"/>
  <c r="L21" i="2" s="1"/>
  <c r="M2" i="2"/>
  <c r="M21" i="2" s="1"/>
  <c r="N2" i="2"/>
  <c r="N21" i="2" s="1"/>
  <c r="O2" i="2"/>
  <c r="O21" i="2" s="1"/>
  <c r="P2" i="2"/>
  <c r="P21" i="2" s="1"/>
  <c r="V8" i="2" l="1"/>
  <c r="T10" i="2"/>
  <c r="K50" i="2"/>
  <c r="D67" i="2" s="1"/>
  <c r="U9" i="2"/>
  <c r="X9" i="2"/>
  <c r="I54" i="2"/>
  <c r="W9" i="2"/>
  <c r="H56" i="2"/>
  <c r="H50" i="2"/>
  <c r="H58" i="2"/>
  <c r="U8" i="2"/>
  <c r="N87" i="1" s="1"/>
  <c r="T12" i="2"/>
  <c r="L55" i="2"/>
  <c r="T9" i="2"/>
  <c r="K55" i="2"/>
  <c r="K52" i="2"/>
  <c r="S8" i="2"/>
  <c r="S9" i="2"/>
  <c r="V9" i="2"/>
  <c r="X8" i="2"/>
  <c r="I56" i="2"/>
  <c r="I50" i="2"/>
  <c r="B67" i="2" s="1"/>
  <c r="V12" i="2"/>
  <c r="I35" i="2"/>
  <c r="I37" i="2"/>
  <c r="L38" i="2"/>
  <c r="H41" i="2"/>
  <c r="L41" i="2"/>
  <c r="L52" i="2"/>
  <c r="L50" i="2"/>
  <c r="E67" i="2" s="1"/>
  <c r="I52" i="2"/>
  <c r="U10" i="2"/>
  <c r="W8" i="2"/>
  <c r="O99" i="1" s="1"/>
  <c r="L58" i="2"/>
  <c r="L18" i="2"/>
  <c r="L35" i="2"/>
  <c r="T8" i="2"/>
  <c r="I17" i="2"/>
  <c r="K39" i="2"/>
  <c r="K18" i="2"/>
  <c r="I33" i="2"/>
  <c r="C67" i="2" s="1"/>
  <c r="I34" i="2"/>
  <c r="K35" i="2"/>
  <c r="I18" i="2"/>
  <c r="K38" i="2"/>
  <c r="L17" i="2"/>
  <c r="L33" i="2"/>
  <c r="H37" i="2"/>
  <c r="I41" i="2"/>
  <c r="I38" i="2"/>
  <c r="H51" i="2"/>
  <c r="K58" i="2"/>
  <c r="I55" i="2"/>
  <c r="L51" i="2"/>
  <c r="S10" i="2"/>
  <c r="W10" i="2"/>
  <c r="I39" i="2"/>
  <c r="H35" i="2"/>
  <c r="K41" i="2"/>
  <c r="H33" i="2"/>
  <c r="H38" i="2"/>
  <c r="L37" i="2"/>
  <c r="H52" i="2"/>
  <c r="I58" i="2"/>
  <c r="L54" i="2"/>
  <c r="K51" i="2"/>
  <c r="S12" i="2"/>
  <c r="V10" i="2"/>
  <c r="K33" i="2"/>
  <c r="X10" i="2"/>
  <c r="K17" i="2"/>
  <c r="H34" i="2"/>
  <c r="H39" i="2"/>
  <c r="K37" i="2"/>
  <c r="H54" i="2"/>
  <c r="K54" i="2"/>
  <c r="I51" i="2"/>
  <c r="X12" i="2"/>
  <c r="L34" i="2"/>
  <c r="L39" i="2"/>
  <c r="H55" i="2"/>
  <c r="L56" i="2"/>
  <c r="W12" i="2"/>
  <c r="U12" i="2"/>
  <c r="R2" i="2"/>
  <c r="K34" i="2"/>
  <c r="K56" i="2"/>
  <c r="N33" i="1" l="1"/>
  <c r="I53" i="2"/>
  <c r="N28" i="1"/>
  <c r="N86" i="1"/>
  <c r="N32" i="1"/>
  <c r="N101" i="1"/>
  <c r="N29" i="1"/>
  <c r="N99" i="1"/>
  <c r="N90" i="1"/>
  <c r="O10" i="1"/>
  <c r="N13" i="1"/>
  <c r="N88" i="1"/>
  <c r="N103" i="1"/>
  <c r="N94" i="1"/>
  <c r="O18" i="1"/>
  <c r="N17" i="1"/>
  <c r="N96" i="1"/>
  <c r="N98" i="1"/>
  <c r="N30" i="1"/>
  <c r="O12" i="1"/>
  <c r="N100" i="1"/>
  <c r="N11" i="1"/>
  <c r="O90" i="1"/>
  <c r="O46" i="1"/>
  <c r="O48" i="1"/>
  <c r="V11" i="2"/>
  <c r="N10" i="1"/>
  <c r="N31" i="1"/>
  <c r="O89" i="1"/>
  <c r="N104" i="1"/>
  <c r="N15" i="1"/>
  <c r="N14" i="1"/>
  <c r="N85" i="1"/>
  <c r="O13" i="1"/>
  <c r="N20" i="1"/>
  <c r="N19" i="1"/>
  <c r="N18" i="1"/>
  <c r="N97" i="1"/>
  <c r="O21" i="1"/>
  <c r="O33" i="1"/>
  <c r="O87" i="1"/>
  <c r="O69" i="1"/>
  <c r="O71" i="1"/>
  <c r="O64" i="1"/>
  <c r="O70" i="1"/>
  <c r="O63" i="1"/>
  <c r="O68" i="1"/>
  <c r="O73" i="1"/>
  <c r="O66" i="1"/>
  <c r="O67" i="1"/>
  <c r="O65" i="1"/>
  <c r="O62" i="1"/>
  <c r="O72" i="1"/>
  <c r="O86" i="1"/>
  <c r="O14" i="1"/>
  <c r="O85" i="1"/>
  <c r="O17" i="1"/>
  <c r="O29" i="1"/>
  <c r="O95" i="1"/>
  <c r="O27" i="1"/>
  <c r="O94" i="1"/>
  <c r="O50" i="1"/>
  <c r="O93" i="1"/>
  <c r="O16" i="1"/>
  <c r="O103" i="1"/>
  <c r="O31" i="1"/>
  <c r="O98" i="1"/>
  <c r="O97" i="1"/>
  <c r="O45" i="1"/>
  <c r="N47" i="1"/>
  <c r="T11" i="2"/>
  <c r="O104" i="1"/>
  <c r="O102" i="1"/>
  <c r="O101" i="1"/>
  <c r="O88" i="1"/>
  <c r="O49" i="1"/>
  <c r="O15" i="1"/>
  <c r="O11" i="1"/>
  <c r="K59" i="2"/>
  <c r="N102" i="1"/>
  <c r="N48" i="1"/>
  <c r="N46" i="1"/>
  <c r="N89" i="1"/>
  <c r="N21" i="1"/>
  <c r="N45" i="1"/>
  <c r="O96" i="1"/>
  <c r="N12" i="1"/>
  <c r="O28" i="1"/>
  <c r="O19" i="1"/>
  <c r="N68" i="1"/>
  <c r="N71" i="1"/>
  <c r="N70" i="1"/>
  <c r="N63" i="1"/>
  <c r="N73" i="1"/>
  <c r="N65" i="1"/>
  <c r="N67" i="1"/>
  <c r="N69" i="1"/>
  <c r="N64" i="1"/>
  <c r="N62" i="1"/>
  <c r="N72" i="1"/>
  <c r="N66" i="1"/>
  <c r="O47" i="1"/>
  <c r="O20" i="1"/>
  <c r="N50" i="1"/>
  <c r="N93" i="1"/>
  <c r="O30" i="1"/>
  <c r="N49" i="1"/>
  <c r="O100" i="1"/>
  <c r="N16" i="1"/>
  <c r="N95" i="1"/>
  <c r="O32" i="1"/>
  <c r="N27" i="1"/>
  <c r="I42" i="2"/>
  <c r="B64" i="2"/>
  <c r="H64" i="2" s="1"/>
  <c r="H67" i="2"/>
  <c r="K57" i="2"/>
  <c r="H59" i="2"/>
  <c r="K42" i="2"/>
  <c r="L57" i="2"/>
  <c r="W11" i="2"/>
  <c r="K53" i="2"/>
  <c r="I57" i="2"/>
  <c r="H57" i="2"/>
  <c r="S11" i="2"/>
  <c r="L42" i="2"/>
  <c r="U11" i="2"/>
  <c r="L40" i="2"/>
  <c r="X11" i="2"/>
  <c r="K40" i="2"/>
  <c r="L53" i="2"/>
  <c r="H53" i="2"/>
  <c r="C64" i="2"/>
  <c r="G64" i="2" s="1"/>
  <c r="I36" i="2"/>
  <c r="I59" i="2"/>
  <c r="L59" i="2"/>
  <c r="H40" i="2"/>
  <c r="H36" i="2"/>
  <c r="H42" i="2"/>
  <c r="I40" i="2"/>
  <c r="F67" i="2"/>
  <c r="I67" i="2" s="1"/>
  <c r="B63" i="2"/>
  <c r="H63" i="2" s="1"/>
  <c r="C63" i="2"/>
  <c r="G63" i="2" s="1"/>
  <c r="G67" i="2"/>
  <c r="J67" i="2" s="1"/>
  <c r="K36" i="2"/>
  <c r="L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E90633AD-3209-4993-9448-6B8B10AF5E9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FF63453D-1C1B-4EEB-AB05-CD666AE5910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5BFFC806-74F2-4FB2-8539-4871770212F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EDE43645-E927-4968-804C-A51D919602A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97E216AC-3E04-4035-BE00-292189346AE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645F3FA7-0310-4B6F-B7B0-7585103B5B0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02BEEE70-B4FC-44F1-82A8-8B897840F5E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9582E88D-A14F-4D0A-9159-A0C2AE5B520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67B7627E-27AD-4FBC-BCE4-EC79BAB6324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G62" authorId="0" shapeId="0" xr:uid="{41836D6D-9B7D-485A-94DA-1390251BEC5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I66" authorId="0" shapeId="0" xr:uid="{EDDE908A-4BB2-4C87-8360-4693D647CF7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A67" authorId="0" shapeId="0" xr:uid="{12411A6F-4EF4-4804-B44C-39DD05C0DD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<sst xmlns="http://schemas.openxmlformats.org/spreadsheetml/2006/main" count="308" uniqueCount="70">
  <si>
    <t>sample_no</t>
  </si>
  <si>
    <t>sample_id</t>
  </si>
  <si>
    <t>X</t>
  </si>
  <si>
    <t>Y</t>
  </si>
  <si>
    <t>B_T</t>
  </si>
  <si>
    <t>IC_date</t>
  </si>
  <si>
    <t>V_sample_ml</t>
  </si>
  <si>
    <t>ret_time_min</t>
  </si>
  <si>
    <t>peak_area_usmin</t>
  </si>
  <si>
    <t>c_Cl_ calib_ppm</t>
  </si>
  <si>
    <t>c_Cl_calc_ppm</t>
  </si>
  <si>
    <t>c_Cl_measure_ppm</t>
  </si>
  <si>
    <t>dilution_factor</t>
  </si>
  <si>
    <t>c_Cl_calc_undil_ppm</t>
  </si>
  <si>
    <t>c_Cl_measure_undil_ppm</t>
  </si>
  <si>
    <t>IC_notes</t>
  </si>
  <si>
    <t>Blank</t>
  </si>
  <si>
    <t>Peak Area</t>
  </si>
  <si>
    <t>Calc Conc ppm</t>
  </si>
  <si>
    <t>Measure conc ppm</t>
  </si>
  <si>
    <t xml:space="preserve">LOD </t>
  </si>
  <si>
    <t>LOQ</t>
  </si>
  <si>
    <t>LOD</t>
  </si>
  <si>
    <t>Mean</t>
  </si>
  <si>
    <t>Median</t>
  </si>
  <si>
    <t>Stdev</t>
  </si>
  <si>
    <t>RelStdev</t>
  </si>
  <si>
    <t>Var</t>
  </si>
  <si>
    <t>Cal Checks</t>
  </si>
  <si>
    <t>Max</t>
  </si>
  <si>
    <t>Min</t>
  </si>
  <si>
    <t>Range</t>
  </si>
  <si>
    <t>Number</t>
  </si>
  <si>
    <t>Std Error</t>
  </si>
  <si>
    <t>20 Cal Standards</t>
  </si>
  <si>
    <t>Accuracy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</si>
  <si>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</si>
  <si>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</si>
  <si>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</si>
  <si>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</si>
  <si>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</si>
  <si>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</si>
  <si>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</si>
  <si>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20 Cal Check (Dionex Seven Anion Standard II LOT 43-23AJ)x20</t>
  </si>
  <si>
    <t>20 Cal Std (Dionex Seven Anion Standard II LOT 18-29JKS)x20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</si>
  <si>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</si>
  <si>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</si>
  <si>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</si>
  <si>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</si>
  <si>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</si>
  <si>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</si>
  <si>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</si>
  <si>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Internal accuracy</t>
  </si>
  <si>
    <t>Triplicates</t>
  </si>
  <si>
    <t>Variable</t>
  </si>
  <si>
    <t>c_Nitrite_ calib_ppm</t>
  </si>
  <si>
    <t>c_Nitrite_calc_ppm</t>
  </si>
  <si>
    <t>c_Nitrite_measure_ppm</t>
  </si>
  <si>
    <t>c_Nitrite_calc_undil_ppm</t>
  </si>
  <si>
    <t>c_Nitrite_measure_undil_ppm</t>
  </si>
  <si>
    <t>c_Nitrate_ calib_ppm</t>
  </si>
  <si>
    <t>c_Nitrate_calc_ppm</t>
  </si>
  <si>
    <t>c_Nitrate_measure_ppm</t>
  </si>
  <si>
    <t>c_Nitrate_calc_undil_ppm</t>
  </si>
  <si>
    <t>c_Nitrate_measure_undil_ppm</t>
  </si>
  <si>
    <t>c_SO4_ calib_ppm</t>
  </si>
  <si>
    <t>c_SO4_calc_ppm</t>
  </si>
  <si>
    <t>c_SO4_measure_ppm</t>
  </si>
  <si>
    <t>c_SO4_calc_undil_ppm</t>
  </si>
  <si>
    <t>c_SO4_measure_undil_ppm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</si>
</sst>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165" fontId="3" fillId="5" borderId="1" xfId="0" applyNumberFormat="1" applyFont="1" applyFill="1" applyBorder="1"/>
    <xf numFmtId="165" fontId="3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3" fillId="4" borderId="1" xfId="0" applyNumberFormat="1" applyFont="1" applyFill="1" applyBorder="1"/>
    <xf numFmtId="166" fontId="0" fillId="0" borderId="1" xfId="0" applyNumberFormat="1" applyBorder="1"/>
    <xf numFmtId="166" fontId="3" fillId="5" borderId="1" xfId="0" applyNumberFormat="1" applyFont="1" applyFill="1" applyBorder="1"/>
    <xf numFmtId="0" fontId="0" fillId="6" borderId="1" xfId="0" applyFill="1" applyBorder="1"/>
    <xf numFmtId="165" fontId="3" fillId="6" borderId="1" xfId="0" applyNumberFormat="1" applyFont="1" applyFill="1" applyBorder="1"/>
    <xf numFmtId="2" fontId="0" fillId="0" borderId="1" xfId="0" applyNumberFormat="1" applyBorder="1"/>
    <xf numFmtId="164" fontId="0" fillId="6" borderId="1" xfId="0" applyNumberFormat="1" applyFill="1" applyBorder="1"/>
    <xf numFmtId="0" fontId="1" fillId="2" borderId="1" xfId="1" applyBorder="1"/>
    <xf numFmtId="0" fontId="2" fillId="3" borderId="1" xfId="2" applyBorder="1"/>
    <xf numFmtId="165" fontId="3" fillId="0" borderId="1" xfId="0" applyNumberFormat="1" applyFont="1" applyBorder="1"/>
    <xf numFmtId="165" fontId="0" fillId="0" borderId="0" xfId="0" applyNumberFormat="1"/>
    <xf numFmtId="165" fontId="0" fillId="6" borderId="1" xfId="0" applyNumberFormat="1" applyFill="1" applyBorder="1"/>
  </cellXfs>
  <cellStyles count="3">
    <cellStyle name="Bad" xfId="1" builtinId="27"/>
    <cellStyle name="Neutral" xfId="2" builtinId="28"/>
    <cellStyle name="Normal" xfId="0" builtinId="0"/>
  </cellStyles>
  <dxfs count="1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91DDCB5-AB90-4498-B2D0-8A1D3675AB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_2011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C_101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C_2311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C_171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201123_Cl"/>
      <sheetName val="IC_201123_Nitrite"/>
      <sheetName val="IC_201123_Nitrate"/>
      <sheetName val="IC_201123_SO4"/>
    </sheetNames>
    <sheetDataSet>
      <sheetData sheetId="0"/>
      <sheetData sheetId="1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3.6669999999999998</v>
          </cell>
          <cell r="I2">
            <v>0.35759999999999997</v>
          </cell>
          <cell r="J2">
            <v>0</v>
          </cell>
          <cell r="K2">
            <v>1.4967869858035256</v>
          </cell>
          <cell r="L2">
            <v>1.3283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3.6669999999999998</v>
          </cell>
          <cell r="I3">
            <v>0.1633</v>
          </cell>
          <cell r="J3">
            <v>1</v>
          </cell>
          <cell r="K3">
            <v>0.52156417383641407</v>
          </cell>
          <cell r="L3">
            <v>0.34129999999999999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3.6669999999999998</v>
          </cell>
          <cell r="I4">
            <v>0.43609999999999999</v>
          </cell>
          <cell r="J4">
            <v>2</v>
          </cell>
          <cell r="K4">
            <v>1.8907910554865841</v>
          </cell>
          <cell r="L4">
            <v>1.7270000000000001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3.6669999999999998</v>
          </cell>
          <cell r="I5">
            <v>0.93489999999999995</v>
          </cell>
          <cell r="J5">
            <v>5</v>
          </cell>
          <cell r="K5">
            <v>4.3943481250140941</v>
          </cell>
          <cell r="L5">
            <v>4.2610999999999999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3.67</v>
          </cell>
          <cell r="I6">
            <v>1.8566</v>
          </cell>
          <cell r="J6">
            <v>10</v>
          </cell>
          <cell r="K6">
            <v>9.0205080107067701</v>
          </cell>
          <cell r="L6">
            <v>8.9430999999999994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3.673</v>
          </cell>
          <cell r="I7">
            <v>4.1787999999999998</v>
          </cell>
          <cell r="J7">
            <v>20</v>
          </cell>
          <cell r="K7">
            <v>20.676001649152607</v>
          </cell>
          <cell r="L7">
            <v>20.740500000000001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>
            <v>3.6669999999999998</v>
          </cell>
          <cell r="I8">
            <v>0.10349999999999999</v>
          </cell>
          <cell r="J8"/>
          <cell r="K8">
            <v>0.22141839846002048</v>
          </cell>
          <cell r="L8">
            <v>3.7199999999999997E-2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3.67</v>
          </cell>
          <cell r="I9">
            <v>1.2357</v>
          </cell>
          <cell r="J9"/>
          <cell r="K9">
            <v>5.9041114901180949</v>
          </cell>
          <cell r="L9">
            <v>5.7888999999999999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>
            <v>3.67</v>
          </cell>
          <cell r="I10">
            <v>0.2515</v>
          </cell>
          <cell r="J10"/>
          <cell r="K10">
            <v>0.96425409671597784</v>
          </cell>
          <cell r="L10">
            <v>0.78949999999999998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3.6669999999999998</v>
          </cell>
          <cell r="I11">
            <v>0.27139999999999997</v>
          </cell>
          <cell r="J11"/>
          <cell r="K11">
            <v>1.0641353831706639</v>
          </cell>
          <cell r="L11">
            <v>0.89039999999999997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3.67</v>
          </cell>
          <cell r="I12">
            <v>0.48780000000000001</v>
          </cell>
          <cell r="J12"/>
          <cell r="K12">
            <v>2.150281633863834</v>
          </cell>
          <cell r="L12">
            <v>1.9895</v>
          </cell>
          <cell r="M12">
            <v>5</v>
          </cell>
          <cell r="P12" t="str">
            <v>10 90 Bottom</v>
          </cell>
          <cell r="U12">
            <v>0.41669284363931591</v>
          </cell>
          <cell r="V12">
            <v>0.9070844787977197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3.67</v>
          </cell>
          <cell r="I13">
            <v>0.40289999999999998</v>
          </cell>
          <cell r="J13"/>
          <cell r="K13">
            <v>1.7241549393913287</v>
          </cell>
          <cell r="L13">
            <v>1.5586</v>
          </cell>
          <cell r="M13">
            <v>5</v>
          </cell>
          <cell r="P13" t="str">
            <v>10 10 Top</v>
          </cell>
          <cell r="U13">
            <v>1.7933834301733995</v>
          </cell>
          <cell r="V13">
            <v>4.254737570185382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3.67</v>
          </cell>
          <cell r="I14">
            <v>0.71099999999999997</v>
          </cell>
          <cell r="J14"/>
          <cell r="K14">
            <v>3.2705581733957914</v>
          </cell>
          <cell r="L14">
            <v>3.1236000000000002</v>
          </cell>
          <cell r="M14">
            <v>5</v>
          </cell>
          <cell r="P14" t="str">
            <v>10 80 Top</v>
          </cell>
          <cell r="U14">
            <v>1.6285764385700585</v>
          </cell>
          <cell r="V14">
            <v>4.1203464619001942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3.67</v>
          </cell>
          <cell r="I15">
            <v>0.39029999999999998</v>
          </cell>
          <cell r="J15"/>
          <cell r="K15">
            <v>1.6609135218371054</v>
          </cell>
          <cell r="L15">
            <v>1.4945999999999999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3.67</v>
          </cell>
          <cell r="I16">
            <v>0.40949999999999998</v>
          </cell>
          <cell r="J16"/>
          <cell r="K16">
            <v>1.7572813962054457</v>
          </cell>
          <cell r="L16">
            <v>1.5916999999999999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3.67</v>
          </cell>
          <cell r="I17">
            <v>0.40739999999999998</v>
          </cell>
          <cell r="J17"/>
          <cell r="K17">
            <v>1.7467411599464087</v>
          </cell>
          <cell r="L17">
            <v>1.5811999999999999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3.67</v>
          </cell>
          <cell r="I18">
            <v>0.39810000000000001</v>
          </cell>
          <cell r="J18"/>
          <cell r="K18">
            <v>1.7000629707992438</v>
          </cell>
          <cell r="L18">
            <v>1.5339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3.673</v>
          </cell>
          <cell r="I19">
            <v>1.5415000000000001</v>
          </cell>
          <cell r="J19"/>
          <cell r="K19">
            <v>7.4389706558388502</v>
          </cell>
          <cell r="L19">
            <v>7.3428000000000004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3.67</v>
          </cell>
          <cell r="I20">
            <v>0.19439999999999999</v>
          </cell>
          <cell r="J20"/>
          <cell r="K20">
            <v>0.67766005367263216</v>
          </cell>
          <cell r="L20">
            <v>0.49940000000000001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3.67</v>
          </cell>
          <cell r="I21">
            <v>0.41139999999999999</v>
          </cell>
          <cell r="J21"/>
          <cell r="K21">
            <v>1.7668178004398127</v>
          </cell>
          <cell r="L21">
            <v>1.6012999999999999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>
            <v>3.67</v>
          </cell>
          <cell r="I22">
            <v>0.24940000000000001</v>
          </cell>
          <cell r="J22"/>
          <cell r="K22">
            <v>0.95371386045694073</v>
          </cell>
          <cell r="L22">
            <v>0.77839999999999998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3.673</v>
          </cell>
          <cell r="I23">
            <v>1.2405999999999999</v>
          </cell>
          <cell r="J23"/>
          <cell r="K23">
            <v>5.9287053747225142</v>
          </cell>
          <cell r="L23">
            <v>5.8140000000000001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3.73</v>
          </cell>
          <cell r="I24">
            <v>2.0199999999999999E-2</v>
          </cell>
          <cell r="J24"/>
          <cell r="K24">
            <v>-0.19667763981512307</v>
          </cell>
          <cell r="L24">
            <v>-0.38569999999999999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>
            <v>3.6869999999999998</v>
          </cell>
          <cell r="I25">
            <v>0.15240000000000001</v>
          </cell>
          <cell r="J25"/>
          <cell r="K25">
            <v>0.46685532849188754</v>
          </cell>
          <cell r="L25">
            <v>0.28589999999999999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>
            <v>3.67</v>
          </cell>
          <cell r="I26">
            <v>0.25180000000000002</v>
          </cell>
          <cell r="J26"/>
          <cell r="K26">
            <v>0.96575984475298327</v>
          </cell>
          <cell r="L26">
            <v>0.79090000000000005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3.6629999999999998</v>
          </cell>
          <cell r="I27">
            <v>0.39700000000000002</v>
          </cell>
          <cell r="J27"/>
          <cell r="K27">
            <v>1.6945418946635578</v>
          </cell>
          <cell r="L27">
            <v>1.5282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3.6629999999999998</v>
          </cell>
          <cell r="I28">
            <v>0.38950000000000001</v>
          </cell>
          <cell r="J28"/>
          <cell r="K28">
            <v>1.6568981937384246</v>
          </cell>
          <cell r="L28">
            <v>1.4904999999999999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3.6629999999999998</v>
          </cell>
          <cell r="I29">
            <v>0.35620000000000002</v>
          </cell>
          <cell r="J29"/>
          <cell r="K29">
            <v>1.4897601616308342</v>
          </cell>
          <cell r="L29">
            <v>1.3212999999999999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3.66</v>
          </cell>
          <cell r="I30">
            <v>0.2334</v>
          </cell>
          <cell r="J30"/>
          <cell r="K30">
            <v>0.87340729848332366</v>
          </cell>
          <cell r="L30">
            <v>0.69710000000000005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3.657</v>
          </cell>
          <cell r="I31">
            <v>0.3291</v>
          </cell>
          <cell r="J31"/>
          <cell r="K31">
            <v>1.3537409222880203</v>
          </cell>
          <cell r="L31">
            <v>1.1836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3.66</v>
          </cell>
          <cell r="I32">
            <v>1.6296999999999999</v>
          </cell>
          <cell r="J32"/>
          <cell r="K32">
            <v>7.8816605787184129</v>
          </cell>
          <cell r="L32">
            <v>7.7906000000000004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3.66</v>
          </cell>
          <cell r="I33">
            <v>1.3182</v>
          </cell>
          <cell r="J33"/>
          <cell r="K33">
            <v>6.3181922002945576</v>
          </cell>
          <cell r="L33">
            <v>6.2083000000000004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3.66</v>
          </cell>
          <cell r="I34">
            <v>1.3009999999999999</v>
          </cell>
          <cell r="J34"/>
          <cell r="K34">
            <v>6.2318626461729183</v>
          </cell>
          <cell r="L34">
            <v>6.1207000000000003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>
            <v>3.657</v>
          </cell>
          <cell r="I35">
            <v>0.22140000000000001</v>
          </cell>
          <cell r="J35"/>
          <cell r="K35">
            <v>0.81317737700311099</v>
          </cell>
          <cell r="L35">
            <v>0.63619999999999999</v>
          </cell>
          <cell r="M35">
            <v>0</v>
          </cell>
          <cell r="P35" t="str">
            <v>DI Water</v>
          </cell>
        </row>
      </sheetData>
      <sheetData sheetId="2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4.18</v>
          </cell>
          <cell r="I3">
            <v>7.1800000000000003E-2</v>
          </cell>
          <cell r="J3">
            <v>1</v>
          </cell>
          <cell r="K3">
            <v>1.1112901022793913</v>
          </cell>
          <cell r="L3">
            <v>1.3045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4.18</v>
          </cell>
          <cell r="I4">
            <v>0.159</v>
          </cell>
          <cell r="J4">
            <v>2</v>
          </cell>
          <cell r="K4">
            <v>1.8714517567469839</v>
          </cell>
          <cell r="L4">
            <v>2.0535999999999999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4.18</v>
          </cell>
          <cell r="I5">
            <v>0.45540000000000003</v>
          </cell>
          <cell r="J5">
            <v>5</v>
          </cell>
          <cell r="K5">
            <v>4.4553039859235266</v>
          </cell>
          <cell r="L5">
            <v>4.5983000000000001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4.1829999999999998</v>
          </cell>
          <cell r="I6">
            <v>1.0761000000000001</v>
          </cell>
          <cell r="J6">
            <v>10</v>
          </cell>
          <cell r="K6">
            <v>9.8662253039055781</v>
          </cell>
          <cell r="L6">
            <v>9.9276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4.1870000000000003</v>
          </cell>
          <cell r="I7">
            <v>2.2627000000000002</v>
          </cell>
          <cell r="J7">
            <v>20</v>
          </cell>
          <cell r="K7">
            <v>20.210351670777662</v>
          </cell>
          <cell r="L7">
            <v>20.116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>
            <v>4.1769999999999996</v>
          </cell>
          <cell r="I8">
            <v>1.11E-2</v>
          </cell>
          <cell r="J8"/>
          <cell r="K8">
            <v>0.58214087720848662</v>
          </cell>
          <cell r="L8">
            <v>0.78310000000000002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4.1829999999999998</v>
          </cell>
          <cell r="I9">
            <v>0.5171</v>
          </cell>
          <cell r="J9"/>
          <cell r="K9">
            <v>4.9931706611603435</v>
          </cell>
          <cell r="L9">
            <v>5.1283000000000003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4.1100000000000003</v>
          </cell>
          <cell r="I19">
            <v>5.4300000000000001E-2</v>
          </cell>
          <cell r="J19"/>
          <cell r="K19">
            <v>0.95873472437591789</v>
          </cell>
          <cell r="L19">
            <v>1.1547000000000001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4.1829999999999998</v>
          </cell>
          <cell r="I23">
            <v>0.48420000000000002</v>
          </cell>
          <cell r="J23"/>
          <cell r="K23">
            <v>4.7063665507018131</v>
          </cell>
          <cell r="L23">
            <v>4.8452999999999999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 t="str">
            <v>NA</v>
          </cell>
          <cell r="I27" t="str">
            <v>NA</v>
          </cell>
          <cell r="J27"/>
          <cell r="K27" t="str">
            <v>NA</v>
          </cell>
          <cell r="L27" t="str">
            <v>NA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4.1369999999999996</v>
          </cell>
          <cell r="I28">
            <v>2.47E-2</v>
          </cell>
          <cell r="J28"/>
          <cell r="K28">
            <v>0.7006981994649002</v>
          </cell>
          <cell r="L28">
            <v>0.90069999999999995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 t="str">
            <v>NA</v>
          </cell>
          <cell r="I29" t="str">
            <v>NA</v>
          </cell>
          <cell r="J29"/>
          <cell r="K29" t="str">
            <v>NA</v>
          </cell>
          <cell r="L29" t="str">
            <v>NA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 t="str">
            <v>NA</v>
          </cell>
          <cell r="I30" t="str">
            <v>NA</v>
          </cell>
          <cell r="J30"/>
          <cell r="K30" t="str">
            <v>NA</v>
          </cell>
          <cell r="L30" t="str">
            <v>NA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4.0970000000000004</v>
          </cell>
          <cell r="I32">
            <v>6.3899999999999998E-2</v>
          </cell>
          <cell r="J32"/>
          <cell r="K32">
            <v>1.0424222459686805</v>
          </cell>
          <cell r="L32">
            <v>1.2372000000000001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4.0869999999999997</v>
          </cell>
          <cell r="I33">
            <v>0.11700000000000001</v>
          </cell>
          <cell r="J33"/>
          <cell r="K33">
            <v>1.505318849778648</v>
          </cell>
          <cell r="L33">
            <v>1.6926000000000001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4.17</v>
          </cell>
          <cell r="I34">
            <v>0.5091</v>
          </cell>
          <cell r="J34"/>
          <cell r="K34">
            <v>4.9234310598330415</v>
          </cell>
          <cell r="L34">
            <v>5.0590000000000002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  <sheetData sheetId="3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5.1829999999999998</v>
          </cell>
          <cell r="I3">
            <v>0.20669999999999999</v>
          </cell>
          <cell r="J3">
            <v>1</v>
          </cell>
          <cell r="K3">
            <v>1.5640097275821698</v>
          </cell>
          <cell r="L3">
            <v>1.7605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5.1829999999999998</v>
          </cell>
          <cell r="I4">
            <v>0.2137</v>
          </cell>
          <cell r="J4">
            <v>2</v>
          </cell>
          <cell r="K4">
            <v>1.6241489107938754</v>
          </cell>
          <cell r="L4">
            <v>1.819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5.18</v>
          </cell>
          <cell r="I5">
            <v>0.59260000000000002</v>
          </cell>
          <cell r="J5">
            <v>5</v>
          </cell>
          <cell r="K5">
            <v>4.8793969849246235</v>
          </cell>
          <cell r="L5">
            <v>5.0286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5.18</v>
          </cell>
          <cell r="I6">
            <v>1.2130000000000001</v>
          </cell>
          <cell r="J6">
            <v>10</v>
          </cell>
          <cell r="K6">
            <v>10.209446879859215</v>
          </cell>
          <cell r="L6">
            <v>10.282999999999999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5.1769999999999996</v>
          </cell>
          <cell r="I7">
            <v>2.3450000000000002</v>
          </cell>
          <cell r="J7">
            <v>20</v>
          </cell>
          <cell r="K7">
            <v>19.934811936380743</v>
          </cell>
          <cell r="L7">
            <v>19.869499999999999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5.1829999999999998</v>
          </cell>
          <cell r="I9">
            <v>0.89249999999999996</v>
          </cell>
          <cell r="J9"/>
          <cell r="K9">
            <v>7.4559314199518365</v>
          </cell>
          <cell r="L9">
            <v>7.5678999999999998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5.1870000000000003</v>
          </cell>
          <cell r="I11">
            <v>0.13619999999999999</v>
          </cell>
          <cell r="J11"/>
          <cell r="K11">
            <v>0.95832223952142093</v>
          </cell>
          <cell r="L11">
            <v>1.1631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5.1829999999999998</v>
          </cell>
          <cell r="I12">
            <v>0.2286</v>
          </cell>
          <cell r="J12"/>
          <cell r="K12">
            <v>1.7521594579159343</v>
          </cell>
          <cell r="L12">
            <v>1.9455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5.1870000000000003</v>
          </cell>
          <cell r="I13">
            <v>0.23400000000000001</v>
          </cell>
          <cell r="J13"/>
          <cell r="K13">
            <v>1.7985525421078217</v>
          </cell>
          <cell r="L13">
            <v>1.9914000000000001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5.1870000000000003</v>
          </cell>
          <cell r="I14">
            <v>0.27210000000000001</v>
          </cell>
          <cell r="J14"/>
          <cell r="K14">
            <v>2.1258815250172476</v>
          </cell>
          <cell r="L14">
            <v>2.3140000000000001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5.1870000000000003</v>
          </cell>
          <cell r="I15">
            <v>0.29659999999999997</v>
          </cell>
          <cell r="J15"/>
          <cell r="K15">
            <v>2.3363686662582168</v>
          </cell>
          <cell r="L15">
            <v>2.5217000000000001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5.1870000000000003</v>
          </cell>
          <cell r="I16">
            <v>0.14280000000000001</v>
          </cell>
          <cell r="J16"/>
          <cell r="K16">
            <v>1.015024897978172</v>
          </cell>
          <cell r="L16">
            <v>1.2191000000000001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5.1870000000000003</v>
          </cell>
          <cell r="I17">
            <v>0.1595</v>
          </cell>
          <cell r="J17"/>
          <cell r="K17">
            <v>1.1584998064975267</v>
          </cell>
          <cell r="L17">
            <v>1.3607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5.1870000000000003</v>
          </cell>
          <cell r="I18">
            <v>0.2545</v>
          </cell>
          <cell r="J18"/>
          <cell r="K18">
            <v>1.974674435799245</v>
          </cell>
          <cell r="L18">
            <v>2.1648000000000001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5.19</v>
          </cell>
          <cell r="I19">
            <v>0.19439999999999999</v>
          </cell>
          <cell r="J19"/>
          <cell r="K19">
            <v>1.4583365913673156</v>
          </cell>
          <cell r="L19">
            <v>1.6557999999999999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5.1870000000000003</v>
          </cell>
          <cell r="I20">
            <v>0.2203</v>
          </cell>
          <cell r="J20"/>
          <cell r="K20">
            <v>1.6808515692506263</v>
          </cell>
          <cell r="L20">
            <v>1.8751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5.1870000000000003</v>
          </cell>
          <cell r="I21">
            <v>0.13880000000000001</v>
          </cell>
          <cell r="J21"/>
          <cell r="K21">
            <v>0.98065965042862602</v>
          </cell>
          <cell r="L21">
            <v>1.1847000000000001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5.1870000000000003</v>
          </cell>
          <cell r="I23">
            <v>0.77429999999999999</v>
          </cell>
          <cell r="J23"/>
          <cell r="K23">
            <v>6.440438354862752</v>
          </cell>
          <cell r="L23">
            <v>6.5670999999999999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5.2670000000000003</v>
          </cell>
          <cell r="I24">
            <v>1.9599999999999999E-2</v>
          </cell>
          <cell r="J24"/>
          <cell r="K24">
            <v>-4.3424726547845828E-2</v>
          </cell>
          <cell r="L24">
            <v>0.1757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5.1769999999999996</v>
          </cell>
          <cell r="I27">
            <v>0.18229999999999999</v>
          </cell>
          <cell r="J27"/>
          <cell r="K27">
            <v>1.3543817175299389</v>
          </cell>
          <cell r="L27">
            <v>1.5536000000000001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5.18</v>
          </cell>
          <cell r="I28">
            <v>0.14910000000000001</v>
          </cell>
          <cell r="J28"/>
          <cell r="K28">
            <v>1.069150162868707</v>
          </cell>
          <cell r="L28">
            <v>1.2724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5.1769999999999996</v>
          </cell>
          <cell r="I29">
            <v>0.14069999999999999</v>
          </cell>
          <cell r="J29"/>
          <cell r="K29">
            <v>0.99698314301466029</v>
          </cell>
          <cell r="L29">
            <v>1.2015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5.173</v>
          </cell>
          <cell r="I30">
            <v>0.22420000000000001</v>
          </cell>
          <cell r="J30"/>
          <cell r="K30">
            <v>1.7143576856114338</v>
          </cell>
          <cell r="L30">
            <v>1.9085000000000001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5.17</v>
          </cell>
          <cell r="I31">
            <v>2.06E-2</v>
          </cell>
          <cell r="J31"/>
          <cell r="K31">
            <v>-3.4833414660459312E-2</v>
          </cell>
          <cell r="L31">
            <v>0.18379999999999999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5.17</v>
          </cell>
          <cell r="I32">
            <v>3.5200000000000002E-2</v>
          </cell>
          <cell r="J32"/>
          <cell r="K32">
            <v>9.0599738895383725E-2</v>
          </cell>
          <cell r="L32">
            <v>0.30730000000000002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5.17</v>
          </cell>
          <cell r="I33">
            <v>8.5000000000000006E-2</v>
          </cell>
          <cell r="J33"/>
          <cell r="K33">
            <v>0.51844707088723185</v>
          </cell>
          <cell r="L33">
            <v>0.72919999999999996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5.1669999999999998</v>
          </cell>
          <cell r="I34">
            <v>0.89649999999999996</v>
          </cell>
          <cell r="J34"/>
          <cell r="K34">
            <v>7.4902966675013829</v>
          </cell>
          <cell r="L34">
            <v>7.6018999999999997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  <sheetData sheetId="4">
        <row r="2">
          <cell r="A2" t="str">
            <v>Cal 1</v>
          </cell>
          <cell r="B2" t="str">
            <v>Blank</v>
          </cell>
          <cell r="F2" t="str">
            <v>20.11.2023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20.11.2023</v>
          </cell>
          <cell r="G3">
            <v>1</v>
          </cell>
          <cell r="H3">
            <v>7.16</v>
          </cell>
          <cell r="I3">
            <v>0.1162</v>
          </cell>
          <cell r="J3">
            <v>1</v>
          </cell>
          <cell r="K3">
            <v>0.99309282658055331</v>
          </cell>
          <cell r="L3">
            <v>1.0649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20.11.2023</v>
          </cell>
          <cell r="G4">
            <v>1</v>
          </cell>
          <cell r="H4">
            <v>7.1630000000000003</v>
          </cell>
          <cell r="I4">
            <v>0.23830000000000001</v>
          </cell>
          <cell r="J4">
            <v>2</v>
          </cell>
          <cell r="K4">
            <v>1.8512892850549181</v>
          </cell>
          <cell r="L4">
            <v>1.9178999999999999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20.11.2023</v>
          </cell>
          <cell r="G5">
            <v>1</v>
          </cell>
          <cell r="H5">
            <v>7.1669999999999998</v>
          </cell>
          <cell r="I5">
            <v>0.6885</v>
          </cell>
          <cell r="J5">
            <v>5</v>
          </cell>
          <cell r="K5">
            <v>5.0155812228531076</v>
          </cell>
          <cell r="L5">
            <v>5.0650000000000004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20.11.2023</v>
          </cell>
          <cell r="G6">
            <v>1</v>
          </cell>
          <cell r="H6">
            <v>7.18</v>
          </cell>
          <cell r="I6">
            <v>1.3841000000000001</v>
          </cell>
          <cell r="J6">
            <v>10</v>
          </cell>
          <cell r="K6">
            <v>9.9047004408282771</v>
          </cell>
          <cell r="L6">
            <v>9.9268000000000001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20.11.2023</v>
          </cell>
          <cell r="G7">
            <v>1</v>
          </cell>
          <cell r="H7">
            <v>7.1929999999999996</v>
          </cell>
          <cell r="I7">
            <v>2.8288000000000002</v>
          </cell>
          <cell r="J7">
            <v>20</v>
          </cell>
          <cell r="K7">
            <v>20.058970904038059</v>
          </cell>
          <cell r="L7">
            <v>20.025300000000001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20.11.2023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20.11.2023</v>
          </cell>
          <cell r="G9">
            <v>1</v>
          </cell>
          <cell r="H9">
            <v>7.173</v>
          </cell>
          <cell r="I9">
            <v>0.78610000000000002</v>
          </cell>
          <cell r="J9"/>
          <cell r="K9">
            <v>5.7015760987507162</v>
          </cell>
          <cell r="L9">
            <v>5.7468000000000004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0 40 T</v>
          </cell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G10">
            <v>1</v>
          </cell>
          <cell r="H10">
            <v>7.1630000000000003</v>
          </cell>
          <cell r="I10">
            <v>9.4600000000000004E-2</v>
          </cell>
          <cell r="J10"/>
          <cell r="K10">
            <v>0.84127428847206631</v>
          </cell>
          <cell r="L10">
            <v>0.91400000000000003</v>
          </cell>
          <cell r="M10">
            <v>5</v>
          </cell>
          <cell r="P10" t="str">
            <v>0 40 Top</v>
          </cell>
        </row>
        <row r="11">
          <cell r="A11">
            <v>4</v>
          </cell>
          <cell r="B11" t="str">
            <v>10 0 B</v>
          </cell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G11">
            <v>1</v>
          </cell>
          <cell r="H11">
            <v>7.157</v>
          </cell>
          <cell r="I11">
            <v>3.3500000000000002E-2</v>
          </cell>
          <cell r="J11"/>
          <cell r="K11">
            <v>0.4118246274337069</v>
          </cell>
          <cell r="L11">
            <v>0.4869</v>
          </cell>
          <cell r="M11">
            <v>5</v>
          </cell>
          <cell r="P11" t="str">
            <v>10 0  Bottom</v>
          </cell>
        </row>
        <row r="12">
          <cell r="A12">
            <v>5</v>
          </cell>
          <cell r="B12" t="str">
            <v>10 90 B</v>
          </cell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G12">
            <v>1</v>
          </cell>
          <cell r="H12">
            <v>7.16</v>
          </cell>
          <cell r="I12">
            <v>4.5100000000000001E-2</v>
          </cell>
          <cell r="J12"/>
          <cell r="K12">
            <v>0.49335680530678327</v>
          </cell>
          <cell r="L12">
            <v>0.56759999999999999</v>
          </cell>
          <cell r="M12">
            <v>5</v>
          </cell>
          <cell r="P12" t="str">
            <v>10 90 Bottom</v>
          </cell>
          <cell r="U12" t="e">
            <v>#DIV/0!</v>
          </cell>
          <cell r="V12" t="e">
            <v>#DIV/0!</v>
          </cell>
        </row>
        <row r="13">
          <cell r="A13">
            <v>6</v>
          </cell>
          <cell r="B13" t="str">
            <v>10 10 T</v>
          </cell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G13">
            <v>1</v>
          </cell>
          <cell r="H13">
            <v>7.16</v>
          </cell>
          <cell r="I13">
            <v>4.6399999999999997E-2</v>
          </cell>
          <cell r="J13"/>
          <cell r="K13">
            <v>0.50249403213738664</v>
          </cell>
          <cell r="L13">
            <v>0.57650000000000001</v>
          </cell>
          <cell r="M13">
            <v>5</v>
          </cell>
          <cell r="P13" t="str">
            <v>10 10 Top</v>
          </cell>
          <cell r="U13" t="e">
            <v>#DIV/0!</v>
          </cell>
          <cell r="V13" t="e">
            <v>#DIV/0!</v>
          </cell>
        </row>
        <row r="14">
          <cell r="A14">
            <v>7</v>
          </cell>
          <cell r="B14" t="str">
            <v>10 80 T</v>
          </cell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G14">
            <v>1</v>
          </cell>
          <cell r="H14">
            <v>7.1630000000000003</v>
          </cell>
          <cell r="I14">
            <v>5.0900000000000001E-2</v>
          </cell>
          <cell r="J14"/>
          <cell r="K14">
            <v>0.53412289424332149</v>
          </cell>
          <cell r="L14">
            <v>0.60819999999999996</v>
          </cell>
          <cell r="M14">
            <v>5</v>
          </cell>
          <cell r="P14" t="str">
            <v>10 80 Top</v>
          </cell>
          <cell r="U14" t="e">
            <v>#DIV/0!</v>
          </cell>
          <cell r="V14" t="e">
            <v>#DIV/0!</v>
          </cell>
        </row>
        <row r="15">
          <cell r="A15">
            <v>8</v>
          </cell>
          <cell r="B15" t="str">
            <v>10 20 B</v>
          </cell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G15">
            <v>1</v>
          </cell>
          <cell r="H15">
            <v>7.16</v>
          </cell>
          <cell r="I15">
            <v>3.39E-2</v>
          </cell>
          <cell r="J15"/>
          <cell r="K15">
            <v>0.41463608184312328</v>
          </cell>
          <cell r="L15">
            <v>0.48930000000000001</v>
          </cell>
          <cell r="M15">
            <v>5</v>
          </cell>
          <cell r="P15" t="str">
            <v>10 20 Bottom</v>
          </cell>
        </row>
        <row r="16">
          <cell r="A16">
            <v>9</v>
          </cell>
          <cell r="B16" t="str">
            <v>20 30 T</v>
          </cell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G16">
            <v>1</v>
          </cell>
          <cell r="H16">
            <v>7.1630000000000003</v>
          </cell>
          <cell r="I16">
            <v>0.15060000000000001</v>
          </cell>
          <cell r="J16"/>
          <cell r="K16">
            <v>1.2348779057903663</v>
          </cell>
          <cell r="L16">
            <v>1.3048999999999999</v>
          </cell>
          <cell r="M16">
            <v>5</v>
          </cell>
          <cell r="P16" t="str">
            <v>20 30 Top</v>
          </cell>
        </row>
        <row r="17">
          <cell r="A17">
            <v>10</v>
          </cell>
          <cell r="B17" t="str">
            <v>10 30 T</v>
          </cell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G17">
            <v>1</v>
          </cell>
          <cell r="H17">
            <v>7.1630000000000003</v>
          </cell>
          <cell r="I17">
            <v>8.2000000000000003E-2</v>
          </cell>
          <cell r="J17"/>
          <cell r="K17">
            <v>0.75271347457544879</v>
          </cell>
          <cell r="L17">
            <v>0.8256</v>
          </cell>
          <cell r="M17">
            <v>5</v>
          </cell>
          <cell r="P17" t="str">
            <v>10 30 Top</v>
          </cell>
        </row>
        <row r="18">
          <cell r="A18">
            <v>11</v>
          </cell>
          <cell r="B18" t="str">
            <v>10 20 T</v>
          </cell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G18">
            <v>1</v>
          </cell>
          <cell r="H18">
            <v>7.1630000000000003</v>
          </cell>
          <cell r="I18">
            <v>5.3199999999999997E-2</v>
          </cell>
          <cell r="J18"/>
          <cell r="K18">
            <v>0.55028875709746594</v>
          </cell>
          <cell r="L18">
            <v>0.62450000000000006</v>
          </cell>
          <cell r="M18">
            <v>5</v>
          </cell>
          <cell r="P18" t="str">
            <v>10 20 Top</v>
          </cell>
        </row>
        <row r="19">
          <cell r="A19">
            <v>12</v>
          </cell>
          <cell r="B19" t="str">
            <v>10 100 T</v>
          </cell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G19">
            <v>1</v>
          </cell>
          <cell r="H19">
            <v>7.17</v>
          </cell>
          <cell r="I19">
            <v>9.4899999999999998E-2</v>
          </cell>
          <cell r="J19"/>
          <cell r="K19">
            <v>0.84338287927912858</v>
          </cell>
          <cell r="L19">
            <v>0.91579999999999995</v>
          </cell>
          <cell r="M19">
            <v>5</v>
          </cell>
          <cell r="P19" t="str">
            <v>10 100 Top</v>
          </cell>
        </row>
        <row r="20">
          <cell r="A20">
            <v>13</v>
          </cell>
          <cell r="B20" t="str">
            <v>10 80 B</v>
          </cell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G20">
            <v>1</v>
          </cell>
          <cell r="H20">
            <v>7.1630000000000003</v>
          </cell>
          <cell r="I20">
            <v>6.0499999999999998E-2</v>
          </cell>
          <cell r="J20"/>
          <cell r="K20">
            <v>0.60159780006931574</v>
          </cell>
          <cell r="L20">
            <v>0.67549999999999999</v>
          </cell>
          <cell r="M20">
            <v>5</v>
          </cell>
          <cell r="P20" t="str">
            <v>10 80 Bottom</v>
          </cell>
        </row>
        <row r="21">
          <cell r="A21">
            <v>14</v>
          </cell>
          <cell r="B21" t="str">
            <v>20 10 B</v>
          </cell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G21">
            <v>1</v>
          </cell>
          <cell r="H21">
            <v>7.1630000000000003</v>
          </cell>
          <cell r="I21">
            <v>5.8500000000000003E-2</v>
          </cell>
          <cell r="J21"/>
          <cell r="K21">
            <v>0.58754052802223355</v>
          </cell>
          <cell r="L21">
            <v>0.66110000000000002</v>
          </cell>
          <cell r="M21">
            <v>5</v>
          </cell>
          <cell r="P21" t="str">
            <v>20 10 Bottom</v>
          </cell>
        </row>
        <row r="22">
          <cell r="A22">
            <v>15</v>
          </cell>
          <cell r="B22" t="str">
            <v>Blank</v>
          </cell>
          <cell r="C22"/>
          <cell r="D22"/>
          <cell r="E22"/>
          <cell r="F22" t="str">
            <v>20.11.2023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0</v>
          </cell>
          <cell r="P22" t="str">
            <v>DI Water</v>
          </cell>
        </row>
        <row r="23">
          <cell r="A23">
            <v>16</v>
          </cell>
          <cell r="B23" t="str">
            <v>Cal Check</v>
          </cell>
          <cell r="C23"/>
          <cell r="D23"/>
          <cell r="E23"/>
          <cell r="F23" t="str">
            <v>20.11.2023</v>
          </cell>
          <cell r="G23">
            <v>1</v>
          </cell>
          <cell r="H23">
            <v>7.1769999999999996</v>
          </cell>
          <cell r="I23">
            <v>0.69750000000000001</v>
          </cell>
          <cell r="J23"/>
          <cell r="K23">
            <v>5.0788389470649768</v>
          </cell>
          <cell r="L23">
            <v>5.1279000000000003</v>
          </cell>
          <cell r="M23">
            <v>20</v>
          </cell>
          <cell r="P23" t="str">
            <v>x20 dil</v>
          </cell>
        </row>
        <row r="24">
          <cell r="A24">
            <v>17</v>
          </cell>
          <cell r="B24" t="str">
            <v>0 90 B</v>
          </cell>
          <cell r="F24" t="str">
            <v>20.11.2023</v>
          </cell>
          <cell r="G24">
            <v>1</v>
          </cell>
          <cell r="H24">
            <v>7.2329999999999997</v>
          </cell>
          <cell r="I24">
            <v>1.2200000000000001E-2</v>
          </cell>
          <cell r="J24"/>
          <cell r="K24">
            <v>0.26211468013228212</v>
          </cell>
          <cell r="L24">
            <v>0.33750000000000002</v>
          </cell>
          <cell r="M24">
            <v>0</v>
          </cell>
          <cell r="P24" t="str">
            <v>Disregard, started by accident</v>
          </cell>
        </row>
        <row r="25">
          <cell r="A25">
            <v>18</v>
          </cell>
          <cell r="B25" t="str">
            <v>Blank</v>
          </cell>
          <cell r="F25" t="str">
            <v>20.11.2023</v>
          </cell>
          <cell r="G25">
            <v>1</v>
          </cell>
          <cell r="H25">
            <v>7.16</v>
          </cell>
          <cell r="I25">
            <v>4.4200000000000003E-2</v>
          </cell>
          <cell r="J25"/>
          <cell r="K25">
            <v>0.48703103288559635</v>
          </cell>
          <cell r="L25">
            <v>0.56140000000000001</v>
          </cell>
          <cell r="M25">
            <v>0</v>
          </cell>
          <cell r="P25" t="str">
            <v>Disregard, wash column</v>
          </cell>
        </row>
        <row r="26">
          <cell r="A26">
            <v>19</v>
          </cell>
          <cell r="B26" t="str">
            <v>Blank</v>
          </cell>
          <cell r="C26"/>
          <cell r="D26"/>
          <cell r="E26"/>
          <cell r="F26" t="str">
            <v>20.11.2023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0</v>
          </cell>
          <cell r="P26" t="str">
            <v>DI Water</v>
          </cell>
        </row>
        <row r="27">
          <cell r="A27">
            <v>20</v>
          </cell>
          <cell r="B27" t="str">
            <v>0 90 B</v>
          </cell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G27">
            <v>1</v>
          </cell>
          <cell r="H27">
            <v>7.15</v>
          </cell>
          <cell r="I27">
            <v>6.1899999999999997E-2</v>
          </cell>
          <cell r="J27"/>
          <cell r="K27">
            <v>0.61143789050227326</v>
          </cell>
          <cell r="L27">
            <v>0.68520000000000003</v>
          </cell>
          <cell r="M27">
            <v>5</v>
          </cell>
          <cell r="P27" t="str">
            <v>0 90 Bottom</v>
          </cell>
        </row>
        <row r="28">
          <cell r="A28">
            <v>21</v>
          </cell>
          <cell r="B28" t="str">
            <v>10 40 T</v>
          </cell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G28">
            <v>1</v>
          </cell>
          <cell r="H28">
            <v>7.157</v>
          </cell>
          <cell r="I28">
            <v>0.1303</v>
          </cell>
          <cell r="J28"/>
          <cell r="K28">
            <v>1.0921965945124825</v>
          </cell>
          <cell r="L28">
            <v>1.1631</v>
          </cell>
          <cell r="M28">
            <v>5</v>
          </cell>
          <cell r="P28" t="str">
            <v>10 40 Top</v>
          </cell>
        </row>
        <row r="29">
          <cell r="A29">
            <v>22</v>
          </cell>
          <cell r="B29" t="str">
            <v>10 50 T</v>
          </cell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G29">
            <v>1</v>
          </cell>
          <cell r="H29">
            <v>7.15</v>
          </cell>
          <cell r="I29">
            <v>8.9899999999999994E-2</v>
          </cell>
          <cell r="J29"/>
          <cell r="K29">
            <v>0.80823969916142313</v>
          </cell>
          <cell r="L29">
            <v>0.88060000000000005</v>
          </cell>
          <cell r="M29">
            <v>5</v>
          </cell>
          <cell r="P29" t="str">
            <v>10 50 Top</v>
          </cell>
        </row>
        <row r="30">
          <cell r="A30">
            <v>23</v>
          </cell>
          <cell r="B30" t="str">
            <v>0 50 B</v>
          </cell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G30">
            <v>1</v>
          </cell>
          <cell r="H30">
            <v>7.1429999999999998</v>
          </cell>
          <cell r="I30">
            <v>0.1067</v>
          </cell>
          <cell r="J30"/>
          <cell r="K30">
            <v>0.92632078435691334</v>
          </cell>
          <cell r="L30">
            <v>0.99819999999999998</v>
          </cell>
          <cell r="M30">
            <v>5</v>
          </cell>
          <cell r="P30" t="str">
            <v>0 50 Bottom</v>
          </cell>
        </row>
        <row r="31">
          <cell r="A31">
            <v>24</v>
          </cell>
          <cell r="B31" t="str">
            <v>10 60 B</v>
          </cell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G31">
            <v>1</v>
          </cell>
          <cell r="H31">
            <v>7.1369999999999996</v>
          </cell>
          <cell r="I31">
            <v>2.29E-2</v>
          </cell>
          <cell r="J31"/>
          <cell r="K31">
            <v>0.33732108558417156</v>
          </cell>
          <cell r="L31">
            <v>0.41260000000000002</v>
          </cell>
          <cell r="M31">
            <v>5</v>
          </cell>
          <cell r="P31" t="str">
            <v>10 60 Bottom</v>
          </cell>
        </row>
        <row r="32">
          <cell r="A32">
            <v>25</v>
          </cell>
          <cell r="B32" t="str">
            <v>10 70 B</v>
          </cell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G32">
            <v>1</v>
          </cell>
          <cell r="H32">
            <v>7.1429999999999998</v>
          </cell>
          <cell r="I32">
            <v>0.1055</v>
          </cell>
          <cell r="J32"/>
          <cell r="K32">
            <v>0.91788642112866381</v>
          </cell>
          <cell r="L32">
            <v>0.9899</v>
          </cell>
          <cell r="M32">
            <v>5</v>
          </cell>
          <cell r="P32" t="str">
            <v>10 70 Bottom</v>
          </cell>
        </row>
        <row r="33">
          <cell r="A33">
            <v>26</v>
          </cell>
          <cell r="B33" t="str">
            <v>10 100 B</v>
          </cell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G33">
            <v>1</v>
          </cell>
          <cell r="H33">
            <v>7.1429999999999998</v>
          </cell>
          <cell r="I33">
            <v>0.19020000000000001</v>
          </cell>
          <cell r="J33"/>
          <cell r="K33">
            <v>1.5132118923225926</v>
          </cell>
          <cell r="L33">
            <v>1.5822000000000001</v>
          </cell>
          <cell r="M33">
            <v>5</v>
          </cell>
          <cell r="P33" t="str">
            <v>10 100 Bottom</v>
          </cell>
        </row>
        <row r="34">
          <cell r="A34">
            <v>27</v>
          </cell>
          <cell r="B34" t="str">
            <v>Cal Check</v>
          </cell>
          <cell r="C34"/>
          <cell r="D34"/>
          <cell r="E34"/>
          <cell r="F34" t="str">
            <v>20.11.2023</v>
          </cell>
          <cell r="G34">
            <v>1</v>
          </cell>
          <cell r="H34">
            <v>7.15</v>
          </cell>
          <cell r="I34">
            <v>0.78139999999999998</v>
          </cell>
          <cell r="J34"/>
          <cell r="K34">
            <v>5.6685415094400726</v>
          </cell>
          <cell r="L34">
            <v>5.7142999999999997</v>
          </cell>
          <cell r="M34">
            <v>20</v>
          </cell>
          <cell r="P34" t="str">
            <v>x20 dil</v>
          </cell>
        </row>
        <row r="35">
          <cell r="A35">
            <v>28</v>
          </cell>
          <cell r="B35" t="str">
            <v>Blank</v>
          </cell>
          <cell r="C35"/>
          <cell r="D35"/>
          <cell r="E35"/>
          <cell r="F35" t="str">
            <v>20.11.2023</v>
          </cell>
          <cell r="G35">
            <v>1</v>
          </cell>
          <cell r="H35" t="str">
            <v>NA</v>
          </cell>
          <cell r="I35" t="str">
            <v>NA</v>
          </cell>
          <cell r="J35"/>
          <cell r="K35" t="str">
            <v>NA</v>
          </cell>
          <cell r="L35" t="str">
            <v>NA</v>
          </cell>
          <cell r="M35">
            <v>0</v>
          </cell>
          <cell r="P35" t="str">
            <v>DI Water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101123_F"/>
      <sheetName val="IC_101123_Cl"/>
      <sheetName val="IC_101123_Nitrite"/>
      <sheetName val="IC_101123_Br"/>
      <sheetName val="IC_101123_Nitrate"/>
      <sheetName val="IC_101123_PO4"/>
      <sheetName val="IC_101123_SO4"/>
    </sheetNames>
    <sheetDataSet>
      <sheetData sheetId="0"/>
      <sheetData sheetId="1"/>
      <sheetData sheetId="2">
        <row r="1">
          <cell r="J1" t="str">
            <v>c_Cl_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3.67</v>
          </cell>
          <cell r="I3">
            <v>2.1100000000000001E-2</v>
          </cell>
          <cell r="J3">
            <v>0</v>
          </cell>
          <cell r="K3">
            <v>-2.403146562468832E-2</v>
          </cell>
          <cell r="L3">
            <v>-3.4500000000000003E-2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3.673</v>
          </cell>
          <cell r="I4">
            <v>3.7856000000000001</v>
          </cell>
          <cell r="J4">
            <v>20</v>
          </cell>
          <cell r="K4">
            <v>20.038533847281688</v>
          </cell>
          <cell r="L4">
            <v>20.043099999999999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3.67</v>
          </cell>
          <cell r="I5">
            <v>1.8789</v>
          </cell>
          <cell r="J5">
            <v>10</v>
          </cell>
          <cell r="K5">
            <v>9.8769471074441029</v>
          </cell>
          <cell r="L5">
            <v>9.8740000000000006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3.67</v>
          </cell>
          <cell r="I6">
            <v>0.97430000000000005</v>
          </cell>
          <cell r="J6">
            <v>5</v>
          </cell>
          <cell r="K6">
            <v>5.0559624927395985</v>
          </cell>
          <cell r="L6">
            <v>5.0491999999999999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3.67</v>
          </cell>
          <cell r="I7">
            <v>0.42480000000000001</v>
          </cell>
          <cell r="J7">
            <v>2</v>
          </cell>
          <cell r="K7">
            <v>2.1274514980677819</v>
          </cell>
          <cell r="L7">
            <v>2.1185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3.67</v>
          </cell>
          <cell r="I8">
            <v>0.19919999999999999</v>
          </cell>
          <cell r="J8">
            <v>1</v>
          </cell>
          <cell r="K8">
            <v>0.92513652009150915</v>
          </cell>
          <cell r="L8">
            <v>0.91520000000000001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>
            <v>3.67</v>
          </cell>
          <cell r="I9">
            <v>0.13439999999999999</v>
          </cell>
          <cell r="J9"/>
          <cell r="K9">
            <v>0.57979072854513292</v>
          </cell>
          <cell r="L9">
            <v>0.5696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3.67</v>
          </cell>
          <cell r="I10">
            <v>1.0947</v>
          </cell>
          <cell r="J10"/>
          <cell r="K10">
            <v>5.697623500489347</v>
          </cell>
          <cell r="L10">
            <v>5.6913999999999998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3.669</v>
          </cell>
          <cell r="I11">
            <v>0.1744</v>
          </cell>
          <cell r="J11"/>
          <cell r="K11">
            <v>0.7929671430799331</v>
          </cell>
          <cell r="L11">
            <v>0.7831999999999999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>
            <v>3.6629999999999998</v>
          </cell>
          <cell r="I12">
            <v>0.10630000000000001</v>
          </cell>
          <cell r="J12"/>
          <cell r="K12">
            <v>0.43003429733443593</v>
          </cell>
          <cell r="L12">
            <v>0.41980000000000001</v>
          </cell>
          <cell r="M12">
            <v>10</v>
          </cell>
          <cell r="P12" t="str">
            <v>0 70 Bottom</v>
          </cell>
          <cell r="U12">
            <v>0.15956467529817256</v>
          </cell>
          <cell r="V12">
            <v>0.20708225099390853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3.6656666666666666</v>
          </cell>
          <cell r="I13">
            <v>9.74E-2</v>
          </cell>
          <cell r="J13"/>
          <cell r="K13">
            <v>0.38260254510044289</v>
          </cell>
          <cell r="L13">
            <v>0.37240000000000001</v>
          </cell>
          <cell r="M13">
            <v>10</v>
          </cell>
          <cell r="P13" t="str">
            <v>20 60 Bottom Replicate</v>
          </cell>
          <cell r="U13">
            <v>0.71390360987005497</v>
          </cell>
          <cell r="V13">
            <v>0.96714427022512894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3.67</v>
          </cell>
          <cell r="I14">
            <v>0.16400000000000001</v>
          </cell>
          <cell r="J14"/>
          <cell r="K14">
            <v>0.73754127530088509</v>
          </cell>
          <cell r="L14">
            <v>0.72599999999999998</v>
          </cell>
          <cell r="M14">
            <v>10</v>
          </cell>
          <cell r="P14" t="str">
            <v>20 80 Bottom</v>
          </cell>
          <cell r="U14">
            <v>0.701714545315406</v>
          </cell>
          <cell r="V14">
            <v>0.95118181771802002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3.67</v>
          </cell>
          <cell r="I15">
            <v>8.4000000000000005E-2</v>
          </cell>
          <cell r="J15"/>
          <cell r="K15">
            <v>0.31118844623128489</v>
          </cell>
          <cell r="L15">
            <v>0.30199999999999999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3.67</v>
          </cell>
          <cell r="I16">
            <v>0.11</v>
          </cell>
          <cell r="J16"/>
          <cell r="K16">
            <v>0.44975311567890491</v>
          </cell>
          <cell r="L16">
            <v>0.44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>
            <v>3.66</v>
          </cell>
          <cell r="I17">
            <v>9.7000000000000003E-2</v>
          </cell>
          <cell r="J17"/>
          <cell r="K17">
            <v>0.3804707809550949</v>
          </cell>
          <cell r="L17">
            <v>0.36799999999999999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3.67</v>
          </cell>
          <cell r="I18">
            <v>1.113</v>
          </cell>
          <cell r="J18"/>
          <cell r="K18">
            <v>5.7951517101390175</v>
          </cell>
          <cell r="L18">
            <v>5.7889999999999997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>
            <v>3.67</v>
          </cell>
          <cell r="I19">
            <v>0.14399999999999999</v>
          </cell>
          <cell r="J19"/>
          <cell r="K19">
            <v>0.63095306803348494</v>
          </cell>
          <cell r="L19">
            <v>0.62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c_Cl_calc_ppm</v>
          </cell>
          <cell r="AD35" t="str">
            <v>c_Cl_measure_ppm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3.67</v>
          </cell>
          <cell r="AB36">
            <v>0.13750000000000001</v>
          </cell>
          <cell r="AC36">
            <v>0.59631190067158013</v>
          </cell>
          <cell r="AD36">
            <v>0.58660000000000001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10.11.2023</v>
          </cell>
          <cell r="Z37">
            <v>1</v>
          </cell>
          <cell r="AA37">
            <v>3.67</v>
          </cell>
          <cell r="AB37">
            <v>0.152</v>
          </cell>
          <cell r="AC37">
            <v>0.673588350940445</v>
          </cell>
          <cell r="AD37">
            <v>0.66369999999999996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10.11.2023</v>
          </cell>
          <cell r="Z38">
            <v>1</v>
          </cell>
          <cell r="AA38">
            <v>3.6669999999999998</v>
          </cell>
          <cell r="AB38">
            <v>0.23369999999999999</v>
          </cell>
          <cell r="AC38">
            <v>1.1090011776277742</v>
          </cell>
          <cell r="AD38">
            <v>1.0992999999999999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10.11.2023</v>
          </cell>
          <cell r="Z39">
            <v>1</v>
          </cell>
          <cell r="AA39">
            <v>3.6629999999999998</v>
          </cell>
          <cell r="AB39">
            <v>9.4299999999999995E-2</v>
          </cell>
          <cell r="AC39">
            <v>0.36608137297399584</v>
          </cell>
          <cell r="AD39">
            <v>0.35580000000000001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10.11.2023</v>
          </cell>
          <cell r="Z40">
            <v>1</v>
          </cell>
          <cell r="AA40">
            <v>3.6669999999999998</v>
          </cell>
          <cell r="AB40">
            <v>9.5200000000000007E-2</v>
          </cell>
          <cell r="AC40">
            <v>0.37087784230102894</v>
          </cell>
          <cell r="AD40">
            <v>0.36080000000000001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10.11.2023</v>
          </cell>
          <cell r="Z41">
            <v>1</v>
          </cell>
          <cell r="AA41">
            <v>3.6669999999999998</v>
          </cell>
          <cell r="AB41">
            <v>0.1027</v>
          </cell>
          <cell r="AC41">
            <v>0.4108484200263039</v>
          </cell>
          <cell r="AD41">
            <v>0.40060000000000001</v>
          </cell>
        </row>
        <row r="47">
          <cell r="T47" t="str">
            <v>peak_area_usmin</v>
          </cell>
          <cell r="Y47">
            <v>0.1744</v>
          </cell>
          <cell r="Z47">
            <v>0.152</v>
          </cell>
          <cell r="AA47">
            <v>5.1864535089018136E-2</v>
          </cell>
          <cell r="AB47">
            <v>29.738838927189299</v>
          </cell>
          <cell r="AC47">
            <v>2.6899299999999932E-3</v>
          </cell>
          <cell r="AD47">
            <v>0.23369999999999999</v>
          </cell>
          <cell r="AE47">
            <v>0.13750000000000001</v>
          </cell>
          <cell r="AF47">
            <v>9.619999999999998E-2</v>
          </cell>
          <cell r="AG47">
            <v>3</v>
          </cell>
          <cell r="AH47">
            <v>2.9944003295039413E-2</v>
          </cell>
        </row>
        <row r="48">
          <cell r="T48" t="str">
            <v>c_Cl_calc_ppm</v>
          </cell>
          <cell r="Y48">
            <v>0.7929671430799331</v>
          </cell>
          <cell r="Z48">
            <v>0.673588350940445</v>
          </cell>
          <cell r="AA48">
            <v>0.27640739079478066</v>
          </cell>
          <cell r="AB48">
            <v>34.857357357985528</v>
          </cell>
          <cell r="AC48">
            <v>7.6401045685978608E-2</v>
          </cell>
          <cell r="AD48">
            <v>1.1090011776277742</v>
          </cell>
          <cell r="AE48">
            <v>0.59631190067158013</v>
          </cell>
          <cell r="AF48">
            <v>0.51268927695619404</v>
          </cell>
          <cell r="AG48">
            <v>3</v>
          </cell>
          <cell r="AH48">
            <v>0.15958388148136871</v>
          </cell>
        </row>
        <row r="49">
          <cell r="T49" t="str">
            <v>c_Cl_measure_ppm</v>
          </cell>
          <cell r="Y49">
            <v>0.7831999999999999</v>
          </cell>
          <cell r="Z49">
            <v>0.66369999999999996</v>
          </cell>
          <cell r="AA49">
            <v>0.27645164134076</v>
          </cell>
          <cell r="AB49">
            <v>35.297707014908077</v>
          </cell>
          <cell r="AC49">
            <v>7.6425510000000196E-2</v>
          </cell>
          <cell r="AD49">
            <v>1.0992999999999999</v>
          </cell>
          <cell r="AE49">
            <v>0.58660000000000001</v>
          </cell>
          <cell r="AF49">
            <v>0.51269999999999993</v>
          </cell>
          <cell r="AG49">
            <v>3</v>
          </cell>
          <cell r="AH49">
            <v>0.15960942954600166</v>
          </cell>
        </row>
        <row r="50">
          <cell r="T50" t="str">
            <v>peak_area_usmin</v>
          </cell>
          <cell r="Y50">
            <v>9.74E-2</v>
          </cell>
          <cell r="Z50">
            <v>9.5200000000000007E-2</v>
          </cell>
          <cell r="AA50">
            <v>4.6119410230400816E-3</v>
          </cell>
          <cell r="AB50">
            <v>4.7350523850514188</v>
          </cell>
          <cell r="AC50">
            <v>2.1269999999999998E-5</v>
          </cell>
          <cell r="AD50">
            <v>0.1027</v>
          </cell>
          <cell r="AE50">
            <v>9.4299999999999995E-2</v>
          </cell>
          <cell r="AF50">
            <v>8.4000000000000047E-3</v>
          </cell>
          <cell r="AG50">
            <v>3</v>
          </cell>
          <cell r="AH50">
            <v>2.6627053911388691E-3</v>
          </cell>
        </row>
        <row r="51">
          <cell r="T51" t="str">
            <v>c_Cl_calc_ppm</v>
          </cell>
          <cell r="Y51">
            <v>0.38260254510044289</v>
          </cell>
          <cell r="Z51">
            <v>0.37087784230102894</v>
          </cell>
          <cell r="AA51">
            <v>2.4578926283441063E-2</v>
          </cell>
          <cell r="AB51">
            <v>6.4241408213812248</v>
          </cell>
          <cell r="AC51">
            <v>6.0412361724682985E-4</v>
          </cell>
          <cell r="AD51">
            <v>0.4108484200263039</v>
          </cell>
          <cell r="AE51">
            <v>0.36608137297399584</v>
          </cell>
          <cell r="AF51">
            <v>4.4767047052308051E-2</v>
          </cell>
          <cell r="AG51">
            <v>3</v>
          </cell>
          <cell r="AH51">
            <v>1.4190649706136666E-2</v>
          </cell>
        </row>
        <row r="52">
          <cell r="T52" t="str">
            <v>c_Cl_measure_ppm</v>
          </cell>
          <cell r="Y52">
            <v>0.37240000000000001</v>
          </cell>
          <cell r="Z52">
            <v>0.36080000000000001</v>
          </cell>
          <cell r="AA52">
            <v>2.4549541747250599E-2</v>
          </cell>
          <cell r="AB52">
            <v>6.5922507377149833</v>
          </cell>
          <cell r="AC52">
            <v>6.0268000000000008E-4</v>
          </cell>
          <cell r="AD52">
            <v>0.40060000000000001</v>
          </cell>
          <cell r="AE52">
            <v>0.35580000000000001</v>
          </cell>
          <cell r="AF52">
            <v>4.4800000000000006E-2</v>
          </cell>
          <cell r="AG52">
            <v>3</v>
          </cell>
          <cell r="AH52">
            <v>1.417368453625709E-2</v>
          </cell>
        </row>
      </sheetData>
      <sheetData sheetId="3">
        <row r="1">
          <cell r="J1" t="str">
            <v>c_Nitrite_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0.44813430214861671</v>
          </cell>
          <cell r="L3">
            <v>0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4.1870000000000003</v>
          </cell>
          <cell r="I4">
            <v>2.0341</v>
          </cell>
          <cell r="J4">
            <v>20</v>
          </cell>
          <cell r="K4">
            <v>20.13363875469253</v>
          </cell>
          <cell r="L4">
            <v>20.131399999999999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4.1870000000000003</v>
          </cell>
          <cell r="I5">
            <v>0.96020000000000005</v>
          </cell>
          <cell r="J5">
            <v>10</v>
          </cell>
          <cell r="K5">
            <v>9.7407066315978383</v>
          </cell>
          <cell r="L5">
            <v>9.7161000000000008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4.1829999999999998</v>
          </cell>
          <cell r="I6">
            <v>0.4708</v>
          </cell>
          <cell r="J6">
            <v>5</v>
          </cell>
          <cell r="K6">
            <v>5.0044174230658154</v>
          </cell>
          <cell r="L6">
            <v>4.9687999999999999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4.1829999999999998</v>
          </cell>
          <cell r="I7">
            <v>0.18360000000000001</v>
          </cell>
          <cell r="J7">
            <v>2</v>
          </cell>
          <cell r="K7">
            <v>2.2249685863465727</v>
          </cell>
          <cell r="L7">
            <v>2.1838000000000002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0</v>
          </cell>
          <cell r="I8">
            <v>0</v>
          </cell>
          <cell r="J8">
            <v>1</v>
          </cell>
          <cell r="K8">
            <v>0.44813430214861671</v>
          </cell>
          <cell r="L8">
            <v>0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4.1870000000000003</v>
          </cell>
          <cell r="I10">
            <v>0.3453</v>
          </cell>
          <cell r="J10"/>
          <cell r="K10">
            <v>3.7898602189980406</v>
          </cell>
          <cell r="L10">
            <v>3.7519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4.1829999999999998</v>
          </cell>
          <cell r="I18">
            <v>0.34889999999999999</v>
          </cell>
          <cell r="J18"/>
          <cell r="K18">
            <v>3.8247001069234905</v>
          </cell>
          <cell r="L18">
            <v>3.7866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c_Nitrite_calc_ppm</v>
          </cell>
          <cell r="AD35" t="str">
            <v>c_Nitrite_measure_ppm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 t="str">
            <v>NA</v>
          </cell>
          <cell r="AB39" t="str">
            <v>NA</v>
          </cell>
          <cell r="AC39" t="str">
            <v>NA</v>
          </cell>
          <cell r="AD39" t="str">
            <v>NA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 t="str">
            <v>NA</v>
          </cell>
          <cell r="AB40" t="str">
            <v>NA</v>
          </cell>
          <cell r="AC40" t="str">
            <v>NA</v>
          </cell>
          <cell r="AD40" t="str">
            <v>NA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 t="str">
            <v>NA</v>
          </cell>
          <cell r="AB41" t="str">
            <v>NA</v>
          </cell>
          <cell r="AC41" t="str">
            <v>NA</v>
          </cell>
          <cell r="AD41" t="str">
            <v>NA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c_Nitrite_calc_ppm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c_Nitrite_measure_ppm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 t="e">
            <v>#DIV/0!</v>
          </cell>
          <cell r="Z50" t="e">
            <v>#NUM!</v>
          </cell>
          <cell r="AA50" t="e">
            <v>#DIV/0!</v>
          </cell>
          <cell r="AB50" t="e">
            <v>#DIV/0!</v>
          </cell>
          <cell r="AC50" t="e">
            <v>#DIV/0!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 t="e">
            <v>#DIV/0!</v>
          </cell>
        </row>
        <row r="51">
          <cell r="T51" t="str">
            <v>c_Nitrite_calc_ppm</v>
          </cell>
          <cell r="Y51" t="e">
            <v>#DIV/0!</v>
          </cell>
          <cell r="Z51" t="e">
            <v>#NUM!</v>
          </cell>
          <cell r="AA51" t="e">
            <v>#DIV/0!</v>
          </cell>
          <cell r="AB51" t="e">
            <v>#DIV/0!</v>
          </cell>
          <cell r="AC51" t="e">
            <v>#DIV/0!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 t="e">
            <v>#DIV/0!</v>
          </cell>
        </row>
        <row r="52">
          <cell r="T52" t="str">
            <v>c_Nitrite_measure_ppm</v>
          </cell>
          <cell r="Y52" t="e">
            <v>#DIV/0!</v>
          </cell>
          <cell r="Z52" t="e">
            <v>#NUM!</v>
          </cell>
          <cell r="AA52" t="e">
            <v>#DIV/0!</v>
          </cell>
          <cell r="AB52" t="e">
            <v>#DIV/0!</v>
          </cell>
          <cell r="AC52" t="e">
            <v>#DIV/0!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 t="e">
            <v>#DIV/0!</v>
          </cell>
        </row>
      </sheetData>
      <sheetData sheetId="4"/>
      <sheetData sheetId="5">
        <row r="1">
          <cell r="J1" t="str">
            <v>c_Nitrate_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-0.16540396660176765</v>
          </cell>
          <cell r="L3" t="str">
            <v>NA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5.1829999999999998</v>
          </cell>
          <cell r="I4">
            <v>2.0447000000000002</v>
          </cell>
          <cell r="J4">
            <v>20</v>
          </cell>
          <cell r="K4">
            <v>19.784503185601164</v>
          </cell>
          <cell r="L4">
            <v>19.815000000000001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5.1870000000000003</v>
          </cell>
          <cell r="I5">
            <v>1.0593999999999999</v>
          </cell>
          <cell r="J5">
            <v>10</v>
          </cell>
          <cell r="K5">
            <v>10.171042278345551</v>
          </cell>
          <cell r="L5">
            <v>10.151300000000001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5.19</v>
          </cell>
          <cell r="I6">
            <v>0.58109999999999995</v>
          </cell>
          <cell r="J6">
            <v>5</v>
          </cell>
          <cell r="K6">
            <v>5.5043231552963698</v>
          </cell>
          <cell r="L6">
            <v>5.4604999999999997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5.1929999999999996</v>
          </cell>
          <cell r="I7">
            <v>0.2601</v>
          </cell>
          <cell r="J7">
            <v>2</v>
          </cell>
          <cell r="K7">
            <v>2.3723623806804657</v>
          </cell>
          <cell r="L7">
            <v>2.3119000000000001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5.1970000000000001</v>
          </cell>
          <cell r="I8">
            <v>5.11E-2</v>
          </cell>
          <cell r="J8">
            <v>1</v>
          </cell>
          <cell r="K8">
            <v>0.33317296667820978</v>
          </cell>
          <cell r="L8">
            <v>0.26140000000000002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5.1929999999999996</v>
          </cell>
          <cell r="I10">
            <v>0.77729999999999999</v>
          </cell>
          <cell r="J10"/>
          <cell r="K10">
            <v>7.4186244137999235</v>
          </cell>
          <cell r="L10">
            <v>7.3844000000000003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5.1920000000000002</v>
          </cell>
          <cell r="I11">
            <v>1.6366666666666665E-2</v>
          </cell>
          <cell r="J11"/>
          <cell r="K11">
            <v>-5.7162469406659352E-3</v>
          </cell>
          <cell r="L11">
            <v>-7.9133333333333333E-2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5.1909999999999998</v>
          </cell>
          <cell r="I13">
            <v>1.9100000000000002E-2</v>
          </cell>
          <cell r="J13"/>
          <cell r="K13">
            <v>2.095257793145287E-2</v>
          </cell>
          <cell r="L13">
            <v>-5.1933333333333331E-2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5.19</v>
          </cell>
          <cell r="I14">
            <v>1.67E-2</v>
          </cell>
          <cell r="J14"/>
          <cell r="K14">
            <v>-2.4639512245538922E-3</v>
          </cell>
          <cell r="L14">
            <v>-7.5700000000000003E-2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5.19</v>
          </cell>
          <cell r="I15">
            <v>1.2699999999999999E-2</v>
          </cell>
          <cell r="J15"/>
          <cell r="K15">
            <v>-4.14914998178985E-2</v>
          </cell>
          <cell r="L15">
            <v>-0.11459999999999999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5.1929999999999996</v>
          </cell>
          <cell r="I16">
            <v>1.41E-2</v>
          </cell>
          <cell r="J16"/>
          <cell r="K16">
            <v>-2.7831857810227886E-2</v>
          </cell>
          <cell r="L16">
            <v>-0.1013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5.19</v>
          </cell>
          <cell r="I18">
            <v>0.76470000000000005</v>
          </cell>
          <cell r="J18"/>
          <cell r="K18">
            <v>7.2956876357308884</v>
          </cell>
          <cell r="L18">
            <v>7.2609000000000004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c_Nitrate_calc_ppm</v>
          </cell>
          <cell r="AD35" t="str">
            <v>c_Nitrate_measure_ppm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5.1929999999999996</v>
          </cell>
          <cell r="AB36">
            <v>1.7399999999999999E-2</v>
          </cell>
          <cell r="AC36">
            <v>4.3658697792814073E-3</v>
          </cell>
          <cell r="AD36">
            <v>-6.8900000000000003E-2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5.1929999999999996</v>
          </cell>
          <cell r="AB37">
            <v>1.5900000000000001E-2</v>
          </cell>
          <cell r="AC37">
            <v>-1.0269460943222801E-2</v>
          </cell>
          <cell r="AD37">
            <v>-8.3799999999999999E-2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5.19</v>
          </cell>
          <cell r="AB38">
            <v>1.5800000000000002E-2</v>
          </cell>
          <cell r="AC38">
            <v>-1.1245149658056411E-2</v>
          </cell>
          <cell r="AD38">
            <v>-8.4699999999999998E-2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5.19</v>
          </cell>
          <cell r="AB39">
            <v>1.9199999999999998E-2</v>
          </cell>
          <cell r="AC39">
            <v>2.1928266646286478E-2</v>
          </cell>
          <cell r="AD39">
            <v>-5.0900000000000001E-2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5.19</v>
          </cell>
          <cell r="AB40">
            <v>1.9099999999999999E-2</v>
          </cell>
          <cell r="AC40">
            <v>2.0952577931452866E-2</v>
          </cell>
          <cell r="AD40">
            <v>-5.1999999999999998E-2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5.1929999999999996</v>
          </cell>
          <cell r="AB41">
            <v>1.9E-2</v>
          </cell>
          <cell r="AC41">
            <v>1.9976889216619258E-2</v>
          </cell>
          <cell r="AD41">
            <v>-5.2900000000000003E-2</v>
          </cell>
        </row>
        <row r="47">
          <cell r="T47" t="str">
            <v>peak_area_usmin</v>
          </cell>
          <cell r="Y47">
            <v>1.6366666666666665E-2</v>
          </cell>
          <cell r="Z47">
            <v>1.5900000000000001E-2</v>
          </cell>
          <cell r="AA47">
            <v>8.9628864398324875E-4</v>
          </cell>
          <cell r="AB47">
            <v>5.4763053603864495</v>
          </cell>
          <cell r="AC47">
            <v>8.0333333333333076E-7</v>
          </cell>
          <cell r="AD47">
            <v>1.7399999999999999E-2</v>
          </cell>
          <cell r="AE47">
            <v>1.5800000000000002E-2</v>
          </cell>
          <cell r="AF47">
            <v>1.5999999999999973E-3</v>
          </cell>
          <cell r="AG47">
            <v>3</v>
          </cell>
          <cell r="AH47">
            <v>5.1747248987533338E-4</v>
          </cell>
        </row>
        <row r="48">
          <cell r="T48" t="str">
            <v>c_Nitrate_calc_ppm</v>
          </cell>
          <cell r="Y48">
            <v>-5.7162469406659352E-3</v>
          </cell>
          <cell r="Z48">
            <v>-1.0269460943222801E-2</v>
          </cell>
          <cell r="AA48">
            <v>8.7449871516797981E-3</v>
          </cell>
          <cell r="AB48">
            <v>-152.9847685457238</v>
          </cell>
          <cell r="AC48">
            <v>7.6474800283044735E-5</v>
          </cell>
          <cell r="AD48">
            <v>4.3658697792814073E-3</v>
          </cell>
          <cell r="AE48">
            <v>-1.1245149658056411E-2</v>
          </cell>
          <cell r="AF48">
            <v>1.5611019437337819E-2</v>
          </cell>
          <cell r="AG48">
            <v>3</v>
          </cell>
          <cell r="AH48">
            <v>5.0489206860821504E-3</v>
          </cell>
        </row>
        <row r="49">
          <cell r="T49" t="str">
            <v>c_Nitrate_measure_ppm</v>
          </cell>
          <cell r="Y49">
            <v>-7.9133333333333333E-2</v>
          </cell>
          <cell r="Z49">
            <v>-8.3799999999999999E-2</v>
          </cell>
          <cell r="AA49">
            <v>8.8737440425861545E-3</v>
          </cell>
          <cell r="AB49">
            <v>-11.213661384902469</v>
          </cell>
          <cell r="AC49">
            <v>7.8743333333333281E-5</v>
          </cell>
          <cell r="AD49">
            <v>-6.8900000000000003E-2</v>
          </cell>
          <cell r="AE49">
            <v>-8.4699999999999998E-2</v>
          </cell>
          <cell r="AF49">
            <v>1.5799999999999995E-2</v>
          </cell>
          <cell r="AG49">
            <v>3</v>
          </cell>
          <cell r="AH49">
            <v>5.1232585117069549E-3</v>
          </cell>
        </row>
        <row r="50">
          <cell r="T50" t="str">
            <v>peak_area_usmin</v>
          </cell>
          <cell r="Y50">
            <v>1.9100000000000002E-2</v>
          </cell>
          <cell r="Z50">
            <v>1.9099999999999999E-2</v>
          </cell>
          <cell r="AA50">
            <v>9.9999999999999395E-5</v>
          </cell>
          <cell r="AB50">
            <v>0.52356020942408055</v>
          </cell>
          <cell r="AC50">
            <v>9.9999999999998778E-9</v>
          </cell>
          <cell r="AD50">
            <v>1.9199999999999998E-2</v>
          </cell>
          <cell r="AE50">
            <v>1.9E-2</v>
          </cell>
          <cell r="AF50">
            <v>1.9999999999999879E-4</v>
          </cell>
          <cell r="AG50">
            <v>3</v>
          </cell>
          <cell r="AH50">
            <v>5.7735026918962233E-5</v>
          </cell>
        </row>
        <row r="51">
          <cell r="T51" t="str">
            <v>c_Nitrate_calc_ppm</v>
          </cell>
          <cell r="Y51">
            <v>2.095257793145287E-2</v>
          </cell>
          <cell r="Z51">
            <v>2.0952577931452866E-2</v>
          </cell>
          <cell r="AA51">
            <v>9.7568871483360957E-4</v>
          </cell>
          <cell r="AB51">
            <v>4.6566523605143537</v>
          </cell>
          <cell r="AC51">
            <v>9.5196846825366066E-7</v>
          </cell>
          <cell r="AD51">
            <v>2.1928266646286478E-2</v>
          </cell>
          <cell r="AE51">
            <v>1.9976889216619258E-2</v>
          </cell>
          <cell r="AF51">
            <v>1.9513774296672191E-3</v>
          </cell>
          <cell r="AG51">
            <v>3</v>
          </cell>
          <cell r="AH51">
            <v>5.633141421544645E-4</v>
          </cell>
        </row>
        <row r="52">
          <cell r="T52" t="str">
            <v>c_Nitrate_measure_ppm</v>
          </cell>
          <cell r="Y52">
            <v>-5.1933333333333331E-2</v>
          </cell>
          <cell r="Z52">
            <v>-5.1999999999999998E-2</v>
          </cell>
          <cell r="AA52">
            <v>1.0016652800877821E-3</v>
          </cell>
          <cell r="AB52">
            <v>-1.9287521439430977</v>
          </cell>
          <cell r="AC52">
            <v>1.0033333333333349E-6</v>
          </cell>
          <cell r="AD52">
            <v>-5.0900000000000001E-2</v>
          </cell>
          <cell r="AE52">
            <v>-5.2900000000000003E-2</v>
          </cell>
          <cell r="AF52">
            <v>2.0000000000000018E-3</v>
          </cell>
          <cell r="AG52">
            <v>3</v>
          </cell>
          <cell r="AH52">
            <v>5.7831171909658292E-4</v>
          </cell>
        </row>
      </sheetData>
      <sheetData sheetId="6"/>
      <sheetData sheetId="7">
        <row r="1">
          <cell r="J1" t="str">
            <v>c_Sulfate_ calib_ppm</v>
          </cell>
        </row>
        <row r="2">
          <cell r="A2" t="str">
            <v>Cal 1</v>
          </cell>
          <cell r="B2" t="str">
            <v>NA</v>
          </cell>
          <cell r="F2" t="str">
            <v>10.11.2023</v>
          </cell>
          <cell r="G2">
            <v>1</v>
          </cell>
          <cell r="H2" t="str">
            <v>NA</v>
          </cell>
          <cell r="I2" t="str">
            <v>NA</v>
          </cell>
          <cell r="J2">
            <v>0</v>
          </cell>
          <cell r="K2" t="str">
            <v>NA</v>
          </cell>
          <cell r="L2" t="str">
            <v>NA</v>
          </cell>
          <cell r="M2">
            <v>0</v>
          </cell>
          <cell r="P2" t="str">
            <v>Instrument Issues</v>
          </cell>
        </row>
        <row r="3">
          <cell r="A3" t="str">
            <v>Cal 2</v>
          </cell>
          <cell r="B3" t="str">
            <v>Blank</v>
          </cell>
          <cell r="F3" t="str">
            <v>10.11.2023</v>
          </cell>
          <cell r="G3">
            <v>1</v>
          </cell>
          <cell r="H3">
            <v>7.16</v>
          </cell>
          <cell r="I3">
            <v>2.7099999999999999E-2</v>
          </cell>
          <cell r="J3">
            <v>0</v>
          </cell>
          <cell r="K3">
            <v>5.799042310873348E-2</v>
          </cell>
          <cell r="L3">
            <v>5.8099999999999999E-2</v>
          </cell>
          <cell r="M3">
            <v>0</v>
          </cell>
          <cell r="P3" t="str">
            <v>DI Water</v>
          </cell>
        </row>
        <row r="4">
          <cell r="A4" t="str">
            <v>Cal 3</v>
          </cell>
          <cell r="B4" t="str">
            <v>x 5</v>
          </cell>
          <cell r="F4" t="str">
            <v>10.11.2023</v>
          </cell>
          <cell r="G4">
            <v>1</v>
          </cell>
          <cell r="H4">
            <v>7.2229999999999999</v>
          </cell>
          <cell r="I4">
            <v>2.5909</v>
          </cell>
          <cell r="J4">
            <v>20</v>
          </cell>
          <cell r="K4">
            <v>19.912850646355402</v>
          </cell>
          <cell r="L4">
            <v>19.912800000000001</v>
          </cell>
          <cell r="M4">
            <v>5</v>
          </cell>
          <cell r="P4" t="str">
            <v>1 mL in 5</v>
          </cell>
        </row>
        <row r="5">
          <cell r="A5" t="str">
            <v>Cal 4</v>
          </cell>
          <cell r="B5" t="str">
            <v>x 10</v>
          </cell>
          <cell r="F5" t="str">
            <v>10.11.2023</v>
          </cell>
          <cell r="G5">
            <v>1</v>
          </cell>
          <cell r="H5">
            <v>7.2130000000000001</v>
          </cell>
          <cell r="I5">
            <v>1.3312999999999999</v>
          </cell>
          <cell r="J5">
            <v>10</v>
          </cell>
          <cell r="K5">
            <v>10.158118632469177</v>
          </cell>
          <cell r="L5">
            <v>10.1584</v>
          </cell>
          <cell r="M5">
            <v>10</v>
          </cell>
          <cell r="P5" t="str">
            <v>0.5 mL in 5</v>
          </cell>
        </row>
        <row r="6">
          <cell r="A6" t="str">
            <v>Cal 5</v>
          </cell>
          <cell r="B6" t="str">
            <v>x 20</v>
          </cell>
          <cell r="C6"/>
          <cell r="D6"/>
          <cell r="E6"/>
          <cell r="F6" t="str">
            <v>10.11.2023</v>
          </cell>
          <cell r="G6">
            <v>1</v>
          </cell>
          <cell r="H6">
            <v>7.2069999999999999</v>
          </cell>
          <cell r="I6">
            <v>0.67510000000000003</v>
          </cell>
          <cell r="J6">
            <v>5</v>
          </cell>
          <cell r="K6">
            <v>5.0763028595951374</v>
          </cell>
          <cell r="L6">
            <v>5.0762</v>
          </cell>
          <cell r="M6">
            <v>20</v>
          </cell>
          <cell r="N6"/>
          <cell r="O6"/>
          <cell r="P6" t="str">
            <v>0.5 mL in 10</v>
          </cell>
        </row>
        <row r="7">
          <cell r="A7" t="str">
            <v>Cal 6</v>
          </cell>
          <cell r="B7" t="str">
            <v>x 50</v>
          </cell>
          <cell r="F7" t="str">
            <v>10.11.2023</v>
          </cell>
          <cell r="G7">
            <v>1</v>
          </cell>
          <cell r="H7">
            <v>7.2</v>
          </cell>
          <cell r="I7">
            <v>0.27600000000000002</v>
          </cell>
          <cell r="J7">
            <v>2</v>
          </cell>
          <cell r="K7">
            <v>1.985549011752971</v>
          </cell>
          <cell r="L7">
            <v>1.9855</v>
          </cell>
          <cell r="M7">
            <v>50</v>
          </cell>
          <cell r="P7" t="str">
            <v>0.2 mL in 10</v>
          </cell>
        </row>
        <row r="8">
          <cell r="A8">
            <v>1</v>
          </cell>
          <cell r="B8" t="str">
            <v>x 100</v>
          </cell>
          <cell r="F8" t="str">
            <v>10.11.2023</v>
          </cell>
          <cell r="G8">
            <v>1</v>
          </cell>
          <cell r="H8">
            <v>7.2030000000000003</v>
          </cell>
          <cell r="I8">
            <v>0.1241</v>
          </cell>
          <cell r="J8">
            <v>1</v>
          </cell>
          <cell r="K8">
            <v>0.80918842671858093</v>
          </cell>
          <cell r="L8">
            <v>0.80910000000000004</v>
          </cell>
          <cell r="M8">
            <v>100</v>
          </cell>
          <cell r="P8" t="str">
            <v>0.1 mL in 10</v>
          </cell>
        </row>
        <row r="9">
          <cell r="A9">
            <v>2</v>
          </cell>
          <cell r="B9" t="str">
            <v xml:space="preserve">Blank </v>
          </cell>
          <cell r="C9"/>
          <cell r="D9"/>
          <cell r="E9"/>
          <cell r="F9" t="str">
            <v>10.11.2023</v>
          </cell>
          <cell r="G9">
            <v>1</v>
          </cell>
          <cell r="H9" t="str">
            <v>NA</v>
          </cell>
          <cell r="I9" t="str">
            <v>NA</v>
          </cell>
          <cell r="J9"/>
          <cell r="K9" t="str">
            <v>NA</v>
          </cell>
          <cell r="L9" t="str">
            <v>NA</v>
          </cell>
          <cell r="M9">
            <v>0</v>
          </cell>
          <cell r="P9" t="str">
            <v>DI Water</v>
          </cell>
        </row>
        <row r="10">
          <cell r="A10">
            <v>3</v>
          </cell>
          <cell r="B10" t="str">
            <v>Cal Check</v>
          </cell>
          <cell r="C10"/>
          <cell r="D10"/>
          <cell r="E10"/>
          <cell r="F10" t="str">
            <v>10.11.2023</v>
          </cell>
          <cell r="G10">
            <v>1</v>
          </cell>
          <cell r="H10">
            <v>7.21</v>
          </cell>
          <cell r="I10">
            <v>0.76380000000000003</v>
          </cell>
          <cell r="J10"/>
          <cell r="K10">
            <v>5.7632230958857917</v>
          </cell>
          <cell r="L10">
            <v>5.7632000000000003</v>
          </cell>
          <cell r="M10">
            <v>20</v>
          </cell>
          <cell r="P10" t="str">
            <v>x20 dil</v>
          </cell>
        </row>
        <row r="11">
          <cell r="A11">
            <v>4</v>
          </cell>
          <cell r="B11" t="str">
            <v>0-50-T</v>
          </cell>
          <cell r="C11">
            <v>0</v>
          </cell>
          <cell r="D11">
            <v>50</v>
          </cell>
          <cell r="E11" t="str">
            <v>T</v>
          </cell>
          <cell r="F11" t="str">
            <v>10.11.2023</v>
          </cell>
          <cell r="G11">
            <v>1</v>
          </cell>
          <cell r="H11">
            <v>7.1956666666666669</v>
          </cell>
          <cell r="I11">
            <v>8.0266666666666667E-2</v>
          </cell>
          <cell r="J11"/>
          <cell r="K11">
            <v>0.46972953505296261</v>
          </cell>
          <cell r="L11">
            <v>0.46970000000000001</v>
          </cell>
          <cell r="M11">
            <v>10</v>
          </cell>
          <cell r="P11" t="str">
            <v>0 50 Top Replicate</v>
          </cell>
        </row>
        <row r="12">
          <cell r="A12">
            <v>7</v>
          </cell>
          <cell r="B12" t="str">
            <v>0-70-B</v>
          </cell>
          <cell r="C12">
            <v>0</v>
          </cell>
          <cell r="D12">
            <v>70</v>
          </cell>
          <cell r="E12" t="str">
            <v>B</v>
          </cell>
          <cell r="F12" t="str">
            <v>10.11.2023</v>
          </cell>
          <cell r="G12">
            <v>1</v>
          </cell>
          <cell r="H12">
            <v>7.1829999999999998</v>
          </cell>
          <cell r="I12">
            <v>6.3600000000000004E-2</v>
          </cell>
          <cell r="J12"/>
          <cell r="K12">
            <v>0.34065771312687199</v>
          </cell>
          <cell r="L12">
            <v>0.34079999999999999</v>
          </cell>
          <cell r="M12">
            <v>10</v>
          </cell>
          <cell r="P12" t="str">
            <v>0 70 Bottom</v>
          </cell>
          <cell r="U12" t="e">
            <v>#DIV/0!</v>
          </cell>
          <cell r="V12" t="e">
            <v>#DIV/0!</v>
          </cell>
        </row>
        <row r="13">
          <cell r="A13">
            <v>8</v>
          </cell>
          <cell r="B13" t="str">
            <v>20-60-B</v>
          </cell>
          <cell r="C13">
            <v>20</v>
          </cell>
          <cell r="D13">
            <v>60</v>
          </cell>
          <cell r="E13" t="str">
            <v>B</v>
          </cell>
          <cell r="F13" t="str">
            <v>10.11.2023</v>
          </cell>
          <cell r="G13">
            <v>1</v>
          </cell>
          <cell r="H13">
            <v>7.1870000000000003</v>
          </cell>
          <cell r="I13">
            <v>1.7666666666666667E-2</v>
          </cell>
          <cell r="J13"/>
          <cell r="K13">
            <v>-1.5064228101433798E-2</v>
          </cell>
          <cell r="L13">
            <v>-1.526666666666667E-2</v>
          </cell>
          <cell r="M13">
            <v>10</v>
          </cell>
          <cell r="P13" t="str">
            <v>20 60 Bottom Replicate</v>
          </cell>
          <cell r="U13" t="e">
            <v>#DIV/0!</v>
          </cell>
          <cell r="V13" t="e">
            <v>#DIV/0!</v>
          </cell>
        </row>
        <row r="14">
          <cell r="A14">
            <v>11</v>
          </cell>
          <cell r="B14" t="str">
            <v>20-70-B</v>
          </cell>
          <cell r="C14">
            <v>20</v>
          </cell>
          <cell r="D14">
            <v>70</v>
          </cell>
          <cell r="E14" t="str">
            <v>B</v>
          </cell>
          <cell r="F14" t="str">
            <v>10.11.2023</v>
          </cell>
          <cell r="G14">
            <v>1</v>
          </cell>
          <cell r="H14">
            <v>7.19</v>
          </cell>
          <cell r="I14">
            <v>4.7800000000000002E-2</v>
          </cell>
          <cell r="J14"/>
          <cell r="K14">
            <v>0.21829762594093804</v>
          </cell>
          <cell r="L14">
            <v>0.21820000000000001</v>
          </cell>
          <cell r="M14">
            <v>10</v>
          </cell>
          <cell r="P14" t="str">
            <v>20 80 Bottom</v>
          </cell>
          <cell r="U14" t="e">
            <v>#DIV/0!</v>
          </cell>
          <cell r="V14" t="e">
            <v>#DIV/0!</v>
          </cell>
        </row>
        <row r="15">
          <cell r="A15">
            <v>12</v>
          </cell>
          <cell r="B15" t="str">
            <v>20-80-B</v>
          </cell>
          <cell r="C15">
            <v>20</v>
          </cell>
          <cell r="D15">
            <v>80</v>
          </cell>
          <cell r="E15" t="str">
            <v>B</v>
          </cell>
          <cell r="F15" t="str">
            <v>10.11.2023</v>
          </cell>
          <cell r="G15">
            <v>1</v>
          </cell>
          <cell r="H15">
            <v>7.1870000000000003</v>
          </cell>
          <cell r="I15">
            <v>3.1300000000000001E-2</v>
          </cell>
          <cell r="J15"/>
          <cell r="K15">
            <v>9.0516522234108332E-2</v>
          </cell>
          <cell r="L15">
            <v>9.01E-2</v>
          </cell>
          <cell r="M15">
            <v>10</v>
          </cell>
          <cell r="P15" t="str">
            <v>20 70 Bottom</v>
          </cell>
        </row>
        <row r="16">
          <cell r="A16">
            <v>13</v>
          </cell>
          <cell r="B16" t="str">
            <v>20-90-T</v>
          </cell>
          <cell r="C16">
            <v>20</v>
          </cell>
          <cell r="D16">
            <v>90</v>
          </cell>
          <cell r="E16" t="str">
            <v>T</v>
          </cell>
          <cell r="F16" t="str">
            <v>10.11.2023</v>
          </cell>
          <cell r="G16">
            <v>1</v>
          </cell>
          <cell r="H16">
            <v>7.19</v>
          </cell>
          <cell r="I16">
            <v>4.0099999999999997E-2</v>
          </cell>
          <cell r="J16"/>
          <cell r="K16">
            <v>0.15866644421108414</v>
          </cell>
          <cell r="L16">
            <v>0.1583</v>
          </cell>
          <cell r="M16">
            <v>10</v>
          </cell>
          <cell r="P16" t="str">
            <v>20 90 Top</v>
          </cell>
        </row>
        <row r="17">
          <cell r="A17">
            <v>14</v>
          </cell>
          <cell r="B17" t="str">
            <v>PB</v>
          </cell>
          <cell r="C17"/>
          <cell r="D17"/>
          <cell r="E17"/>
          <cell r="F17" t="str">
            <v>10.11.2023</v>
          </cell>
          <cell r="G17">
            <v>1</v>
          </cell>
          <cell r="H17" t="str">
            <v>NA</v>
          </cell>
          <cell r="I17" t="str">
            <v>NA</v>
          </cell>
          <cell r="J17"/>
          <cell r="K17" t="str">
            <v>NA</v>
          </cell>
          <cell r="L17" t="str">
            <v>NA</v>
          </cell>
          <cell r="M17">
            <v>0</v>
          </cell>
          <cell r="P17" t="str">
            <v>Procedural Blank</v>
          </cell>
        </row>
        <row r="18">
          <cell r="A18">
            <v>15</v>
          </cell>
          <cell r="B18" t="str">
            <v>Cal Check</v>
          </cell>
          <cell r="C18"/>
          <cell r="D18"/>
          <cell r="E18"/>
          <cell r="F18" t="str">
            <v>10.11.2023</v>
          </cell>
          <cell r="G18">
            <v>1</v>
          </cell>
          <cell r="H18">
            <v>7.2069999999999999</v>
          </cell>
          <cell r="I18">
            <v>0.7097</v>
          </cell>
          <cell r="J18"/>
          <cell r="K18">
            <v>5.3442559619137011</v>
          </cell>
          <cell r="L18">
            <v>5.3441000000000001</v>
          </cell>
          <cell r="M18">
            <v>20</v>
          </cell>
          <cell r="P18" t="str">
            <v>x20 dil</v>
          </cell>
        </row>
        <row r="19">
          <cell r="A19">
            <v>16</v>
          </cell>
          <cell r="B19" t="str">
            <v>Blank</v>
          </cell>
          <cell r="C19"/>
          <cell r="D19"/>
          <cell r="E19"/>
          <cell r="F19" t="str">
            <v>10.11.2023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0</v>
          </cell>
          <cell r="P19" t="str">
            <v>DI Water</v>
          </cell>
        </row>
        <row r="35">
          <cell r="T35" t="str">
            <v>sample_no</v>
          </cell>
          <cell r="U35" t="str">
            <v>sample_id</v>
          </cell>
          <cell r="V35" t="str">
            <v>X</v>
          </cell>
          <cell r="W35" t="str">
            <v>Y</v>
          </cell>
          <cell r="X35" t="str">
            <v>B_T</v>
          </cell>
          <cell r="Y35" t="str">
            <v>IC_date</v>
          </cell>
          <cell r="Z35" t="str">
            <v>V_sample_ml</v>
          </cell>
          <cell r="AA35" t="str">
            <v>ret_time_min</v>
          </cell>
          <cell r="AB35" t="str">
            <v>peak_area_usmin</v>
          </cell>
          <cell r="AC35" t="str">
            <v>c_Sulfate_calc_ppm</v>
          </cell>
          <cell r="AD35" t="str">
            <v>c_Sulfate_measure_ppm</v>
          </cell>
        </row>
        <row r="36">
          <cell r="T36">
            <v>4</v>
          </cell>
          <cell r="U36" t="str">
            <v>0-50-T-a</v>
          </cell>
          <cell r="V36">
            <v>0</v>
          </cell>
          <cell r="W36">
            <v>50</v>
          </cell>
          <cell r="X36" t="str">
            <v>Ta</v>
          </cell>
          <cell r="Y36" t="str">
            <v>10.11.2023</v>
          </cell>
          <cell r="Z36">
            <v>1</v>
          </cell>
          <cell r="AA36">
            <v>7.1970000000000001</v>
          </cell>
          <cell r="AB36">
            <v>8.1500000000000003E-2</v>
          </cell>
          <cell r="AC36">
            <v>0.4792808498754933</v>
          </cell>
          <cell r="AD36">
            <v>0.4793</v>
          </cell>
        </row>
        <row r="37">
          <cell r="T37">
            <v>5</v>
          </cell>
          <cell r="U37" t="str">
            <v>0-50-T-b</v>
          </cell>
          <cell r="V37">
            <v>0</v>
          </cell>
          <cell r="W37">
            <v>50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7.2</v>
          </cell>
          <cell r="AB37">
            <v>7.9299999999999995E-2</v>
          </cell>
          <cell r="AC37">
            <v>0.46224336938124927</v>
          </cell>
          <cell r="AD37">
            <v>0.46189999999999998</v>
          </cell>
        </row>
        <row r="38">
          <cell r="T38">
            <v>6</v>
          </cell>
          <cell r="U38" t="str">
            <v>0-50-T-c</v>
          </cell>
          <cell r="V38">
            <v>0</v>
          </cell>
          <cell r="W38">
            <v>50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7.19</v>
          </cell>
          <cell r="AB38">
            <v>0.08</v>
          </cell>
          <cell r="AC38">
            <v>0.46766438590214515</v>
          </cell>
          <cell r="AD38">
            <v>0.46789999999999998</v>
          </cell>
        </row>
        <row r="39">
          <cell r="T39">
            <v>8</v>
          </cell>
          <cell r="U39" t="str">
            <v>20-60-B-a</v>
          </cell>
          <cell r="V39">
            <v>20</v>
          </cell>
          <cell r="W39">
            <v>60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7.1870000000000003</v>
          </cell>
          <cell r="AB39">
            <v>1.7000000000000001E-2</v>
          </cell>
          <cell r="AC39">
            <v>-2.0227100978477418E-2</v>
          </cell>
          <cell r="AD39">
            <v>-2.0500000000000001E-2</v>
          </cell>
        </row>
        <row r="40">
          <cell r="T40">
            <v>9</v>
          </cell>
          <cell r="U40" t="str">
            <v>20-60-B-b</v>
          </cell>
          <cell r="V40">
            <v>20</v>
          </cell>
          <cell r="W40">
            <v>60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7.1870000000000003</v>
          </cell>
          <cell r="AB40">
            <v>1.7000000000000001E-2</v>
          </cell>
          <cell r="AC40">
            <v>-2.0227100978477418E-2</v>
          </cell>
          <cell r="AD40">
            <v>-2.0400000000000001E-2</v>
          </cell>
        </row>
        <row r="41">
          <cell r="T41">
            <v>10</v>
          </cell>
          <cell r="U41" t="str">
            <v>20-60-B-c</v>
          </cell>
          <cell r="V41">
            <v>20</v>
          </cell>
          <cell r="W41">
            <v>60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7.1870000000000003</v>
          </cell>
          <cell r="AB41">
            <v>1.9E-2</v>
          </cell>
          <cell r="AC41">
            <v>-4.7384823473465591E-3</v>
          </cell>
          <cell r="AD41">
            <v>-4.8999999999999998E-3</v>
          </cell>
        </row>
        <row r="47">
          <cell r="T47" t="str">
            <v>peak_area_usmin</v>
          </cell>
          <cell r="Y47">
            <v>8.0266666666666667E-2</v>
          </cell>
          <cell r="Z47">
            <v>0.08</v>
          </cell>
          <cell r="AA47">
            <v>1.1239810200058277E-3</v>
          </cell>
          <cell r="AB47">
            <v>1.4003085797414798</v>
          </cell>
          <cell r="AC47">
            <v>1.2633333333333409E-6</v>
          </cell>
          <cell r="AD47">
            <v>8.1500000000000003E-2</v>
          </cell>
          <cell r="AE47">
            <v>7.9299999999999995E-2</v>
          </cell>
          <cell r="AF47">
            <v>2.2000000000000075E-3</v>
          </cell>
          <cell r="AG47">
            <v>3</v>
          </cell>
          <cell r="AH47">
            <v>6.4893074446439479E-4</v>
          </cell>
        </row>
        <row r="48">
          <cell r="T48" t="str">
            <v>c_Sulfate_calc_ppm</v>
          </cell>
          <cell r="Y48">
            <v>0.46972953505296261</v>
          </cell>
          <cell r="Z48">
            <v>0.46766438590214515</v>
          </cell>
          <cell r="AA48">
            <v>8.7044566837498755E-3</v>
          </cell>
          <cell r="AB48">
            <v>1.8530784279443779</v>
          </cell>
          <cell r="AC48">
            <v>7.5767566159277874E-5</v>
          </cell>
          <cell r="AD48">
            <v>0.4792808498754933</v>
          </cell>
          <cell r="AE48">
            <v>0.46224336938124927</v>
          </cell>
          <cell r="AF48">
            <v>1.7037480494244028E-2</v>
          </cell>
          <cell r="AG48">
            <v>3</v>
          </cell>
          <cell r="AH48">
            <v>5.0255204095124278E-3</v>
          </cell>
        </row>
        <row r="49">
          <cell r="T49" t="str">
            <v>c_Sulfate_measure_ppm</v>
          </cell>
          <cell r="Y49">
            <v>0.46970000000000001</v>
          </cell>
          <cell r="Z49">
            <v>0.46789999999999998</v>
          </cell>
          <cell r="AA49">
            <v>8.8385519175937545E-3</v>
          </cell>
          <cell r="AB49">
            <v>1.8817440744291578</v>
          </cell>
          <cell r="AC49">
            <v>7.8120000000000248E-5</v>
          </cell>
          <cell r="AD49">
            <v>0.4793</v>
          </cell>
          <cell r="AE49">
            <v>0.46189999999999998</v>
          </cell>
          <cell r="AF49">
            <v>1.7400000000000027E-2</v>
          </cell>
          <cell r="AG49">
            <v>3</v>
          </cell>
          <cell r="AH49">
            <v>5.1029403288692377E-3</v>
          </cell>
        </row>
        <row r="50">
          <cell r="T50" t="str">
            <v>peak_area_usmin</v>
          </cell>
          <cell r="Y50">
            <v>1.7666666666666667E-2</v>
          </cell>
          <cell r="Z50">
            <v>1.7000000000000001E-2</v>
          </cell>
          <cell r="AA50">
            <v>1.1547005383792505E-3</v>
          </cell>
          <cell r="AB50">
            <v>6.5360407832787768</v>
          </cell>
          <cell r="AC50">
            <v>1.3333333333333311E-6</v>
          </cell>
          <cell r="AD50">
            <v>1.9E-2</v>
          </cell>
          <cell r="AE50">
            <v>1.7000000000000001E-2</v>
          </cell>
          <cell r="AF50">
            <v>1.9999999999999983E-3</v>
          </cell>
          <cell r="AG50">
            <v>3</v>
          </cell>
          <cell r="AH50">
            <v>6.666666666666661E-4</v>
          </cell>
        </row>
        <row r="51">
          <cell r="T51" t="str">
            <v>c_Sulfate_calc_ppm</v>
          </cell>
          <cell r="Y51">
            <v>-1.5064228101433798E-2</v>
          </cell>
          <cell r="Z51">
            <v>-2.0227100978477418E-2</v>
          </cell>
          <cell r="AA51">
            <v>8.9423581360588561E-3</v>
          </cell>
          <cell r="AB51">
            <v>-59.36154229640038</v>
          </cell>
          <cell r="AC51">
            <v>7.9965769033538006E-5</v>
          </cell>
          <cell r="AD51">
            <v>-4.7384823473465591E-3</v>
          </cell>
          <cell r="AE51">
            <v>-2.0227100978477418E-2</v>
          </cell>
          <cell r="AF51">
            <v>1.5488618631130859E-2</v>
          </cell>
          <cell r="AG51">
            <v>3</v>
          </cell>
          <cell r="AH51">
            <v>5.1628728770436207E-3</v>
          </cell>
        </row>
        <row r="52">
          <cell r="T52" t="str">
            <v>c_Sulfate_measure_ppm</v>
          </cell>
          <cell r="Y52">
            <v>-1.526666666666667E-2</v>
          </cell>
          <cell r="Z52">
            <v>-2.0400000000000001E-2</v>
          </cell>
          <cell r="AA52">
            <v>8.9779359171990765E-3</v>
          </cell>
          <cell r="AB52">
            <v>-58.807440505670797</v>
          </cell>
          <cell r="AC52">
            <v>8.0603333333333213E-5</v>
          </cell>
          <cell r="AD52">
            <v>-4.8999999999999998E-3</v>
          </cell>
          <cell r="AE52">
            <v>-2.0500000000000001E-2</v>
          </cell>
          <cell r="AF52">
            <v>1.5600000000000001E-2</v>
          </cell>
          <cell r="AG52">
            <v>3</v>
          </cell>
          <cell r="AH52">
            <v>5.1834137185620965E-3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231123_F"/>
      <sheetName val="IC_231123_Cl"/>
      <sheetName val="IC_231123_Nitrite"/>
      <sheetName val="IC_231123_Br"/>
      <sheetName val="IC_231123_Nitrate"/>
      <sheetName val="IC_231123_PO4"/>
      <sheetName val="IC_231123_SO4"/>
    </sheetNames>
    <sheetDataSet>
      <sheetData sheetId="0"/>
      <sheetData sheetId="1"/>
      <sheetData sheetId="2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3.6629999999999998</v>
          </cell>
          <cell r="I2">
            <v>0.1386</v>
          </cell>
          <cell r="J2">
            <v>0</v>
          </cell>
          <cell r="K2">
            <v>0.63111053203040035</v>
          </cell>
          <cell r="L2">
            <v>0.54600000000000004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3.6629999999999998</v>
          </cell>
          <cell r="I3">
            <v>0.16639999999999999</v>
          </cell>
          <cell r="J3">
            <v>1</v>
          </cell>
          <cell r="K3">
            <v>0.77084502352515238</v>
          </cell>
          <cell r="L3">
            <v>0.6865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3.6629999999999998</v>
          </cell>
          <cell r="I4">
            <v>0.46400000000000002</v>
          </cell>
          <cell r="J4">
            <v>2</v>
          </cell>
          <cell r="K4">
            <v>2.2667077813970309</v>
          </cell>
          <cell r="L4">
            <v>2.1907000000000001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3.6669999999999998</v>
          </cell>
          <cell r="I5">
            <v>0.94720000000000004</v>
          </cell>
          <cell r="J5">
            <v>5</v>
          </cell>
          <cell r="K5">
            <v>4.6954741947158878</v>
          </cell>
          <cell r="L5">
            <v>4.6337999999999999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3.6669999999999998</v>
          </cell>
          <cell r="I6">
            <v>1.8333999999999999</v>
          </cell>
          <cell r="J6">
            <v>10</v>
          </cell>
          <cell r="K6">
            <v>9.1498880926529118</v>
          </cell>
          <cell r="L6">
            <v>9.1140000000000008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3.67</v>
          </cell>
          <cell r="I7">
            <v>4.0887000000000002</v>
          </cell>
          <cell r="J7">
            <v>20</v>
          </cell>
          <cell r="K7">
            <v>20.485974375678612</v>
          </cell>
          <cell r="L7">
            <v>20.515499999999999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3.6629999999999998</v>
          </cell>
          <cell r="I8">
            <v>0.37780000000000002</v>
          </cell>
          <cell r="J8"/>
          <cell r="K8">
            <v>1.8334303293521523</v>
          </cell>
          <cell r="L8">
            <v>1.7551000000000001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3.67</v>
          </cell>
          <cell r="I9">
            <v>1.2968</v>
          </cell>
          <cell r="J9"/>
          <cell r="K9">
            <v>6.4527108215707552</v>
          </cell>
          <cell r="L9">
            <v>6.4010999999999996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>
            <v>3.6629999999999998</v>
          </cell>
          <cell r="I10">
            <v>0.22170000000000001</v>
          </cell>
          <cell r="J10"/>
          <cell r="K10">
            <v>1.048806080347447</v>
          </cell>
          <cell r="L10">
            <v>0.96619999999999995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3.6629999999999998</v>
          </cell>
          <cell r="I11">
            <v>0.32490000000000002</v>
          </cell>
          <cell r="J11"/>
          <cell r="K11">
            <v>1.5675326818675341</v>
          </cell>
          <cell r="L11">
            <v>1.4875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>
            <v>3.6629999999999998</v>
          </cell>
          <cell r="I12">
            <v>0.191</v>
          </cell>
          <cell r="J12"/>
          <cell r="K12">
            <v>0.89449496923633587</v>
          </cell>
          <cell r="L12">
            <v>0.81059999999999999</v>
          </cell>
          <cell r="M12">
            <v>5</v>
          </cell>
          <cell r="P12" t="str">
            <v>20 50 Top</v>
          </cell>
          <cell r="U12">
            <v>0.43639607032417188</v>
          </cell>
          <cell r="V12">
            <v>0.64553134552501745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3.6669999999999998</v>
          </cell>
          <cell r="I13">
            <v>0.1507</v>
          </cell>
          <cell r="J13"/>
          <cell r="K13">
            <v>0.69193022077451904</v>
          </cell>
          <cell r="L13">
            <v>0.6069</v>
          </cell>
          <cell r="M13">
            <v>5</v>
          </cell>
          <cell r="P13" t="str">
            <v>20 60 Top</v>
          </cell>
          <cell r="U13">
            <v>2.127958821810386</v>
          </cell>
          <cell r="V13">
            <v>3.1791606683501414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>
            <v>3.6669999999999998</v>
          </cell>
          <cell r="I14">
            <v>0.73299999999999998</v>
          </cell>
          <cell r="J14"/>
          <cell r="K14">
            <v>3.6188149113282653</v>
          </cell>
          <cell r="L14">
            <v>3.5508999999999999</v>
          </cell>
          <cell r="M14">
            <v>5</v>
          </cell>
          <cell r="P14" t="str">
            <v>20 70 Top</v>
          </cell>
          <cell r="U14">
            <v>2.05120525299282</v>
          </cell>
          <cell r="V14">
            <v>3.1081397321982882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3.6629999999999998</v>
          </cell>
          <cell r="I15">
            <v>0.27850000000000003</v>
          </cell>
          <cell r="J15"/>
          <cell r="K15">
            <v>1.3343067680057896</v>
          </cell>
          <cell r="L15">
            <v>1.2531000000000001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3.6669999999999998</v>
          </cell>
          <cell r="I16">
            <v>0.2656</v>
          </cell>
          <cell r="J16"/>
          <cell r="K16">
            <v>1.2694659428157786</v>
          </cell>
          <cell r="L16">
            <v>1.1879999999999999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3.67</v>
          </cell>
          <cell r="I17">
            <v>2.1337000000000002</v>
          </cell>
          <cell r="J17"/>
          <cell r="K17">
            <v>10.659322186029678</v>
          </cell>
          <cell r="L17">
            <v>10.6317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3.6669999999999998</v>
          </cell>
          <cell r="I18">
            <v>0.27079999999999999</v>
          </cell>
          <cell r="J18"/>
          <cell r="K18">
            <v>1.2956033297140774</v>
          </cell>
          <cell r="L18">
            <v>1.2141999999999999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3.91</v>
          </cell>
          <cell r="I19">
            <v>267.64100000000002</v>
          </cell>
          <cell r="J19"/>
          <cell r="K19">
            <v>1345.2106730365547</v>
          </cell>
          <cell r="L19" t="str">
            <v>NA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3.677</v>
          </cell>
          <cell r="I20">
            <v>5.5568</v>
          </cell>
          <cell r="J20"/>
          <cell r="K20">
            <v>27.865262395946438</v>
          </cell>
          <cell r="L20">
            <v>27.937200000000001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3.7229999999999999</v>
          </cell>
          <cell r="I21">
            <v>42.41</v>
          </cell>
          <cell r="J21"/>
          <cell r="K21">
            <v>213.10494448063702</v>
          </cell>
          <cell r="L21">
            <v>214.24639999999999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3.6669999999999998</v>
          </cell>
          <cell r="I22">
            <v>1.6307</v>
          </cell>
          <cell r="J22"/>
          <cell r="K22">
            <v>8.1310326456749902</v>
          </cell>
          <cell r="L22">
            <v>8.0890000000000004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3.6669999999999998</v>
          </cell>
          <cell r="I23">
            <v>0.31819999999999998</v>
          </cell>
          <cell r="J23"/>
          <cell r="K23">
            <v>1.5338556641331871</v>
          </cell>
          <cell r="L23">
            <v>1.4539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>
            <v>3.6669999999999998</v>
          </cell>
          <cell r="I24">
            <v>0.34429999999999999</v>
          </cell>
          <cell r="J24"/>
          <cell r="K24">
            <v>1.6650452406804184</v>
          </cell>
          <cell r="L24">
            <v>1.5857000000000001</v>
          </cell>
          <cell r="M24"/>
          <cell r="P24" t="str">
            <v>DI Water</v>
          </cell>
        </row>
      </sheetData>
      <sheetData sheetId="3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0.50820255675329518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4.173</v>
          </cell>
          <cell r="I3">
            <v>6.5000000000000002E-2</v>
          </cell>
          <cell r="J3">
            <v>1</v>
          </cell>
          <cell r="K3">
            <v>1.0886468713413568</v>
          </cell>
          <cell r="L3">
            <v>1.2915000000000001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4.173</v>
          </cell>
          <cell r="I4">
            <v>0.1585</v>
          </cell>
          <cell r="J4">
            <v>2</v>
          </cell>
          <cell r="K4">
            <v>1.9235936930949533</v>
          </cell>
          <cell r="L4">
            <v>2.1131000000000002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4.1769999999999996</v>
          </cell>
          <cell r="I5">
            <v>0.43430000000000002</v>
          </cell>
          <cell r="J5">
            <v>5</v>
          </cell>
          <cell r="K5">
            <v>4.3864635694547598</v>
          </cell>
          <cell r="L5">
            <v>4.5369000000000002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4.18</v>
          </cell>
          <cell r="I6">
            <v>1.0487</v>
          </cell>
          <cell r="J6">
            <v>10</v>
          </cell>
          <cell r="K6">
            <v>9.8730018291917609</v>
          </cell>
          <cell r="L6">
            <v>9.9372000000000007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4.18</v>
          </cell>
          <cell r="I7">
            <v>2.2073999999999998</v>
          </cell>
          <cell r="J7">
            <v>20</v>
          </cell>
          <cell r="K7">
            <v>20.22009148016387</v>
          </cell>
          <cell r="L7">
            <v>20.121300000000002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4.173</v>
          </cell>
          <cell r="I8">
            <v>1.21E-2</v>
          </cell>
          <cell r="J8"/>
          <cell r="K8">
            <v>0.61625449839199586</v>
          </cell>
          <cell r="L8">
            <v>0.82630000000000003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4.18</v>
          </cell>
          <cell r="I9">
            <v>0.49430000000000002</v>
          </cell>
          <cell r="J9"/>
          <cell r="K9">
            <v>4.922258321382202</v>
          </cell>
          <cell r="L9">
            <v>5.0648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20 50 Top</v>
          </cell>
          <cell r="U12">
            <v>6.7409859249108472E-2</v>
          </cell>
          <cell r="V12">
            <v>0.17184953083036156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 t="str">
            <v>NA</v>
          </cell>
          <cell r="I13" t="str">
            <v>NA</v>
          </cell>
          <cell r="J13"/>
          <cell r="K13" t="str">
            <v>NA</v>
          </cell>
          <cell r="L13" t="str">
            <v>NA</v>
          </cell>
          <cell r="M13">
            <v>5</v>
          </cell>
          <cell r="P13" t="str">
            <v>20 60 Top</v>
          </cell>
          <cell r="U13">
            <v>1.1101667036506264</v>
          </cell>
          <cell r="V13">
            <v>2.0428038357549783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20 70 Top</v>
          </cell>
          <cell r="U14">
            <v>1.3138655839020941</v>
          </cell>
          <cell r="V14">
            <v>2.2345186130069798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4.09</v>
          </cell>
          <cell r="I17">
            <v>0.14849999999999999</v>
          </cell>
          <cell r="J17"/>
          <cell r="K17">
            <v>1.834294567773713</v>
          </cell>
          <cell r="L17">
            <v>2.0253999999999999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4.26</v>
          </cell>
          <cell r="I19">
            <v>2.202</v>
          </cell>
          <cell r="J19"/>
          <cell r="K19">
            <v>20.1718699524904</v>
          </cell>
          <cell r="L19">
            <v>20.0733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4.0570000000000004</v>
          </cell>
          <cell r="I20">
            <v>0.40539999999999998</v>
          </cell>
          <cell r="J20"/>
          <cell r="K20">
            <v>4.1283890972763757</v>
          </cell>
          <cell r="L20">
            <v>4.2831000000000001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4.0999999999999996</v>
          </cell>
          <cell r="I21">
            <v>0.75380000000000003</v>
          </cell>
          <cell r="J21"/>
          <cell r="K21">
            <v>7.2395706234683868</v>
          </cell>
          <cell r="L21">
            <v>7.3451000000000004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4.1769999999999996</v>
          </cell>
          <cell r="I22">
            <v>0.52680000000000005</v>
          </cell>
          <cell r="J22"/>
          <cell r="K22">
            <v>5.2124804786762331</v>
          </cell>
          <cell r="L22">
            <v>5.3498999999999999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4.1470000000000002</v>
          </cell>
          <cell r="I23">
            <v>3.32E-2</v>
          </cell>
          <cell r="J23"/>
          <cell r="K23">
            <v>0.8046756528198129</v>
          </cell>
          <cell r="L23">
            <v>1.0123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  <sheetData sheetId="4"/>
      <sheetData sheetId="5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5.1769999999999996</v>
          </cell>
          <cell r="I3">
            <v>0.19769999999999999</v>
          </cell>
          <cell r="J3">
            <v>1</v>
          </cell>
          <cell r="K3">
            <v>1.4554749303493744</v>
          </cell>
          <cell r="L3">
            <v>1.5421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5.1769999999999996</v>
          </cell>
          <cell r="I4">
            <v>0.24929999999999999</v>
          </cell>
          <cell r="J4">
            <v>2</v>
          </cell>
          <cell r="K4">
            <v>1.9107201483169485</v>
          </cell>
          <cell r="L4">
            <v>1.9944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5.173</v>
          </cell>
          <cell r="I5">
            <v>0.57310000000000005</v>
          </cell>
          <cell r="J5">
            <v>5</v>
          </cell>
          <cell r="K5">
            <v>4.7674721168809109</v>
          </cell>
          <cell r="L5">
            <v>4.835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5.173</v>
          </cell>
          <cell r="I6">
            <v>1.1913</v>
          </cell>
          <cell r="J6">
            <v>10</v>
          </cell>
          <cell r="K6">
            <v>10.221592150748242</v>
          </cell>
          <cell r="L6">
            <v>10.257400000000001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5.17</v>
          </cell>
          <cell r="I7">
            <v>2.2921</v>
          </cell>
          <cell r="J7">
            <v>20</v>
          </cell>
          <cell r="K7">
            <v>19.933490134056488</v>
          </cell>
          <cell r="L7">
            <v>19.9131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5.18</v>
          </cell>
          <cell r="I8">
            <v>1.6E-2</v>
          </cell>
          <cell r="J8"/>
          <cell r="K8">
            <v>-0.14758817245504774</v>
          </cell>
          <cell r="L8">
            <v>-5.1799999999999999E-2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5.1769999999999996</v>
          </cell>
          <cell r="I9">
            <v>0.87890000000000001</v>
          </cell>
          <cell r="J9"/>
          <cell r="K9">
            <v>7.4654176140608355</v>
          </cell>
          <cell r="L9">
            <v>7.5167999999999999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5.1769999999999996</v>
          </cell>
          <cell r="I11">
            <v>1.8499999999999999E-2</v>
          </cell>
          <cell r="J11"/>
          <cell r="K11">
            <v>-0.12553171809615365</v>
          </cell>
          <cell r="L11">
            <v>-3.0200000000000001E-2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 t="str">
            <v>NA</v>
          </cell>
          <cell r="I12" t="str">
            <v>NA</v>
          </cell>
          <cell r="J12"/>
          <cell r="K12" t="str">
            <v>NA</v>
          </cell>
          <cell r="L12" t="str">
            <v>NA</v>
          </cell>
          <cell r="M12">
            <v>5</v>
          </cell>
          <cell r="P12" t="str">
            <v>20 50 Top</v>
          </cell>
          <cell r="U12">
            <v>2.1188225099390855E-2</v>
          </cell>
          <cell r="V12">
            <v>3.702741699796952E-2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5.1769999999999996</v>
          </cell>
          <cell r="I13">
            <v>1.32E-2</v>
          </cell>
          <cell r="J13"/>
          <cell r="K13">
            <v>-0.17229140133700913</v>
          </cell>
          <cell r="L13">
            <v>-7.6600000000000001E-2</v>
          </cell>
          <cell r="M13">
            <v>5</v>
          </cell>
          <cell r="P13" t="str">
            <v>20 60 Top</v>
          </cell>
          <cell r="U13">
            <v>-0.10181463241169444</v>
          </cell>
          <cell r="V13">
            <v>3.7927932865411684E-2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20 70 Top</v>
          </cell>
          <cell r="U14">
            <v>-5.7545022429062384E-3</v>
          </cell>
          <cell r="V14">
            <v>0.13481832585697923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5.1769999999999996</v>
          </cell>
          <cell r="I15">
            <v>1.2500000000000001E-2</v>
          </cell>
          <cell r="J15"/>
          <cell r="K15">
            <v>-0.17846720855749945</v>
          </cell>
          <cell r="L15">
            <v>-8.2299999999999998E-2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5.1769999999999996</v>
          </cell>
          <cell r="I16">
            <v>1.37E-2</v>
          </cell>
          <cell r="J16"/>
          <cell r="K16">
            <v>-0.1678801104652303</v>
          </cell>
          <cell r="L16">
            <v>-7.1800000000000003E-2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5.18</v>
          </cell>
          <cell r="I17">
            <v>0.1004</v>
          </cell>
          <cell r="J17"/>
          <cell r="K17">
            <v>0.59703772670121669</v>
          </cell>
          <cell r="L17">
            <v>0.6885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5.18</v>
          </cell>
          <cell r="I18">
            <v>1.6199999999999999E-2</v>
          </cell>
          <cell r="J18"/>
          <cell r="K18">
            <v>-0.14582365610633621</v>
          </cell>
          <cell r="L18">
            <v>-5.04E-2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5.18</v>
          </cell>
          <cell r="I19">
            <v>5.21E-2</v>
          </cell>
          <cell r="J19"/>
          <cell r="K19">
            <v>0.17090702848738287</v>
          </cell>
          <cell r="L19">
            <v>0.26500000000000001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>
            <v>5.1769999999999996</v>
          </cell>
          <cell r="I20">
            <v>1.09E-2</v>
          </cell>
          <cell r="J20"/>
          <cell r="K20">
            <v>-0.19258333934719168</v>
          </cell>
          <cell r="L20">
            <v>-9.69E-2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>
            <v>5.173</v>
          </cell>
          <cell r="I21">
            <v>9.7000000000000003E-3</v>
          </cell>
          <cell r="J21"/>
          <cell r="K21">
            <v>-0.20317043743946084</v>
          </cell>
          <cell r="L21">
            <v>-0.107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5.173</v>
          </cell>
          <cell r="I22">
            <v>0.84989999999999999</v>
          </cell>
          <cell r="J22"/>
          <cell r="K22">
            <v>7.2095627434976635</v>
          </cell>
          <cell r="L22">
            <v>7.2629999999999999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5.1769999999999996</v>
          </cell>
          <cell r="I23">
            <v>1.2800000000000001E-2</v>
          </cell>
          <cell r="J23"/>
          <cell r="K23">
            <v>-0.17582043403443218</v>
          </cell>
          <cell r="L23">
            <v>-8.0199999999999994E-2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  <sheetData sheetId="6"/>
      <sheetData sheetId="7">
        <row r="2">
          <cell r="A2" t="str">
            <v>Cal 1</v>
          </cell>
          <cell r="B2" t="str">
            <v>Blank</v>
          </cell>
          <cell r="F2" t="str">
            <v>23.11.2023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23.11.2023</v>
          </cell>
          <cell r="G3">
            <v>1</v>
          </cell>
          <cell r="H3">
            <v>7.15</v>
          </cell>
          <cell r="I3">
            <v>0.11219999999999999</v>
          </cell>
          <cell r="J3">
            <v>1</v>
          </cell>
          <cell r="K3">
            <v>0.97183824671440866</v>
          </cell>
          <cell r="L3">
            <v>1.04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23.11.2023</v>
          </cell>
          <cell r="G4">
            <v>1</v>
          </cell>
          <cell r="H4">
            <v>7.157</v>
          </cell>
          <cell r="I4">
            <v>0.27379999999999999</v>
          </cell>
          <cell r="J4">
            <v>2</v>
          </cell>
          <cell r="K4">
            <v>2.1306669662832247</v>
          </cell>
          <cell r="L4">
            <v>2.1928000000000001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23.11.2023</v>
          </cell>
          <cell r="G5">
            <v>1</v>
          </cell>
          <cell r="H5">
            <v>7.16</v>
          </cell>
          <cell r="I5">
            <v>0.64039999999999997</v>
          </cell>
          <cell r="J5">
            <v>5</v>
          </cell>
          <cell r="K5">
            <v>4.7595444947109966</v>
          </cell>
          <cell r="L5">
            <v>4.8075000000000001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23.11.2023</v>
          </cell>
          <cell r="G6">
            <v>1</v>
          </cell>
          <cell r="H6">
            <v>7.173</v>
          </cell>
          <cell r="I6">
            <v>1.3494999999999999</v>
          </cell>
          <cell r="J6">
            <v>10</v>
          </cell>
          <cell r="K6">
            <v>9.8444791794031214</v>
          </cell>
          <cell r="L6">
            <v>9.8657000000000004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23.11.2023</v>
          </cell>
          <cell r="G7">
            <v>1</v>
          </cell>
          <cell r="H7">
            <v>7.1870000000000003</v>
          </cell>
          <cell r="I7">
            <v>2.7833000000000001</v>
          </cell>
          <cell r="J7">
            <v>20</v>
          </cell>
          <cell r="K7">
            <v>20.126215677656642</v>
          </cell>
          <cell r="L7">
            <v>20.094000000000001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23.11.2023</v>
          </cell>
          <cell r="G8">
            <v>1</v>
          </cell>
          <cell r="H8">
            <v>7.1429999999999998</v>
          </cell>
          <cell r="I8">
            <v>1.6500000000000001E-2</v>
          </cell>
          <cell r="J8"/>
          <cell r="K8">
            <v>0.28557643692025209</v>
          </cell>
          <cell r="L8">
            <v>0.3574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23.11.2023</v>
          </cell>
          <cell r="G9">
            <v>1</v>
          </cell>
          <cell r="H9">
            <v>7.17</v>
          </cell>
          <cell r="I9">
            <v>0.77590000000000003</v>
          </cell>
          <cell r="J9"/>
          <cell r="K9">
            <v>5.7312109025177707</v>
          </cell>
          <cell r="L9">
            <v>5.7744999999999997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 10 T</v>
          </cell>
          <cell r="C10">
            <v>20</v>
          </cell>
          <cell r="D10">
            <v>10</v>
          </cell>
          <cell r="E10" t="str">
            <v>T</v>
          </cell>
          <cell r="F10" t="str">
            <v>23.11.2023</v>
          </cell>
          <cell r="G10">
            <v>1</v>
          </cell>
          <cell r="H10">
            <v>7.1529999999999996</v>
          </cell>
          <cell r="I10">
            <v>6.8099999999999994E-2</v>
          </cell>
          <cell r="J10"/>
          <cell r="K10">
            <v>0.65559847856475029</v>
          </cell>
          <cell r="L10">
            <v>0.72519999999999996</v>
          </cell>
          <cell r="M10">
            <v>5</v>
          </cell>
          <cell r="P10" t="str">
            <v>20 10 Top</v>
          </cell>
        </row>
        <row r="11">
          <cell r="A11">
            <v>4</v>
          </cell>
          <cell r="B11" t="str">
            <v>20 40 T</v>
          </cell>
          <cell r="C11">
            <v>20</v>
          </cell>
          <cell r="D11">
            <v>40</v>
          </cell>
          <cell r="E11" t="str">
            <v>T</v>
          </cell>
          <cell r="F11" t="str">
            <v>23.11.2023</v>
          </cell>
          <cell r="G11">
            <v>1</v>
          </cell>
          <cell r="H11">
            <v>7.15</v>
          </cell>
          <cell r="I11">
            <v>5.3499999999999999E-2</v>
          </cell>
          <cell r="J11"/>
          <cell r="K11">
            <v>0.55090231949479529</v>
          </cell>
          <cell r="L11">
            <v>0.62129999999999996</v>
          </cell>
          <cell r="M11">
            <v>5</v>
          </cell>
          <cell r="P11" t="str">
            <v>20 40 Top</v>
          </cell>
        </row>
        <row r="12">
          <cell r="A12">
            <v>5</v>
          </cell>
          <cell r="B12" t="str">
            <v>20 50 T</v>
          </cell>
          <cell r="C12">
            <v>20</v>
          </cell>
          <cell r="D12">
            <v>50</v>
          </cell>
          <cell r="E12" t="str">
            <v>T</v>
          </cell>
          <cell r="F12" t="str">
            <v>23.11.2023</v>
          </cell>
          <cell r="G12">
            <v>1</v>
          </cell>
          <cell r="H12">
            <v>7.1529999999999996</v>
          </cell>
          <cell r="I12">
            <v>5.1900000000000002E-2</v>
          </cell>
          <cell r="J12"/>
          <cell r="K12">
            <v>0.53942876781589622</v>
          </cell>
          <cell r="L12">
            <v>0.60950000000000004</v>
          </cell>
          <cell r="M12">
            <v>5</v>
          </cell>
          <cell r="P12" t="str">
            <v>20 50 Top</v>
          </cell>
          <cell r="U12">
            <v>2.6065790027001916E-2</v>
          </cell>
          <cell r="V12">
            <v>5.5269300090006385E-2</v>
          </cell>
        </row>
        <row r="13">
          <cell r="A13">
            <v>6</v>
          </cell>
          <cell r="B13" t="str">
            <v>20 60 T</v>
          </cell>
          <cell r="C13">
            <v>20</v>
          </cell>
          <cell r="D13">
            <v>60</v>
          </cell>
          <cell r="E13" t="str">
            <v>T</v>
          </cell>
          <cell r="F13" t="str">
            <v>23.11.2023</v>
          </cell>
          <cell r="G13">
            <v>1</v>
          </cell>
          <cell r="H13">
            <v>7.16</v>
          </cell>
          <cell r="I13">
            <v>8.6400000000000005E-2</v>
          </cell>
          <cell r="J13"/>
          <cell r="K13">
            <v>0.78682722589215959</v>
          </cell>
          <cell r="L13">
            <v>0.85629999999999995</v>
          </cell>
          <cell r="M13">
            <v>5</v>
          </cell>
          <cell r="P13" t="str">
            <v>20 60 Top</v>
          </cell>
          <cell r="U13">
            <v>0.35417242831044249</v>
          </cell>
          <cell r="V13">
            <v>0.56358991700615091</v>
          </cell>
        </row>
        <row r="14">
          <cell r="A14">
            <v>7</v>
          </cell>
          <cell r="B14" t="str">
            <v>20 70 T</v>
          </cell>
          <cell r="C14">
            <v>20</v>
          </cell>
          <cell r="D14">
            <v>70</v>
          </cell>
          <cell r="E14" t="str">
            <v>T</v>
          </cell>
          <cell r="F14" t="str">
            <v>23.11.2023</v>
          </cell>
          <cell r="G14">
            <v>1</v>
          </cell>
          <cell r="H14">
            <v>7.157</v>
          </cell>
          <cell r="I14">
            <v>6.9800000000000001E-2</v>
          </cell>
          <cell r="J14"/>
          <cell r="K14">
            <v>0.66778912722358064</v>
          </cell>
          <cell r="L14">
            <v>0.73750000000000004</v>
          </cell>
          <cell r="M14">
            <v>5</v>
          </cell>
          <cell r="P14" t="str">
            <v>20 70 Top</v>
          </cell>
          <cell r="U14">
            <v>0.42581971849821693</v>
          </cell>
          <cell r="V14">
            <v>0.6346990616607231</v>
          </cell>
        </row>
        <row r="15">
          <cell r="A15">
            <v>8</v>
          </cell>
          <cell r="B15" t="str">
            <v>20 80 T</v>
          </cell>
          <cell r="C15">
            <v>20</v>
          </cell>
          <cell r="D15">
            <v>80</v>
          </cell>
          <cell r="E15" t="str">
            <v>T</v>
          </cell>
          <cell r="F15" t="str">
            <v>23.11.2023</v>
          </cell>
          <cell r="G15">
            <v>1</v>
          </cell>
          <cell r="H15">
            <v>7.1529999999999996</v>
          </cell>
          <cell r="I15">
            <v>7.3400000000000007E-2</v>
          </cell>
          <cell r="J15"/>
          <cell r="K15">
            <v>0.69360461850110389</v>
          </cell>
          <cell r="L15">
            <v>0.76359999999999995</v>
          </cell>
          <cell r="M15">
            <v>5</v>
          </cell>
          <cell r="P15" t="str">
            <v>20 80 Top</v>
          </cell>
        </row>
        <row r="16">
          <cell r="A16">
            <v>9</v>
          </cell>
          <cell r="B16" t="str">
            <v>20 100 T</v>
          </cell>
          <cell r="C16">
            <v>20</v>
          </cell>
          <cell r="D16">
            <v>100</v>
          </cell>
          <cell r="E16" t="str">
            <v>T</v>
          </cell>
          <cell r="F16" t="str">
            <v>23.11.2023</v>
          </cell>
          <cell r="G16">
            <v>1</v>
          </cell>
          <cell r="H16">
            <v>7.1529999999999996</v>
          </cell>
          <cell r="I16">
            <v>2.5100000000000001E-2</v>
          </cell>
          <cell r="J16"/>
          <cell r="K16">
            <v>0.34724677719433511</v>
          </cell>
          <cell r="L16">
            <v>0.41839999999999999</v>
          </cell>
          <cell r="M16">
            <v>5</v>
          </cell>
          <cell r="P16" t="str">
            <v>20 100 Top</v>
          </cell>
        </row>
        <row r="17">
          <cell r="A17">
            <v>10</v>
          </cell>
          <cell r="B17" t="str">
            <v>20 30 B</v>
          </cell>
          <cell r="C17">
            <v>20</v>
          </cell>
          <cell r="D17">
            <v>30</v>
          </cell>
          <cell r="E17" t="str">
            <v>B</v>
          </cell>
          <cell r="F17" t="str">
            <v>23.11.2023</v>
          </cell>
          <cell r="G17">
            <v>1</v>
          </cell>
          <cell r="H17">
            <v>7.157</v>
          </cell>
          <cell r="I17">
            <v>5.3600000000000002E-2</v>
          </cell>
          <cell r="J17"/>
          <cell r="K17">
            <v>0.55161941647472668</v>
          </cell>
          <cell r="L17">
            <v>0.62219999999999998</v>
          </cell>
          <cell r="M17">
            <v>5</v>
          </cell>
          <cell r="P17" t="str">
            <v>20 30 Bottom</v>
          </cell>
        </row>
        <row r="18">
          <cell r="A18">
            <v>11</v>
          </cell>
          <cell r="B18" t="str">
            <v>20 90 B</v>
          </cell>
          <cell r="C18">
            <v>20</v>
          </cell>
          <cell r="D18">
            <v>90</v>
          </cell>
          <cell r="E18" t="str">
            <v>B</v>
          </cell>
          <cell r="F18" t="str">
            <v>23.11.2023</v>
          </cell>
          <cell r="G18">
            <v>1</v>
          </cell>
          <cell r="H18">
            <v>7.16</v>
          </cell>
          <cell r="I18">
            <v>0.12790000000000001</v>
          </cell>
          <cell r="J18"/>
          <cell r="K18">
            <v>1.0844224725636069</v>
          </cell>
          <cell r="L18">
            <v>1.1521999999999999</v>
          </cell>
          <cell r="M18">
            <v>5</v>
          </cell>
          <cell r="P18" t="str">
            <v>20 90 Bottom</v>
          </cell>
        </row>
        <row r="19">
          <cell r="A19">
            <v>12</v>
          </cell>
          <cell r="B19" t="str">
            <v>20 100 B</v>
          </cell>
          <cell r="F19" t="str">
            <v>23.11.2023</v>
          </cell>
          <cell r="G19">
            <v>1</v>
          </cell>
          <cell r="H19">
            <v>7.2130000000000001</v>
          </cell>
          <cell r="I19">
            <v>0.20349999999999999</v>
          </cell>
          <cell r="J19"/>
          <cell r="K19">
            <v>1.6265477893915925</v>
          </cell>
          <cell r="L19">
            <v>1.6910000000000001</v>
          </cell>
          <cell r="M19">
            <v>5</v>
          </cell>
          <cell r="P19" t="str">
            <v>20 100 Bottom</v>
          </cell>
        </row>
        <row r="20">
          <cell r="A20">
            <v>13</v>
          </cell>
          <cell r="B20" t="str">
            <v>10 90 T</v>
          </cell>
          <cell r="F20" t="str">
            <v>23.11.2023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25</v>
          </cell>
          <cell r="P20" t="str">
            <v>10 90 Top diluted</v>
          </cell>
        </row>
        <row r="21">
          <cell r="A21">
            <v>14</v>
          </cell>
          <cell r="B21" t="str">
            <v>20 100 B</v>
          </cell>
          <cell r="C21">
            <v>20</v>
          </cell>
          <cell r="D21">
            <v>100</v>
          </cell>
          <cell r="E21" t="str">
            <v>B</v>
          </cell>
          <cell r="F21" t="str">
            <v>23.11.2023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25</v>
          </cell>
          <cell r="P21" t="str">
            <v>20 100 Bottom diluted</v>
          </cell>
        </row>
        <row r="22">
          <cell r="A22">
            <v>15</v>
          </cell>
          <cell r="B22" t="str">
            <v>Cal Check</v>
          </cell>
          <cell r="C22"/>
          <cell r="D22"/>
          <cell r="E22"/>
          <cell r="F22" t="str">
            <v>23.11.2023</v>
          </cell>
          <cell r="G22">
            <v>1</v>
          </cell>
          <cell r="H22">
            <v>7.1630000000000003</v>
          </cell>
          <cell r="I22">
            <v>0.70620000000000005</v>
          </cell>
          <cell r="J22"/>
          <cell r="K22">
            <v>5.2313943075057256</v>
          </cell>
          <cell r="L22">
            <v>5.2774999999999999</v>
          </cell>
          <cell r="M22"/>
          <cell r="P22" t="str">
            <v>x20 dil</v>
          </cell>
        </row>
        <row r="23">
          <cell r="A23">
            <v>16</v>
          </cell>
          <cell r="B23" t="str">
            <v>Blank</v>
          </cell>
          <cell r="C23"/>
          <cell r="D23"/>
          <cell r="E23"/>
          <cell r="F23" t="str">
            <v>23.11.2023</v>
          </cell>
          <cell r="G23">
            <v>1</v>
          </cell>
          <cell r="H23">
            <v>7.14</v>
          </cell>
          <cell r="I23">
            <v>1.06E-2</v>
          </cell>
          <cell r="J23"/>
          <cell r="K23">
            <v>0.24326771510431136</v>
          </cell>
          <cell r="L23">
            <v>0.31519999999999998</v>
          </cell>
          <cell r="M23"/>
          <cell r="P23" t="str">
            <v>DI Water</v>
          </cell>
        </row>
        <row r="24">
          <cell r="A24">
            <v>17</v>
          </cell>
          <cell r="B24" t="str">
            <v>Blank</v>
          </cell>
          <cell r="C24"/>
          <cell r="D24"/>
          <cell r="E24"/>
          <cell r="F24" t="str">
            <v>23.11.2023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/>
          <cell r="P24" t="str">
            <v>DI Water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IC_171123_F"/>
      <sheetName val="IC_171123_Cl"/>
      <sheetName val="IC_171123_Nitrite"/>
      <sheetName val="IC_171123_Br"/>
      <sheetName val="IC_171123_Nitrate"/>
      <sheetName val="IC_171123_PO4"/>
      <sheetName val="IC_171123_SO4"/>
    </sheetNames>
    <sheetDataSet>
      <sheetData sheetId="0"/>
      <sheetData sheetId="1"/>
      <sheetData sheetId="2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c_Cl_ calib_ppm</v>
          </cell>
          <cell r="K1" t="str">
            <v>c_Cl_calc_ppm</v>
          </cell>
          <cell r="L1" t="str">
            <v>c_Cl_measure_ppm</v>
          </cell>
          <cell r="M1" t="str">
            <v>dilution_factor</v>
          </cell>
          <cell r="N1" t="str">
            <v>c_Cl_calc_undil_ppm</v>
          </cell>
          <cell r="O1" t="str">
            <v>c_Cl_measure_undil_ppm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3.6669999999999998</v>
          </cell>
          <cell r="I2">
            <v>0.28720000000000001</v>
          </cell>
          <cell r="J2">
            <v>0</v>
          </cell>
          <cell r="K2">
            <v>1.1924824004630017</v>
          </cell>
          <cell r="L2">
            <v>1.173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3.67</v>
          </cell>
          <cell r="I3">
            <v>0.2394</v>
          </cell>
          <cell r="J3">
            <v>1</v>
          </cell>
          <cell r="K3">
            <v>0.94518349949902802</v>
          </cell>
          <cell r="L3">
            <v>0.9254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3.673</v>
          </cell>
          <cell r="I4">
            <v>0.39240000000000003</v>
          </cell>
          <cell r="J4">
            <v>2</v>
          </cell>
          <cell r="K4">
            <v>1.736746927270743</v>
          </cell>
          <cell r="L4">
            <v>1.7179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3.67</v>
          </cell>
          <cell r="I5">
            <v>0.90310000000000001</v>
          </cell>
          <cell r="J5">
            <v>5</v>
          </cell>
          <cell r="K5">
            <v>4.3789132185322774</v>
          </cell>
          <cell r="L5">
            <v>4.3638000000000003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3.677</v>
          </cell>
          <cell r="I6">
            <v>1.8204</v>
          </cell>
          <cell r="J6">
            <v>10</v>
          </cell>
          <cell r="K6">
            <v>9.1246722531400817</v>
          </cell>
          <cell r="L6">
            <v>9.1159999999999997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3.68</v>
          </cell>
          <cell r="I7">
            <v>4.0427</v>
          </cell>
          <cell r="J7">
            <v>20</v>
          </cell>
          <cell r="K7">
            <v>20.622001701094867</v>
          </cell>
          <cell r="L7">
            <v>20.629300000000001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>
            <v>3.677</v>
          </cell>
          <cell r="I8">
            <v>0.1019</v>
          </cell>
          <cell r="J8"/>
          <cell r="K8">
            <v>0.23381113793948038</v>
          </cell>
          <cell r="L8">
            <v>0.21279999999999999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3.673</v>
          </cell>
          <cell r="I9">
            <v>0.99099999999999999</v>
          </cell>
          <cell r="J9"/>
          <cell r="K9">
            <v>4.8336741682128901</v>
          </cell>
          <cell r="L9">
            <v>4.8190999999999997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>
            <v>3.669</v>
          </cell>
          <cell r="I10">
            <v>0.31739999999999996</v>
          </cell>
          <cell r="J10"/>
          <cell r="K10">
            <v>1.348725639147353</v>
          </cell>
          <cell r="L10">
            <v>1.3294666666666668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3.67</v>
          </cell>
          <cell r="I11">
            <v>0.41573333333333334</v>
          </cell>
          <cell r="J11"/>
          <cell r="K11">
            <v>1.8574646613535755</v>
          </cell>
          <cell r="L11">
            <v>1.8387666666666667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3.7210000000000001</v>
          </cell>
          <cell r="I12">
            <v>31.728499999999997</v>
          </cell>
          <cell r="J12"/>
          <cell r="K12">
            <v>163.85773208411538</v>
          </cell>
          <cell r="L12">
            <v>164.0626</v>
          </cell>
          <cell r="M12">
            <v>5</v>
          </cell>
          <cell r="P12" t="str">
            <v>10 90 T Mean Replicate</v>
          </cell>
          <cell r="U12">
            <v>0.31748692449637117</v>
          </cell>
          <cell r="V12">
            <v>0.69677863721012623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3.67</v>
          </cell>
          <cell r="I13">
            <v>0.54930000000000001</v>
          </cell>
          <cell r="J13"/>
          <cell r="K13">
            <v>2.5484874620248741</v>
          </cell>
          <cell r="L13">
            <v>2.5310000000000001</v>
          </cell>
          <cell r="M13">
            <v>5</v>
          </cell>
          <cell r="P13" t="str">
            <v>0 10 Top</v>
          </cell>
          <cell r="U13">
            <v>1.3491753532147044</v>
          </cell>
          <cell r="V13">
            <v>3.3114854724376066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3.67</v>
          </cell>
          <cell r="I14">
            <v>0.3871</v>
          </cell>
          <cell r="J14"/>
          <cell r="K14">
            <v>1.7093267562433567</v>
          </cell>
          <cell r="L14">
            <v>1.6904999999999999</v>
          </cell>
          <cell r="M14">
            <v>5</v>
          </cell>
          <cell r="P14" t="str">
            <v>0 20 Top</v>
          </cell>
          <cell r="U14">
            <v>1.3300985519275388</v>
          </cell>
          <cell r="V14">
            <v>3.2959285064251289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3.6669999999999998</v>
          </cell>
          <cell r="I15">
            <v>0.33729999999999999</v>
          </cell>
          <cell r="J15"/>
          <cell r="K15">
            <v>1.451680620929426</v>
          </cell>
          <cell r="L15">
            <v>1.4323999999999999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3.6669999999999998</v>
          </cell>
          <cell r="I16">
            <v>0.1527</v>
          </cell>
          <cell r="J16"/>
          <cell r="K16">
            <v>0.49663089042838965</v>
          </cell>
          <cell r="L16">
            <v>0.47589999999999999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3.67</v>
          </cell>
          <cell r="I17">
            <v>1.1040000000000001</v>
          </cell>
          <cell r="J17"/>
          <cell r="K17">
            <v>5.4182929089854648</v>
          </cell>
          <cell r="L17">
            <v>5.4046000000000003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>
            <v>3.6669999999999998</v>
          </cell>
          <cell r="I18">
            <v>0.38519999999999999</v>
          </cell>
          <cell r="J18"/>
          <cell r="K18">
            <v>1.6994968836108975</v>
          </cell>
          <cell r="L18">
            <v>1.6803999999999999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>
            <v>3.67</v>
          </cell>
          <cell r="I19">
            <v>0.28100000000000003</v>
          </cell>
          <cell r="J19"/>
          <cell r="K19">
            <v>1.1604059739781349</v>
          </cell>
          <cell r="L19">
            <v>1.1407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3.67</v>
          </cell>
          <cell r="I20">
            <v>0.41060000000000002</v>
          </cell>
          <cell r="J20"/>
          <cell r="K20">
            <v>1.8309067598553523</v>
          </cell>
          <cell r="L20">
            <v>1.8122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3.6669999999999998</v>
          </cell>
          <cell r="I21">
            <v>0.50060000000000004</v>
          </cell>
          <cell r="J21"/>
          <cell r="K21">
            <v>2.2965323056034199</v>
          </cell>
          <cell r="L21">
            <v>2.2786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3.67</v>
          </cell>
          <cell r="I22">
            <v>0.34460000000000002</v>
          </cell>
          <cell r="J22"/>
          <cell r="K22">
            <v>1.4894480263067693</v>
          </cell>
          <cell r="L22">
            <v>1.4705999999999999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>
            <v>3.6669999999999998</v>
          </cell>
          <cell r="I23">
            <v>0.24779999999999999</v>
          </cell>
          <cell r="J23"/>
          <cell r="K23">
            <v>0.98864188376884765</v>
          </cell>
          <cell r="L23">
            <v>0.96870000000000001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3.6669999999999998</v>
          </cell>
          <cell r="I24">
            <v>0.37469999999999998</v>
          </cell>
          <cell r="J24"/>
          <cell r="K24">
            <v>1.6451739032736228</v>
          </cell>
          <cell r="L24">
            <v>1.6265000000000001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3.6669999999999998</v>
          </cell>
          <cell r="I25">
            <v>0.4274</v>
          </cell>
          <cell r="J25"/>
          <cell r="K25">
            <v>1.9178235283949914</v>
          </cell>
          <cell r="L25">
            <v>1.8993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3.6669999999999998</v>
          </cell>
          <cell r="I26">
            <v>0.43190000000000001</v>
          </cell>
          <cell r="J26"/>
          <cell r="K26">
            <v>1.9411048056823947</v>
          </cell>
          <cell r="L26">
            <v>1.9226000000000001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3.6669999999999998</v>
          </cell>
          <cell r="I27">
            <v>0.40179999999999999</v>
          </cell>
          <cell r="J27"/>
          <cell r="K27">
            <v>1.785378928715541</v>
          </cell>
          <cell r="L27">
            <v>1.7667999999999999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3.67</v>
          </cell>
          <cell r="I28">
            <v>0.37059999999999998</v>
          </cell>
          <cell r="J28"/>
          <cell r="K28">
            <v>1.623962072856211</v>
          </cell>
          <cell r="L28">
            <v>1.605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3.6669999999999998</v>
          </cell>
          <cell r="I29">
            <v>0.34029999999999999</v>
          </cell>
          <cell r="J29"/>
          <cell r="K29">
            <v>1.4672014724543616</v>
          </cell>
          <cell r="L29">
            <v>1.4482999999999999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3.67</v>
          </cell>
          <cell r="I30">
            <v>1.264</v>
          </cell>
          <cell r="J30"/>
          <cell r="K30">
            <v>6.2460716569820285</v>
          </cell>
          <cell r="L30">
            <v>6.2337999999999996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>
            <v>3.6669999999999998</v>
          </cell>
          <cell r="I31">
            <v>0.2102</v>
          </cell>
          <cell r="J31"/>
          <cell r="K31">
            <v>0.79411387798965505</v>
          </cell>
          <cell r="L31">
            <v>0.77410000000000001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>
            <v>3.67</v>
          </cell>
          <cell r="AB36">
            <v>0.29649999999999999</v>
          </cell>
          <cell r="AC36">
            <v>1.2405970401903019</v>
          </cell>
          <cell r="AD36">
            <v>1.2211000000000001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3.67</v>
          </cell>
          <cell r="AB37">
            <v>0.32229999999999998</v>
          </cell>
          <cell r="AC37">
            <v>1.3740763633047479</v>
          </cell>
          <cell r="AD37">
            <v>1.3549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3.6669999999999998</v>
          </cell>
          <cell r="AB38">
            <v>0.33339999999999997</v>
          </cell>
          <cell r="AC38">
            <v>1.4315035139470096</v>
          </cell>
          <cell r="AD38">
            <v>1.4124000000000001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3.67</v>
          </cell>
          <cell r="AB39">
            <v>0.41220000000000001</v>
          </cell>
          <cell r="AC39">
            <v>1.8391845473353179</v>
          </cell>
          <cell r="AD39">
            <v>1.8205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3.67</v>
          </cell>
          <cell r="AB40">
            <v>0.41610000000000003</v>
          </cell>
          <cell r="AC40">
            <v>1.8593616543177343</v>
          </cell>
          <cell r="AD40">
            <v>1.8407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3.67</v>
          </cell>
          <cell r="AB41">
            <v>0.41889999999999999</v>
          </cell>
          <cell r="AC41">
            <v>1.8738477824076738</v>
          </cell>
          <cell r="AD41">
            <v>1.8551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3.72</v>
          </cell>
          <cell r="AB42">
            <v>31.548200000000001</v>
          </cell>
          <cell r="AC42">
            <v>162.92492890746678</v>
          </cell>
          <cell r="AD42">
            <v>163.12860000000001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3.7229999999999999</v>
          </cell>
          <cell r="AB43">
            <v>31.760400000000001</v>
          </cell>
          <cell r="AC43">
            <v>164.02277047199723</v>
          </cell>
          <cell r="AD43">
            <v>164.22790000000001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3.72</v>
          </cell>
          <cell r="AB44">
            <v>31.876899999999999</v>
          </cell>
          <cell r="AC44">
            <v>164.62549687288222</v>
          </cell>
          <cell r="AD44">
            <v>164.8313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>
            <v>0.31739999999999996</v>
          </cell>
          <cell r="Z47">
            <v>0.32229999999999998</v>
          </cell>
          <cell r="AA47">
            <v>1.8931719414781105E-2</v>
          </cell>
          <cell r="AB47">
            <v>5.9646248943859819</v>
          </cell>
          <cell r="AC47">
            <v>3.5840999999999976E-4</v>
          </cell>
          <cell r="AD47">
            <v>0.33339999999999997</v>
          </cell>
          <cell r="AE47">
            <v>0.29649999999999999</v>
          </cell>
          <cell r="AF47">
            <v>3.6899999999999988E-2</v>
          </cell>
          <cell r="AG47">
            <v>3</v>
          </cell>
          <cell r="AH47">
            <v>1.0930233300346336E-2</v>
          </cell>
        </row>
        <row r="48">
          <cell r="T48" t="str">
            <v>c_Cl_calc_ppm</v>
          </cell>
          <cell r="Y48">
            <v>1.348725639147353</v>
          </cell>
          <cell r="Z48">
            <v>1.3740763633047479</v>
          </cell>
          <cell r="AA48">
            <v>9.7945468716185979E-2</v>
          </cell>
          <cell r="AB48">
            <v>7.2620750932047118</v>
          </cell>
          <cell r="AC48">
            <v>9.593314842033367E-3</v>
          </cell>
          <cell r="AD48">
            <v>1.4315035139470096</v>
          </cell>
          <cell r="AE48">
            <v>1.2405970401903019</v>
          </cell>
          <cell r="AF48">
            <v>0.19090647375670766</v>
          </cell>
          <cell r="AG48">
            <v>3</v>
          </cell>
          <cell r="AH48">
            <v>5.6548842729194047E-2</v>
          </cell>
        </row>
        <row r="49">
          <cell r="T49" t="str">
            <v>c_Cl_measure_ppm</v>
          </cell>
          <cell r="Y49">
            <v>1.3294666666666668</v>
          </cell>
          <cell r="Z49">
            <v>1.3549</v>
          </cell>
          <cell r="AA49">
            <v>9.8153264506756641E-2</v>
          </cell>
          <cell r="AB49">
            <v>7.3829052632702314</v>
          </cell>
          <cell r="AC49">
            <v>9.6340633333333332E-3</v>
          </cell>
          <cell r="AD49">
            <v>1.4124000000000001</v>
          </cell>
          <cell r="AE49">
            <v>1.2211000000000001</v>
          </cell>
          <cell r="AF49">
            <v>0.19130000000000003</v>
          </cell>
          <cell r="AG49">
            <v>3</v>
          </cell>
          <cell r="AH49">
            <v>5.6668813684816487E-2</v>
          </cell>
        </row>
        <row r="50">
          <cell r="T50" t="str">
            <v>peak_area_usmin</v>
          </cell>
          <cell r="Y50">
            <v>0.41573333333333334</v>
          </cell>
          <cell r="Z50">
            <v>0.41610000000000003</v>
          </cell>
          <cell r="AA50">
            <v>3.3650160970392527E-3</v>
          </cell>
          <cell r="AB50">
            <v>0.80941695727371377</v>
          </cell>
          <cell r="AC50">
            <v>1.1323333333333286E-5</v>
          </cell>
          <cell r="AD50">
            <v>0.41889999999999999</v>
          </cell>
          <cell r="AE50">
            <v>0.41220000000000001</v>
          </cell>
          <cell r="AF50">
            <v>6.6999999999999837E-3</v>
          </cell>
          <cell r="AG50">
            <v>3</v>
          </cell>
          <cell r="AH50">
            <v>1.9427929494530364E-3</v>
          </cell>
        </row>
        <row r="51">
          <cell r="T51" t="str">
            <v>c_Cl_calc_ppm</v>
          </cell>
          <cell r="Y51">
            <v>1.8574646613535755</v>
          </cell>
          <cell r="Z51">
            <v>1.8593616543177343</v>
          </cell>
          <cell r="AA51">
            <v>1.7409305073721428E-2</v>
          </cell>
          <cell r="AB51">
            <v>0.93726171140369807</v>
          </cell>
          <cell r="AC51">
            <v>3.0308390314990263E-4</v>
          </cell>
          <cell r="AD51">
            <v>1.8738477824076738</v>
          </cell>
          <cell r="AE51">
            <v>1.8391845473353179</v>
          </cell>
          <cell r="AF51">
            <v>3.4663235072355914E-2</v>
          </cell>
          <cell r="AG51">
            <v>3</v>
          </cell>
          <cell r="AH51">
            <v>1.0051266970717385E-2</v>
          </cell>
        </row>
        <row r="52">
          <cell r="T52" t="str">
            <v>c_Cl_measure_ppm</v>
          </cell>
          <cell r="Y52">
            <v>1.8387666666666667</v>
          </cell>
          <cell r="Z52">
            <v>1.8407</v>
          </cell>
          <cell r="AA52">
            <v>1.7380832354445305E-2</v>
          </cell>
          <cell r="AB52">
            <v>0.94524404153755082</v>
          </cell>
          <cell r="AC52">
            <v>3.0209333333333275E-4</v>
          </cell>
          <cell r="AD52">
            <v>1.8551</v>
          </cell>
          <cell r="AE52">
            <v>1.8205</v>
          </cell>
          <cell r="AF52">
            <v>3.4599999999999964E-2</v>
          </cell>
          <cell r="AG52">
            <v>3</v>
          </cell>
          <cell r="AH52">
            <v>1.0034828238578755E-2</v>
          </cell>
        </row>
        <row r="53">
          <cell r="T53" t="str">
            <v>peak_area_usmin</v>
          </cell>
          <cell r="Y53">
            <v>31.728499999999997</v>
          </cell>
          <cell r="Z53">
            <v>31.760400000000001</v>
          </cell>
          <cell r="AA53">
            <v>0.16665572297403905</v>
          </cell>
          <cell r="AB53">
            <v>0.5252555997731978</v>
          </cell>
          <cell r="AC53">
            <v>2.7774129999999647E-2</v>
          </cell>
          <cell r="AD53">
            <v>31.876899999999999</v>
          </cell>
          <cell r="AE53">
            <v>31.548200000000001</v>
          </cell>
          <cell r="AF53">
            <v>0.32869999999999777</v>
          </cell>
          <cell r="AG53">
            <v>3</v>
          </cell>
          <cell r="AH53">
            <v>9.6218726521053149E-2</v>
          </cell>
        </row>
        <row r="54">
          <cell r="T54" t="str">
            <v>c_Cl_calc_ppm</v>
          </cell>
          <cell r="Y54">
            <v>163.85773208411538</v>
          </cell>
          <cell r="Z54">
            <v>164.02277047199723</v>
          </cell>
          <cell r="AA54">
            <v>0.86221291068695982</v>
          </cell>
          <cell r="AB54">
            <v>0.52619604807196285</v>
          </cell>
          <cell r="AC54">
            <v>0.74341110335527938</v>
          </cell>
          <cell r="AD54">
            <v>164.62549687288222</v>
          </cell>
          <cell r="AE54">
            <v>162.92492890746678</v>
          </cell>
          <cell r="AF54">
            <v>1.7005679654154449</v>
          </cell>
          <cell r="AG54">
            <v>3</v>
          </cell>
          <cell r="AH54">
            <v>0.49779885608388702</v>
          </cell>
        </row>
        <row r="55">
          <cell r="T55" t="str">
            <v>c_Cl_measure_ppm</v>
          </cell>
          <cell r="Y55">
            <v>164.0626</v>
          </cell>
          <cell r="Z55">
            <v>164.22790000000001</v>
          </cell>
          <cell r="AA55">
            <v>0.86330173751707151</v>
          </cell>
          <cell r="AB55">
            <v>0.52620264308688969</v>
          </cell>
          <cell r="AC55">
            <v>0.74528988999999457</v>
          </cell>
          <cell r="AD55">
            <v>164.8313</v>
          </cell>
          <cell r="AE55">
            <v>163.12860000000001</v>
          </cell>
          <cell r="AF55">
            <v>1.702699999999993</v>
          </cell>
          <cell r="AG55">
            <v>3</v>
          </cell>
          <cell r="AH55">
            <v>0.49842749054735291</v>
          </cell>
        </row>
      </sheetData>
      <sheetData sheetId="3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c_Nitrite_ calib_ppm</v>
          </cell>
          <cell r="K1" t="str">
            <v>c_Nitrite_calc_ppm</v>
          </cell>
          <cell r="L1" t="str">
            <v>c_Nitrite_measure_ppm</v>
          </cell>
          <cell r="M1" t="str">
            <v>dilution_factor</v>
          </cell>
          <cell r="N1" t="str">
            <v>c_Nitrite_calc_undil_ppm</v>
          </cell>
          <cell r="O1" t="str">
            <v>c_Nitrite_measure_undil_ppm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0.34666476510789973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4.1829999999999998</v>
          </cell>
          <cell r="I3">
            <v>0.1263</v>
          </cell>
          <cell r="J3">
            <v>1</v>
          </cell>
          <cell r="K3">
            <v>1.4714750794909688</v>
          </cell>
          <cell r="L3">
            <v>1.6061000000000001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4.1870000000000003</v>
          </cell>
          <cell r="I4">
            <v>0.16270000000000001</v>
          </cell>
          <cell r="J4">
            <v>2</v>
          </cell>
          <cell r="K4">
            <v>1.7956484400890982</v>
          </cell>
          <cell r="L4">
            <v>1.9271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4.1870000000000003</v>
          </cell>
          <cell r="I5">
            <v>0.4461</v>
          </cell>
          <cell r="J5">
            <v>5</v>
          </cell>
          <cell r="K5">
            <v>4.3195696047459613</v>
          </cell>
          <cell r="L5">
            <v>4.4234999999999998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4.1900000000000004</v>
          </cell>
          <cell r="I6">
            <v>1.0613999999999999</v>
          </cell>
          <cell r="J6">
            <v>10</v>
          </cell>
          <cell r="K6">
            <v>9.799346219472028</v>
          </cell>
          <cell r="L6">
            <v>9.8443000000000005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4.1929999999999996</v>
          </cell>
          <cell r="I7">
            <v>2.2368000000000001</v>
          </cell>
          <cell r="J7">
            <v>20</v>
          </cell>
          <cell r="K7">
            <v>20.26729589109404</v>
          </cell>
          <cell r="L7">
            <v>20.198899999999998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4.1900000000000004</v>
          </cell>
          <cell r="I9">
            <v>0.49559999999999998</v>
          </cell>
          <cell r="J9"/>
          <cell r="K9">
            <v>4.7604097517131976</v>
          </cell>
          <cell r="L9">
            <v>4.8593999999999999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 t="str">
            <v>NA</v>
          </cell>
          <cell r="I11" t="str">
            <v>NA</v>
          </cell>
          <cell r="J11"/>
          <cell r="K11" t="str">
            <v>NA</v>
          </cell>
          <cell r="L11" t="str">
            <v>NA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4.1080000000000005</v>
          </cell>
          <cell r="I12">
            <v>0.43113333333333337</v>
          </cell>
          <cell r="J12"/>
          <cell r="K12">
            <v>4.1862785434743861</v>
          </cell>
          <cell r="L12">
            <v>4.2914333333333339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4.0830000000000002</v>
          </cell>
          <cell r="I13">
            <v>5.8500000000000003E-2</v>
          </cell>
          <cell r="J13"/>
          <cell r="K13">
            <v>0.86765766606917871</v>
          </cell>
          <cell r="L13">
            <v>1.0087999999999999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 t="str">
            <v>NA</v>
          </cell>
          <cell r="I14" t="str">
            <v>NA</v>
          </cell>
          <cell r="J14"/>
          <cell r="K14" t="str">
            <v>NA</v>
          </cell>
          <cell r="L14" t="str">
            <v>NA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 t="str">
            <v>NA</v>
          </cell>
          <cell r="I15" t="str">
            <v>NA</v>
          </cell>
          <cell r="J15"/>
          <cell r="K15" t="str">
            <v>NA</v>
          </cell>
          <cell r="L15" t="str">
            <v>NA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4.18</v>
          </cell>
          <cell r="I16">
            <v>2.1600000000000001E-2</v>
          </cell>
          <cell r="J16"/>
          <cell r="K16">
            <v>0.53903137469360274</v>
          </cell>
          <cell r="L16">
            <v>0.68379999999999996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4.1829999999999998</v>
          </cell>
          <cell r="I17">
            <v>0.51919999999999999</v>
          </cell>
          <cell r="J17"/>
          <cell r="K17">
            <v>4.9705880844086874</v>
          </cell>
          <cell r="L17">
            <v>5.0674999999999999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 t="str">
            <v>NA</v>
          </cell>
          <cell r="I20" t="str">
            <v>NA</v>
          </cell>
          <cell r="J20"/>
          <cell r="K20" t="str">
            <v>NA</v>
          </cell>
          <cell r="L20" t="str">
            <v>NA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 t="str">
            <v>NA</v>
          </cell>
          <cell r="I21" t="str">
            <v>NA</v>
          </cell>
          <cell r="J21"/>
          <cell r="K21" t="str">
            <v>NA</v>
          </cell>
          <cell r="L21" t="str">
            <v>NA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 t="str">
            <v>NA</v>
          </cell>
          <cell r="I22" t="str">
            <v>NA</v>
          </cell>
          <cell r="J22"/>
          <cell r="K22" t="str">
            <v>NA</v>
          </cell>
          <cell r="L22" t="str">
            <v>NA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 t="str">
            <v>NA</v>
          </cell>
          <cell r="I23" t="str">
            <v>NA</v>
          </cell>
          <cell r="J23"/>
          <cell r="K23" t="str">
            <v>NA</v>
          </cell>
          <cell r="L23" t="str">
            <v>NA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 t="str">
            <v>NA</v>
          </cell>
          <cell r="I24" t="str">
            <v>NA</v>
          </cell>
          <cell r="J24"/>
          <cell r="K24" t="str">
            <v>NA</v>
          </cell>
          <cell r="L24" t="str">
            <v>NA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 t="str">
            <v>NA</v>
          </cell>
          <cell r="I25" t="str">
            <v>NA</v>
          </cell>
          <cell r="J25"/>
          <cell r="K25" t="str">
            <v>NA</v>
          </cell>
          <cell r="L25" t="str">
            <v>NA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 t="str">
            <v>NA</v>
          </cell>
          <cell r="I26" t="str">
            <v>NA</v>
          </cell>
          <cell r="J26"/>
          <cell r="K26" t="str">
            <v>NA</v>
          </cell>
          <cell r="L26" t="str">
            <v>NA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 t="str">
            <v>NA</v>
          </cell>
          <cell r="I27" t="str">
            <v>NA</v>
          </cell>
          <cell r="J27"/>
          <cell r="K27" t="str">
            <v>NA</v>
          </cell>
          <cell r="L27" t="str">
            <v>NA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 t="str">
            <v>NA</v>
          </cell>
          <cell r="I28" t="str">
            <v>NA</v>
          </cell>
          <cell r="J28"/>
          <cell r="K28" t="str">
            <v>NA</v>
          </cell>
          <cell r="L28" t="str">
            <v>NA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 t="str">
            <v>NA</v>
          </cell>
          <cell r="I29" t="str">
            <v>NA</v>
          </cell>
          <cell r="J29"/>
          <cell r="K29" t="str">
            <v>NA</v>
          </cell>
          <cell r="L29" t="str">
            <v>NA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4.1870000000000003</v>
          </cell>
          <cell r="I30">
            <v>0.53169999999999995</v>
          </cell>
          <cell r="J30"/>
          <cell r="K30">
            <v>5.0819113538448581</v>
          </cell>
          <cell r="L30">
            <v>5.1771000000000003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 t="str">
            <v>NA</v>
          </cell>
          <cell r="AB39" t="str">
            <v>NA</v>
          </cell>
          <cell r="AC39" t="str">
            <v>NA</v>
          </cell>
          <cell r="AD39" t="str">
            <v>NA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 t="str">
            <v>NA</v>
          </cell>
          <cell r="AB40" t="str">
            <v>NA</v>
          </cell>
          <cell r="AC40" t="str">
            <v>NA</v>
          </cell>
          <cell r="AD40" t="str">
            <v>NA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 t="str">
            <v>NA</v>
          </cell>
          <cell r="AB41" t="str">
            <v>NA</v>
          </cell>
          <cell r="AC41" t="str">
            <v>NA</v>
          </cell>
          <cell r="AD41" t="str">
            <v>NA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4.1070000000000002</v>
          </cell>
          <cell r="AB42">
            <v>0.40939999999999999</v>
          </cell>
          <cell r="AC42">
            <v>3.9927244856813635</v>
          </cell>
          <cell r="AD42">
            <v>4.0998999999999999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4.1100000000000003</v>
          </cell>
          <cell r="AB43">
            <v>0.44340000000000002</v>
          </cell>
          <cell r="AC43">
            <v>4.2955237785477483</v>
          </cell>
          <cell r="AD43">
            <v>4.3992000000000004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4.1070000000000002</v>
          </cell>
          <cell r="AB44">
            <v>0.44059999999999999</v>
          </cell>
          <cell r="AC44">
            <v>4.2705873661940457</v>
          </cell>
          <cell r="AD44">
            <v>4.3752000000000004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c_Nitrite_calc_ppm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c_Nitrite_measure_ppm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 t="e">
            <v>#DIV/0!</v>
          </cell>
          <cell r="Z50" t="e">
            <v>#NUM!</v>
          </cell>
          <cell r="AA50" t="e">
            <v>#DIV/0!</v>
          </cell>
          <cell r="AB50" t="e">
            <v>#DIV/0!</v>
          </cell>
          <cell r="AC50" t="e">
            <v>#DIV/0!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 t="e">
            <v>#DIV/0!</v>
          </cell>
        </row>
        <row r="51">
          <cell r="T51" t="str">
            <v>c_Nitrite_calc_ppm</v>
          </cell>
          <cell r="Y51" t="e">
            <v>#DIV/0!</v>
          </cell>
          <cell r="Z51" t="e">
            <v>#NUM!</v>
          </cell>
          <cell r="AA51" t="e">
            <v>#DIV/0!</v>
          </cell>
          <cell r="AB51" t="e">
            <v>#DIV/0!</v>
          </cell>
          <cell r="AC51" t="e">
            <v>#DIV/0!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 t="e">
            <v>#DIV/0!</v>
          </cell>
        </row>
        <row r="52">
          <cell r="T52" t="str">
            <v>c_Nitrite_measure_ppm</v>
          </cell>
          <cell r="Y52" t="e">
            <v>#DIV/0!</v>
          </cell>
          <cell r="Z52" t="e">
            <v>#NUM!</v>
          </cell>
          <cell r="AA52" t="e">
            <v>#DIV/0!</v>
          </cell>
          <cell r="AB52" t="e">
            <v>#DIV/0!</v>
          </cell>
          <cell r="AC52" t="e">
            <v>#DIV/0!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 t="e">
            <v>#DIV/0!</v>
          </cell>
        </row>
        <row r="53">
          <cell r="T53" t="str">
            <v>peak_area_usmin</v>
          </cell>
          <cell r="Y53">
            <v>0.43113333333333337</v>
          </cell>
          <cell r="Z53">
            <v>0.44059999999999999</v>
          </cell>
          <cell r="AA53">
            <v>1.887361473945396E-2</v>
          </cell>
          <cell r="AB53">
            <v>4.3776746728283502</v>
          </cell>
          <cell r="AC53">
            <v>3.5621333333333373E-4</v>
          </cell>
          <cell r="AD53">
            <v>0.44340000000000002</v>
          </cell>
          <cell r="AE53">
            <v>0.40939999999999999</v>
          </cell>
          <cell r="AF53">
            <v>3.400000000000003E-2</v>
          </cell>
          <cell r="AG53">
            <v>3</v>
          </cell>
          <cell r="AH53">
            <v>1.0896686550405033E-2</v>
          </cell>
        </row>
        <row r="54">
          <cell r="T54" t="str">
            <v>c_Nitrite_calc_ppm</v>
          </cell>
          <cell r="Y54">
            <v>4.1862785434743861</v>
          </cell>
          <cell r="Z54">
            <v>4.2705873661940457</v>
          </cell>
          <cell r="AA54">
            <v>0.16808579990997732</v>
          </cell>
          <cell r="AB54">
            <v>4.0151604381889774</v>
          </cell>
          <cell r="AC54">
            <v>2.8252836131376934E-2</v>
          </cell>
          <cell r="AD54">
            <v>4.2955237785477483</v>
          </cell>
          <cell r="AE54">
            <v>3.9927244856813635</v>
          </cell>
          <cell r="AF54">
            <v>0.30279929286638474</v>
          </cell>
          <cell r="AG54">
            <v>3</v>
          </cell>
          <cell r="AH54">
            <v>9.7044381824978987E-2</v>
          </cell>
        </row>
        <row r="55">
          <cell r="T55" t="str">
            <v>c_Nitrite_measure_ppm</v>
          </cell>
          <cell r="Y55">
            <v>4.2914333333333339</v>
          </cell>
          <cell r="Z55">
            <v>4.3752000000000004</v>
          </cell>
          <cell r="AA55">
            <v>0.16630623359734126</v>
          </cell>
          <cell r="AB55">
            <v>3.8753074015055087</v>
          </cell>
          <cell r="AC55">
            <v>2.7657763333333436E-2</v>
          </cell>
          <cell r="AD55">
            <v>4.3992000000000004</v>
          </cell>
          <cell r="AE55">
            <v>4.0998999999999999</v>
          </cell>
          <cell r="AF55">
            <v>0.29930000000000057</v>
          </cell>
          <cell r="AG55">
            <v>3</v>
          </cell>
          <cell r="AH55">
            <v>9.6016948735337768E-2</v>
          </cell>
        </row>
      </sheetData>
      <sheetData sheetId="4"/>
      <sheetData sheetId="5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c_Nitrate_ calib_ppm</v>
          </cell>
          <cell r="K1" t="str">
            <v>c_Nitrate_calc_ppm</v>
          </cell>
          <cell r="L1" t="str">
            <v>c_Nitrate_measure_ppm</v>
          </cell>
          <cell r="M1" t="str">
            <v>dilution_factor</v>
          </cell>
          <cell r="N1" t="str">
            <v>c_Nitrate_calc_undil_ppm</v>
          </cell>
          <cell r="O1" t="str">
            <v>c_Nitrate_measure_undil_ppm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-0.39008369225450412</v>
          </cell>
          <cell r="L2">
            <v>0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5.19</v>
          </cell>
          <cell r="I3">
            <v>0.2661</v>
          </cell>
          <cell r="J3">
            <v>1</v>
          </cell>
          <cell r="K3">
            <v>1.9864594287031312</v>
          </cell>
          <cell r="L3">
            <v>2.3041999999999998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5.1970000000000001</v>
          </cell>
          <cell r="I4">
            <v>0.23019999999999999</v>
          </cell>
          <cell r="J4">
            <v>2</v>
          </cell>
          <cell r="K4">
            <v>1.6658359862289518</v>
          </cell>
          <cell r="L4">
            <v>1.9910000000000001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5.19</v>
          </cell>
          <cell r="I5">
            <v>0.56079999999999997</v>
          </cell>
          <cell r="J5">
            <v>5</v>
          </cell>
          <cell r="K5">
            <v>4.6184295818268257</v>
          </cell>
          <cell r="L5">
            <v>4.8738999999999999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5.19</v>
          </cell>
          <cell r="I6">
            <v>1.1722999999999999</v>
          </cell>
          <cell r="J6">
            <v>10</v>
          </cell>
          <cell r="K6">
            <v>10.079745322020715</v>
          </cell>
          <cell r="L6">
            <v>10.205399999999999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5.19</v>
          </cell>
          <cell r="I7">
            <v>2.2875000000000001</v>
          </cell>
          <cell r="J7">
            <v>20</v>
          </cell>
          <cell r="K7">
            <v>20.039613373474886</v>
          </cell>
          <cell r="L7">
            <v>19.9297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5.1929999999999996</v>
          </cell>
          <cell r="I9">
            <v>0.82520000000000004</v>
          </cell>
          <cell r="J9"/>
          <cell r="K9">
            <v>6.979789977096269</v>
          </cell>
          <cell r="L9">
            <v>7.1791999999999998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 t="str">
            <v>NA</v>
          </cell>
          <cell r="I10" t="str">
            <v>NA</v>
          </cell>
          <cell r="J10"/>
          <cell r="K10" t="str">
            <v>NA</v>
          </cell>
          <cell r="L10" t="str">
            <v>NA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5.1909999999999998</v>
          </cell>
          <cell r="I11">
            <v>1.3600000000000001E-2</v>
          </cell>
          <cell r="J11"/>
          <cell r="K11">
            <v>-0.26862188674896548</v>
          </cell>
          <cell r="L11">
            <v>0.10199999999999999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5.19</v>
          </cell>
          <cell r="I12">
            <v>7.0333333333333345E-2</v>
          </cell>
          <cell r="J12"/>
          <cell r="K12">
            <v>0.23806437053149243</v>
          </cell>
          <cell r="L12">
            <v>0.5969000000000001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5.19</v>
          </cell>
          <cell r="I13">
            <v>3.0800000000000001E-2</v>
          </cell>
          <cell r="J13"/>
          <cell r="K13">
            <v>-0.11500842684490183</v>
          </cell>
          <cell r="L13">
            <v>0.25190000000000001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5.19</v>
          </cell>
          <cell r="I14">
            <v>0.1109</v>
          </cell>
          <cell r="J14"/>
          <cell r="K14">
            <v>0.60036588352227815</v>
          </cell>
          <cell r="L14">
            <v>0.95089999999999997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5.19</v>
          </cell>
          <cell r="I15">
            <v>3.7499999999999999E-2</v>
          </cell>
          <cell r="J15"/>
          <cell r="K15">
            <v>-5.5170625603202655E-2</v>
          </cell>
          <cell r="L15">
            <v>0.31019999999999998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 t="str">
            <v>NA</v>
          </cell>
          <cell r="I16" t="str">
            <v>NA</v>
          </cell>
          <cell r="J16"/>
          <cell r="K16" t="str">
            <v>NA</v>
          </cell>
          <cell r="L16" t="str">
            <v>NA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5.1870000000000003</v>
          </cell>
          <cell r="I17">
            <v>0.86299999999999999</v>
          </cell>
          <cell r="J17"/>
          <cell r="K17">
            <v>7.3173823482807805</v>
          </cell>
          <cell r="L17">
            <v>7.5087000000000002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 t="str">
            <v>NA</v>
          </cell>
          <cell r="I18" t="str">
            <v>NA</v>
          </cell>
          <cell r="J18"/>
          <cell r="K18" t="str">
            <v>NA</v>
          </cell>
          <cell r="L18" t="str">
            <v>NA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 t="str">
            <v>NA</v>
          </cell>
          <cell r="I19" t="str">
            <v>NA</v>
          </cell>
          <cell r="J19"/>
          <cell r="K19" t="str">
            <v>NA</v>
          </cell>
          <cell r="L19" t="str">
            <v>NA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5.1929999999999996</v>
          </cell>
          <cell r="I20">
            <v>2.0400000000000001E-2</v>
          </cell>
          <cell r="J20"/>
          <cell r="K20">
            <v>-0.2078909839961961</v>
          </cell>
          <cell r="L20">
            <v>0.1615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5.19</v>
          </cell>
          <cell r="I21">
            <v>7.6100000000000001E-2</v>
          </cell>
          <cell r="J21"/>
          <cell r="K21">
            <v>0.28956655766987033</v>
          </cell>
          <cell r="L21">
            <v>0.64749999999999996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5.19</v>
          </cell>
          <cell r="I22">
            <v>4.5499999999999999E-2</v>
          </cell>
          <cell r="J22"/>
          <cell r="K22">
            <v>1.6277495282408325E-2</v>
          </cell>
          <cell r="L22">
            <v>0.38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 t="str">
            <v>NA</v>
          </cell>
          <cell r="I23" t="str">
            <v>NA</v>
          </cell>
          <cell r="J23"/>
          <cell r="K23" t="str">
            <v>NA</v>
          </cell>
          <cell r="L23" t="str">
            <v>NA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5.19</v>
          </cell>
          <cell r="I24">
            <v>3.3799999999999997E-2</v>
          </cell>
          <cell r="J24"/>
          <cell r="K24">
            <v>-8.8215381512797758E-2</v>
          </cell>
          <cell r="L24">
            <v>0.27829999999999999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5.19</v>
          </cell>
          <cell r="I25">
            <v>1.47E-2</v>
          </cell>
          <cell r="J25"/>
          <cell r="K25">
            <v>-0.25879777012719396</v>
          </cell>
          <cell r="L25">
            <v>0.112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5.19</v>
          </cell>
          <cell r="I26">
            <v>1.6199999999999999E-2</v>
          </cell>
          <cell r="J26"/>
          <cell r="K26">
            <v>-0.24540124746114189</v>
          </cell>
          <cell r="L26">
            <v>0.1246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5.19</v>
          </cell>
          <cell r="I27">
            <v>7.6499999999999999E-2</v>
          </cell>
          <cell r="J27"/>
          <cell r="K27">
            <v>0.29313896371415088</v>
          </cell>
          <cell r="L27">
            <v>0.65100000000000002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5.1929999999999996</v>
          </cell>
          <cell r="I28">
            <v>2.87E-2</v>
          </cell>
          <cell r="J28"/>
          <cell r="K28">
            <v>-0.13376355857737474</v>
          </cell>
          <cell r="L28">
            <v>0.2336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5.19</v>
          </cell>
          <cell r="I29">
            <v>1.15E-2</v>
          </cell>
          <cell r="J29"/>
          <cell r="K29">
            <v>-0.28737701848143837</v>
          </cell>
          <cell r="L29">
            <v>8.4099999999999994E-2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5.19</v>
          </cell>
          <cell r="I30">
            <v>0.879</v>
          </cell>
          <cell r="J30"/>
          <cell r="K30">
            <v>7.4602785900520026</v>
          </cell>
          <cell r="L30">
            <v>7.6481000000000003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 t="str">
            <v>NA</v>
          </cell>
          <cell r="AB36" t="str">
            <v>NA</v>
          </cell>
          <cell r="AC36" t="str">
            <v>NA</v>
          </cell>
          <cell r="AD36" t="str">
            <v>NA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5.19</v>
          </cell>
          <cell r="AB39">
            <v>1.3299999999999999E-2</v>
          </cell>
          <cell r="AC39">
            <v>-0.27130119128217589</v>
          </cell>
          <cell r="AD39">
            <v>9.9500000000000005E-2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5.1929999999999996</v>
          </cell>
          <cell r="AB40">
            <v>1.37E-2</v>
          </cell>
          <cell r="AC40">
            <v>-0.26772878523789534</v>
          </cell>
          <cell r="AD40">
            <v>0.1027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5.19</v>
          </cell>
          <cell r="AB41">
            <v>1.38E-2</v>
          </cell>
          <cell r="AC41">
            <v>-0.2668356837268252</v>
          </cell>
          <cell r="AD41">
            <v>0.1038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5.19</v>
          </cell>
          <cell r="AB42">
            <v>7.0000000000000007E-2</v>
          </cell>
          <cell r="AC42">
            <v>0.23508736549459203</v>
          </cell>
          <cell r="AD42">
            <v>0.59389999999999998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5.19</v>
          </cell>
          <cell r="AB43">
            <v>7.0300000000000001E-2</v>
          </cell>
          <cell r="AC43">
            <v>0.23776667002780238</v>
          </cell>
          <cell r="AD43">
            <v>0.59660000000000002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5.19</v>
          </cell>
          <cell r="AB44">
            <v>7.0699999999999999E-2</v>
          </cell>
          <cell r="AC44">
            <v>0.24133907607208291</v>
          </cell>
          <cell r="AD44">
            <v>0.60019999999999996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 t="e">
            <v>#DIV/0!</v>
          </cell>
          <cell r="Z47" t="e">
            <v>#NUM!</v>
          </cell>
          <cell r="AA47" t="e">
            <v>#DIV/0!</v>
          </cell>
          <cell r="AB47" t="e">
            <v>#DIV/0!</v>
          </cell>
          <cell r="AC47" t="e">
            <v>#DIV/0!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 t="e">
            <v>#DIV/0!</v>
          </cell>
        </row>
        <row r="48">
          <cell r="T48" t="str">
            <v>c_Nitrate_calc_ppm</v>
          </cell>
          <cell r="Y48" t="e">
            <v>#DIV/0!</v>
          </cell>
          <cell r="Z48" t="e">
            <v>#NUM!</v>
          </cell>
          <cell r="AA48" t="e">
            <v>#DIV/0!</v>
          </cell>
          <cell r="AB48" t="e">
            <v>#DIV/0!</v>
          </cell>
          <cell r="AC48" t="e">
            <v>#DIV/0!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 t="e">
            <v>#DIV/0!</v>
          </cell>
        </row>
        <row r="49">
          <cell r="T49" t="str">
            <v>c_Nitrate_measure_ppm</v>
          </cell>
          <cell r="Y49" t="e">
            <v>#DIV/0!</v>
          </cell>
          <cell r="Z49" t="e">
            <v>#NUM!</v>
          </cell>
          <cell r="AA49" t="e">
            <v>#DIV/0!</v>
          </cell>
          <cell r="AB49" t="e">
            <v>#DIV/0!</v>
          </cell>
          <cell r="AC49" t="e">
            <v>#DIV/0!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 t="e">
            <v>#DIV/0!</v>
          </cell>
        </row>
        <row r="50">
          <cell r="T50" t="str">
            <v>peak_area_usmin</v>
          </cell>
          <cell r="Y50">
            <v>1.3600000000000001E-2</v>
          </cell>
          <cell r="Z50">
            <v>1.37E-2</v>
          </cell>
          <cell r="AA50">
            <v>2.6457513110645942E-4</v>
          </cell>
          <cell r="AB50">
            <v>1.9454053757827896</v>
          </cell>
          <cell r="AC50">
            <v>7.000000000000019E-8</v>
          </cell>
          <cell r="AD50">
            <v>1.38E-2</v>
          </cell>
          <cell r="AE50">
            <v>1.3299999999999999E-2</v>
          </cell>
          <cell r="AF50">
            <v>5.0000000000000044E-4</v>
          </cell>
          <cell r="AG50">
            <v>3</v>
          </cell>
          <cell r="AH50">
            <v>1.527525231651949E-4</v>
          </cell>
        </row>
        <row r="51">
          <cell r="T51" t="str">
            <v>c_Nitrate_calc_ppm</v>
          </cell>
          <cell r="Y51">
            <v>-0.26862188674896548</v>
          </cell>
          <cell r="Z51">
            <v>-0.26772878523789534</v>
          </cell>
          <cell r="AA51">
            <v>2.3629244938275845E-3</v>
          </cell>
          <cell r="AB51">
            <v>-0.87964704679325045</v>
          </cell>
          <cell r="AC51">
            <v>5.5834121635303459E-6</v>
          </cell>
          <cell r="AD51">
            <v>-0.2668356837268252</v>
          </cell>
          <cell r="AE51">
            <v>-0.27130119128217589</v>
          </cell>
          <cell r="AF51">
            <v>4.4655075553506896E-3</v>
          </cell>
          <cell r="AG51">
            <v>3</v>
          </cell>
          <cell r="AH51">
            <v>1.3642350925861162E-3</v>
          </cell>
        </row>
        <row r="52">
          <cell r="T52" t="str">
            <v>c_Nitrate_measure_ppm</v>
          </cell>
          <cell r="Y52">
            <v>0.10199999999999999</v>
          </cell>
          <cell r="Z52">
            <v>0.1027</v>
          </cell>
          <cell r="AA52">
            <v>2.2338307903688659E-3</v>
          </cell>
          <cell r="AB52">
            <v>2.1900301866361431</v>
          </cell>
          <cell r="AC52">
            <v>4.9899999999999929E-6</v>
          </cell>
          <cell r="AD52">
            <v>0.1038</v>
          </cell>
          <cell r="AE52">
            <v>9.9500000000000005E-2</v>
          </cell>
          <cell r="AF52">
            <v>4.2999999999999983E-3</v>
          </cell>
          <cell r="AG52">
            <v>3</v>
          </cell>
          <cell r="AH52">
            <v>1.2897028081435393E-3</v>
          </cell>
        </row>
        <row r="53">
          <cell r="T53" t="str">
            <v>peak_area_usmin</v>
          </cell>
          <cell r="Y53">
            <v>7.0333333333333345E-2</v>
          </cell>
          <cell r="Z53">
            <v>7.0300000000000001E-2</v>
          </cell>
          <cell r="AA53">
            <v>3.5118845842842087E-4</v>
          </cell>
          <cell r="AB53">
            <v>0.49932008307358411</v>
          </cell>
          <cell r="AC53">
            <v>1.2333333333333068E-7</v>
          </cell>
          <cell r="AD53">
            <v>7.0699999999999999E-2</v>
          </cell>
          <cell r="AE53">
            <v>7.0000000000000007E-2</v>
          </cell>
          <cell r="AF53">
            <v>6.999999999999923E-4</v>
          </cell>
          <cell r="AG53">
            <v>3</v>
          </cell>
          <cell r="AH53">
            <v>2.027587510099385E-4</v>
          </cell>
        </row>
        <row r="54">
          <cell r="T54" t="str">
            <v>c_Nitrate_calc_ppm</v>
          </cell>
          <cell r="Y54">
            <v>0.23806437053149243</v>
          </cell>
          <cell r="Z54">
            <v>0.23776667002780238</v>
          </cell>
          <cell r="AA54">
            <v>3.1364694289281428E-3</v>
          </cell>
          <cell r="AB54">
            <v>1.3174879642534472</v>
          </cell>
          <cell r="AC54">
            <v>9.8374404786008298E-6</v>
          </cell>
          <cell r="AD54">
            <v>0.24133907607208291</v>
          </cell>
          <cell r="AE54">
            <v>0.23508736549459203</v>
          </cell>
          <cell r="AF54">
            <v>6.2517105774908821E-3</v>
          </cell>
          <cell r="AG54">
            <v>3</v>
          </cell>
          <cell r="AH54">
            <v>1.8108414690966952E-3</v>
          </cell>
        </row>
        <row r="55">
          <cell r="T55" t="str">
            <v>c_Nitrate_measure_ppm</v>
          </cell>
          <cell r="Y55">
            <v>0.5969000000000001</v>
          </cell>
          <cell r="Z55">
            <v>0.59660000000000002</v>
          </cell>
          <cell r="AA55">
            <v>3.1606961258558055E-3</v>
          </cell>
          <cell r="AB55">
            <v>0.52951853339852661</v>
          </cell>
          <cell r="AC55">
            <v>9.9899999999998993E-6</v>
          </cell>
          <cell r="AD55">
            <v>0.60019999999999996</v>
          </cell>
          <cell r="AE55">
            <v>0.59389999999999998</v>
          </cell>
          <cell r="AF55">
            <v>6.2999999999999723E-3</v>
          </cell>
          <cell r="AG55">
            <v>3</v>
          </cell>
          <cell r="AH55">
            <v>1.8248287590894568E-3</v>
          </cell>
        </row>
      </sheetData>
      <sheetData sheetId="6"/>
      <sheetData sheetId="7">
        <row r="1">
          <cell r="A1" t="str">
            <v>sample_no</v>
          </cell>
          <cell r="B1" t="str">
            <v>sample_id</v>
          </cell>
          <cell r="C1" t="str">
            <v>X</v>
          </cell>
          <cell r="D1" t="str">
            <v>Y</v>
          </cell>
          <cell r="E1" t="str">
            <v>B_T</v>
          </cell>
          <cell r="F1" t="str">
            <v>IC_date</v>
          </cell>
          <cell r="G1" t="str">
            <v>V_sample_ml</v>
          </cell>
          <cell r="H1" t="str">
            <v>ret_time_min</v>
          </cell>
          <cell r="I1" t="str">
            <v>peak_area_usmin</v>
          </cell>
          <cell r="J1" t="str">
            <v>c_Sulfate_ calib_ppm</v>
          </cell>
          <cell r="K1" t="str">
            <v>c_Sulfate_calc_ppm</v>
          </cell>
          <cell r="L1" t="str">
            <v>c_Sulfate_measure_ppm</v>
          </cell>
          <cell r="M1" t="str">
            <v>dilution_factor</v>
          </cell>
          <cell r="N1" t="str">
            <v>c_Sulfate_calc_undil_ppm</v>
          </cell>
          <cell r="O1" t="str">
            <v>c_Sulfate_measure_undil_ppm</v>
          </cell>
          <cell r="P1" t="str">
            <v>IC_notes</v>
          </cell>
        </row>
        <row r="2">
          <cell r="A2" t="str">
            <v>Cal 1</v>
          </cell>
          <cell r="B2" t="str">
            <v>Blank</v>
          </cell>
          <cell r="F2" t="str">
            <v>17.11.2023</v>
          </cell>
          <cell r="G2">
            <v>1</v>
          </cell>
          <cell r="H2">
            <v>7.14</v>
          </cell>
          <cell r="I2">
            <v>3.1099999999999999E-2</v>
          </cell>
          <cell r="J2">
            <v>0</v>
          </cell>
          <cell r="K2">
            <v>0.32479469385741455</v>
          </cell>
          <cell r="L2">
            <v>0.32479999999999998</v>
          </cell>
          <cell r="M2">
            <v>0</v>
          </cell>
          <cell r="P2" t="str">
            <v>DI Water</v>
          </cell>
        </row>
        <row r="3">
          <cell r="A3" t="str">
            <v>Cal 2</v>
          </cell>
          <cell r="B3" t="str">
            <v>x 100</v>
          </cell>
          <cell r="F3" t="str">
            <v>17.11.2023</v>
          </cell>
          <cell r="G3">
            <v>1</v>
          </cell>
          <cell r="H3">
            <v>7.18</v>
          </cell>
          <cell r="I3">
            <v>0.13930000000000001</v>
          </cell>
          <cell r="J3">
            <v>1</v>
          </cell>
          <cell r="K3">
            <v>1.1101265409980965</v>
          </cell>
          <cell r="L3">
            <v>1.1100000000000001</v>
          </cell>
          <cell r="M3">
            <v>100</v>
          </cell>
          <cell r="P3" t="str">
            <v>0.1 mL in 10</v>
          </cell>
        </row>
        <row r="4">
          <cell r="A4" t="str">
            <v>Cal 3</v>
          </cell>
          <cell r="B4" t="str">
            <v>x 50</v>
          </cell>
          <cell r="F4" t="str">
            <v>17.11.2023</v>
          </cell>
          <cell r="G4">
            <v>1</v>
          </cell>
          <cell r="H4">
            <v>7.1970000000000001</v>
          </cell>
          <cell r="I4">
            <v>0.25469999999999998</v>
          </cell>
          <cell r="J4">
            <v>2</v>
          </cell>
          <cell r="K4">
            <v>1.9477170692793779</v>
          </cell>
          <cell r="L4">
            <v>1.948</v>
          </cell>
          <cell r="M4">
            <v>50</v>
          </cell>
          <cell r="P4" t="str">
            <v>0.2 mL in 10</v>
          </cell>
        </row>
        <row r="5">
          <cell r="A5" t="str">
            <v>Cal 4</v>
          </cell>
          <cell r="B5" t="str">
            <v>x 20</v>
          </cell>
          <cell r="C5"/>
          <cell r="D5"/>
          <cell r="E5"/>
          <cell r="F5" t="str">
            <v>17.11.2023</v>
          </cell>
          <cell r="G5">
            <v>1</v>
          </cell>
          <cell r="H5">
            <v>7.1929999999999996</v>
          </cell>
          <cell r="I5">
            <v>0.62860000000000005</v>
          </cell>
          <cell r="J5">
            <v>5</v>
          </cell>
          <cell r="K5">
            <v>4.661539413511365</v>
          </cell>
          <cell r="L5">
            <v>4.6612999999999998</v>
          </cell>
          <cell r="M5">
            <v>20</v>
          </cell>
          <cell r="N5"/>
          <cell r="O5"/>
          <cell r="P5" t="str">
            <v>0.5 mL in 10</v>
          </cell>
        </row>
        <row r="6">
          <cell r="A6" t="str">
            <v>Cal 5</v>
          </cell>
          <cell r="B6" t="str">
            <v>x 10</v>
          </cell>
          <cell r="F6" t="str">
            <v>17.11.2023</v>
          </cell>
          <cell r="G6">
            <v>1</v>
          </cell>
          <cell r="H6">
            <v>7.2030000000000003</v>
          </cell>
          <cell r="I6">
            <v>1.3287</v>
          </cell>
          <cell r="J6">
            <v>10</v>
          </cell>
          <cell r="K6">
            <v>9.7429703394188643</v>
          </cell>
          <cell r="L6">
            <v>9.7429000000000006</v>
          </cell>
          <cell r="M6">
            <v>10</v>
          </cell>
          <cell r="P6" t="str">
            <v>0.5 mL in 5</v>
          </cell>
        </row>
        <row r="7">
          <cell r="A7" t="str">
            <v>Cal 6</v>
          </cell>
          <cell r="B7" t="str">
            <v>x 5</v>
          </cell>
          <cell r="F7" t="str">
            <v>17.11.2023</v>
          </cell>
          <cell r="G7">
            <v>1</v>
          </cell>
          <cell r="H7">
            <v>7.2169999999999996</v>
          </cell>
          <cell r="I7">
            <v>2.7711999999999999</v>
          </cell>
          <cell r="J7">
            <v>20</v>
          </cell>
          <cell r="K7">
            <v>20.212851942934883</v>
          </cell>
          <cell r="L7">
            <v>20.212900000000001</v>
          </cell>
          <cell r="M7">
            <v>5</v>
          </cell>
          <cell r="P7" t="str">
            <v>1 mL in 5</v>
          </cell>
        </row>
        <row r="8">
          <cell r="A8">
            <v>1</v>
          </cell>
          <cell r="B8" t="str">
            <v xml:space="preserve">Blank </v>
          </cell>
          <cell r="C8"/>
          <cell r="D8"/>
          <cell r="E8"/>
          <cell r="F8" t="str">
            <v>17.11.2023</v>
          </cell>
          <cell r="G8">
            <v>1</v>
          </cell>
          <cell r="H8" t="str">
            <v>NA</v>
          </cell>
          <cell r="I8" t="str">
            <v>NA</v>
          </cell>
          <cell r="J8"/>
          <cell r="K8" t="str">
            <v>NA</v>
          </cell>
          <cell r="L8" t="str">
            <v>NA</v>
          </cell>
          <cell r="M8">
            <v>0</v>
          </cell>
          <cell r="P8" t="str">
            <v>DI Water</v>
          </cell>
        </row>
        <row r="9">
          <cell r="A9">
            <v>2</v>
          </cell>
          <cell r="B9" t="str">
            <v>Cal Check</v>
          </cell>
          <cell r="C9"/>
          <cell r="D9"/>
          <cell r="E9"/>
          <cell r="F9" t="str">
            <v>17.11.2023</v>
          </cell>
          <cell r="G9">
            <v>1</v>
          </cell>
          <cell r="H9">
            <v>7.2</v>
          </cell>
          <cell r="I9">
            <v>0.69979999999999998</v>
          </cell>
          <cell r="J9"/>
          <cell r="K9">
            <v>5.1783197047906295</v>
          </cell>
          <cell r="L9">
            <v>5.1780999999999997</v>
          </cell>
          <cell r="M9">
            <v>20</v>
          </cell>
          <cell r="P9" t="str">
            <v>x20 dil</v>
          </cell>
        </row>
        <row r="10">
          <cell r="A10">
            <v>3</v>
          </cell>
          <cell r="B10" t="str">
            <v>20-20-T</v>
          </cell>
          <cell r="C10">
            <v>20</v>
          </cell>
          <cell r="D10">
            <v>20</v>
          </cell>
          <cell r="E10" t="str">
            <v>T</v>
          </cell>
          <cell r="F10" t="str">
            <v>17.11.2023</v>
          </cell>
          <cell r="G10">
            <v>1</v>
          </cell>
          <cell r="H10">
            <v>7.1829999999999998</v>
          </cell>
          <cell r="I10">
            <v>0.11203333333333333</v>
          </cell>
          <cell r="J10"/>
          <cell r="K10">
            <v>0.91222098001193563</v>
          </cell>
          <cell r="L10">
            <v>0.91223333333333334</v>
          </cell>
          <cell r="M10">
            <v>5</v>
          </cell>
          <cell r="P10" t="str">
            <v>20 20 Top Mean Replicate</v>
          </cell>
        </row>
        <row r="11">
          <cell r="A11">
            <v>6</v>
          </cell>
          <cell r="B11" t="str">
            <v>0-10-B</v>
          </cell>
          <cell r="C11">
            <v>0</v>
          </cell>
          <cell r="D11">
            <v>10</v>
          </cell>
          <cell r="E11" t="str">
            <v>B</v>
          </cell>
          <cell r="F11" t="str">
            <v>17.11.2023</v>
          </cell>
          <cell r="G11">
            <v>1</v>
          </cell>
          <cell r="H11">
            <v>7.1879999999999997</v>
          </cell>
          <cell r="I11">
            <v>0.2863</v>
          </cell>
          <cell r="J11"/>
          <cell r="K11">
            <v>2.1770746142853441</v>
          </cell>
          <cell r="L11">
            <v>2.1773000000000002</v>
          </cell>
          <cell r="M11">
            <v>5</v>
          </cell>
          <cell r="P11" t="str">
            <v>0 10 B Mean Replicate</v>
          </cell>
        </row>
        <row r="12">
          <cell r="A12">
            <v>9</v>
          </cell>
          <cell r="B12" t="str">
            <v>10-90-T</v>
          </cell>
          <cell r="C12">
            <v>10</v>
          </cell>
          <cell r="D12">
            <v>90</v>
          </cell>
          <cell r="E12" t="str">
            <v>T</v>
          </cell>
          <cell r="F12" t="str">
            <v>17.11.2023</v>
          </cell>
          <cell r="G12">
            <v>1</v>
          </cell>
          <cell r="H12">
            <v>7.18</v>
          </cell>
          <cell r="I12">
            <v>2.2666666666666668E-2</v>
          </cell>
          <cell r="J12"/>
          <cell r="K12">
            <v>0.26358429418810075</v>
          </cell>
          <cell r="L12">
            <v>0.26376666666666665</v>
          </cell>
          <cell r="M12">
            <v>5</v>
          </cell>
          <cell r="P12" t="str">
            <v>10 90 T Mean Replicate</v>
          </cell>
          <cell r="U12" t="e">
            <v>#DIV/0!</v>
          </cell>
          <cell r="V12" t="e">
            <v>#DIV/0!</v>
          </cell>
        </row>
        <row r="13">
          <cell r="A13">
            <v>12</v>
          </cell>
          <cell r="B13" t="str">
            <v>0-10-T</v>
          </cell>
          <cell r="C13">
            <v>0</v>
          </cell>
          <cell r="D13">
            <v>10</v>
          </cell>
          <cell r="E13" t="str">
            <v>T</v>
          </cell>
          <cell r="F13" t="str">
            <v>17.11.2023</v>
          </cell>
          <cell r="G13">
            <v>1</v>
          </cell>
          <cell r="H13">
            <v>7.1870000000000003</v>
          </cell>
          <cell r="I13">
            <v>0.22120000000000001</v>
          </cell>
          <cell r="J13"/>
          <cell r="K13">
            <v>1.7045690389724202</v>
          </cell>
          <cell r="L13">
            <v>1.7044999999999999</v>
          </cell>
          <cell r="M13">
            <v>5</v>
          </cell>
          <cell r="P13" t="str">
            <v>0 10 Top</v>
          </cell>
          <cell r="U13" t="e">
            <v>#DIV/0!</v>
          </cell>
          <cell r="V13" t="e">
            <v>#DIV/0!</v>
          </cell>
        </row>
        <row r="14">
          <cell r="A14">
            <v>13</v>
          </cell>
          <cell r="B14" t="str">
            <v>0-20-T</v>
          </cell>
          <cell r="C14">
            <v>0</v>
          </cell>
          <cell r="D14">
            <v>20</v>
          </cell>
          <cell r="E14" t="str">
            <v>T</v>
          </cell>
          <cell r="F14" t="str">
            <v>17.11.2023</v>
          </cell>
          <cell r="G14">
            <v>1</v>
          </cell>
          <cell r="H14">
            <v>7.1829999999999998</v>
          </cell>
          <cell r="I14">
            <v>0.15210000000000001</v>
          </cell>
          <cell r="J14"/>
          <cell r="K14">
            <v>1.2030308630258295</v>
          </cell>
          <cell r="L14">
            <v>1.2032</v>
          </cell>
          <cell r="M14">
            <v>5</v>
          </cell>
          <cell r="P14" t="str">
            <v>0 20 Top</v>
          </cell>
          <cell r="U14" t="e">
            <v>#DIV/0!</v>
          </cell>
          <cell r="V14" t="e">
            <v>#DIV/0!</v>
          </cell>
        </row>
        <row r="15">
          <cell r="A15">
            <v>14</v>
          </cell>
          <cell r="B15" t="str">
            <v>0-30-T</v>
          </cell>
          <cell r="C15">
            <v>0</v>
          </cell>
          <cell r="D15">
            <v>30</v>
          </cell>
          <cell r="E15" t="str">
            <v>T</v>
          </cell>
          <cell r="F15" t="str">
            <v>17.11.2023</v>
          </cell>
          <cell r="G15">
            <v>1</v>
          </cell>
          <cell r="H15">
            <v>7.18</v>
          </cell>
          <cell r="I15">
            <v>0.1116</v>
          </cell>
          <cell r="J15"/>
          <cell r="K15">
            <v>0.90907578160995517</v>
          </cell>
          <cell r="L15">
            <v>0.90890000000000004</v>
          </cell>
          <cell r="M15">
            <v>5</v>
          </cell>
          <cell r="P15" t="str">
            <v>0 30 Top</v>
          </cell>
        </row>
        <row r="16">
          <cell r="A16">
            <v>15</v>
          </cell>
          <cell r="B16" t="str">
            <v>Blank</v>
          </cell>
          <cell r="C16"/>
          <cell r="D16"/>
          <cell r="E16"/>
          <cell r="F16" t="str">
            <v>17.11.2023</v>
          </cell>
          <cell r="G16">
            <v>1</v>
          </cell>
          <cell r="H16">
            <v>7.157</v>
          </cell>
          <cell r="I16">
            <v>1.2999999999999999E-2</v>
          </cell>
          <cell r="J16"/>
          <cell r="K16">
            <v>0.19342217599007314</v>
          </cell>
          <cell r="L16">
            <v>0.19350000000000001</v>
          </cell>
          <cell r="M16">
            <v>0</v>
          </cell>
          <cell r="P16" t="str">
            <v>DI Water</v>
          </cell>
        </row>
        <row r="17">
          <cell r="A17">
            <v>16</v>
          </cell>
          <cell r="B17" t="str">
            <v>Cal Check</v>
          </cell>
          <cell r="C17"/>
          <cell r="D17"/>
          <cell r="E17"/>
          <cell r="F17" t="str">
            <v>17.11.2023</v>
          </cell>
          <cell r="G17">
            <v>1</v>
          </cell>
          <cell r="H17">
            <v>7.1929999999999996</v>
          </cell>
          <cell r="I17">
            <v>0.7157</v>
          </cell>
          <cell r="J17"/>
          <cell r="K17">
            <v>5.293724292309455</v>
          </cell>
          <cell r="L17">
            <v>5.2942</v>
          </cell>
          <cell r="M17">
            <v>20</v>
          </cell>
          <cell r="P17" t="str">
            <v>x20 dil</v>
          </cell>
        </row>
        <row r="18">
          <cell r="A18">
            <v>17</v>
          </cell>
          <cell r="B18" t="str">
            <v>0-60-T</v>
          </cell>
          <cell r="C18">
            <v>0</v>
          </cell>
          <cell r="D18">
            <v>60</v>
          </cell>
          <cell r="E18" t="str">
            <v>T</v>
          </cell>
          <cell r="F18" t="str">
            <v>17.11.2023</v>
          </cell>
          <cell r="G18">
            <v>1</v>
          </cell>
          <cell r="H18">
            <v>7.18</v>
          </cell>
          <cell r="I18">
            <v>0.15</v>
          </cell>
          <cell r="J18"/>
          <cell r="K18">
            <v>1.1877887476931546</v>
          </cell>
          <cell r="L18">
            <v>1.1882999999999999</v>
          </cell>
          <cell r="M18">
            <v>5</v>
          </cell>
          <cell r="P18" t="str">
            <v>0 60 Top</v>
          </cell>
        </row>
        <row r="19">
          <cell r="A19">
            <v>18</v>
          </cell>
          <cell r="B19" t="str">
            <v>0-70-T</v>
          </cell>
          <cell r="C19">
            <v>0</v>
          </cell>
          <cell r="D19">
            <v>70</v>
          </cell>
          <cell r="E19" t="str">
            <v>T</v>
          </cell>
          <cell r="F19" t="str">
            <v>17.11.2023</v>
          </cell>
          <cell r="G19">
            <v>1</v>
          </cell>
          <cell r="H19">
            <v>7.18</v>
          </cell>
          <cell r="I19">
            <v>0.13059999999999999</v>
          </cell>
          <cell r="J19"/>
          <cell r="K19">
            <v>1.0469806346198713</v>
          </cell>
          <cell r="L19">
            <v>1.0470999999999999</v>
          </cell>
          <cell r="M19">
            <v>5</v>
          </cell>
          <cell r="P19" t="str">
            <v>0 70 Top</v>
          </cell>
        </row>
        <row r="20">
          <cell r="A20">
            <v>19</v>
          </cell>
          <cell r="B20" t="str">
            <v>0-80-T</v>
          </cell>
          <cell r="C20">
            <v>0</v>
          </cell>
          <cell r="D20">
            <v>80</v>
          </cell>
          <cell r="E20" t="str">
            <v>T</v>
          </cell>
          <cell r="F20" t="str">
            <v>17.11.2023</v>
          </cell>
          <cell r="G20">
            <v>1</v>
          </cell>
          <cell r="H20">
            <v>7.18</v>
          </cell>
          <cell r="I20">
            <v>0.1022</v>
          </cell>
          <cell r="J20"/>
          <cell r="K20">
            <v>0.8408491701208386</v>
          </cell>
          <cell r="L20">
            <v>0.84119999999999995</v>
          </cell>
          <cell r="M20">
            <v>5</v>
          </cell>
          <cell r="P20" t="str">
            <v>0 80 Top</v>
          </cell>
        </row>
        <row r="21">
          <cell r="A21">
            <v>20</v>
          </cell>
          <cell r="B21" t="str">
            <v>0-90-T</v>
          </cell>
          <cell r="C21">
            <v>0</v>
          </cell>
          <cell r="D21">
            <v>90</v>
          </cell>
          <cell r="E21" t="str">
            <v>T</v>
          </cell>
          <cell r="F21" t="str">
            <v>17.11.2023</v>
          </cell>
          <cell r="G21">
            <v>1</v>
          </cell>
          <cell r="H21">
            <v>7.1769999999999996</v>
          </cell>
          <cell r="I21">
            <v>7.2800000000000004E-2</v>
          </cell>
          <cell r="J21"/>
          <cell r="K21">
            <v>0.62745955546338894</v>
          </cell>
          <cell r="L21">
            <v>0.62719999999999998</v>
          </cell>
          <cell r="M21">
            <v>5</v>
          </cell>
          <cell r="P21" t="str">
            <v>0 90 Top</v>
          </cell>
        </row>
        <row r="22">
          <cell r="A22">
            <v>21</v>
          </cell>
          <cell r="B22" t="str">
            <v>0-100-T</v>
          </cell>
          <cell r="C22">
            <v>0</v>
          </cell>
          <cell r="D22">
            <v>100</v>
          </cell>
          <cell r="E22" t="str">
            <v>T</v>
          </cell>
          <cell r="F22" t="str">
            <v>17.11.2023</v>
          </cell>
          <cell r="G22">
            <v>1</v>
          </cell>
          <cell r="H22">
            <v>7.18</v>
          </cell>
          <cell r="I22">
            <v>6.3500000000000001E-2</v>
          </cell>
          <cell r="J22"/>
          <cell r="K22">
            <v>0.55995875899011405</v>
          </cell>
          <cell r="L22">
            <v>0.56020000000000003</v>
          </cell>
          <cell r="M22">
            <v>5</v>
          </cell>
          <cell r="P22" t="str">
            <v>0 100 Top</v>
          </cell>
        </row>
        <row r="23">
          <cell r="A23">
            <v>22</v>
          </cell>
          <cell r="B23" t="str">
            <v>0-60-B</v>
          </cell>
          <cell r="C23">
            <v>0</v>
          </cell>
          <cell r="D23">
            <v>60</v>
          </cell>
          <cell r="E23" t="str">
            <v>B</v>
          </cell>
          <cell r="F23" t="str">
            <v>17.11.2023</v>
          </cell>
          <cell r="G23">
            <v>1</v>
          </cell>
          <cell r="H23">
            <v>7.18</v>
          </cell>
          <cell r="I23">
            <v>0.12509999999999999</v>
          </cell>
          <cell r="J23"/>
          <cell r="K23">
            <v>1.0070608087485797</v>
          </cell>
          <cell r="L23">
            <v>1.0072000000000001</v>
          </cell>
          <cell r="M23">
            <v>5</v>
          </cell>
          <cell r="P23" t="str">
            <v>0 60 Bottom</v>
          </cell>
        </row>
        <row r="24">
          <cell r="A24">
            <v>23</v>
          </cell>
          <cell r="B24" t="str">
            <v>0-100-B</v>
          </cell>
          <cell r="C24">
            <v>0</v>
          </cell>
          <cell r="D24">
            <v>100</v>
          </cell>
          <cell r="E24" t="str">
            <v>B</v>
          </cell>
          <cell r="F24" t="str">
            <v>17.11.2023</v>
          </cell>
          <cell r="G24">
            <v>1</v>
          </cell>
          <cell r="H24">
            <v>7.18</v>
          </cell>
          <cell r="I24">
            <v>7.7499999999999999E-2</v>
          </cell>
          <cell r="J24"/>
          <cell r="K24">
            <v>0.66157286120794723</v>
          </cell>
          <cell r="L24">
            <v>0.66169999999999995</v>
          </cell>
          <cell r="M24">
            <v>5</v>
          </cell>
          <cell r="P24" t="str">
            <v>0 100 Bottom</v>
          </cell>
        </row>
        <row r="25">
          <cell r="A25">
            <v>24</v>
          </cell>
          <cell r="B25" t="str">
            <v>10-0-T</v>
          </cell>
          <cell r="C25">
            <v>10</v>
          </cell>
          <cell r="D25">
            <v>0</v>
          </cell>
          <cell r="E25" t="str">
            <v>T</v>
          </cell>
          <cell r="F25" t="str">
            <v>17.11.2023</v>
          </cell>
          <cell r="G25">
            <v>1</v>
          </cell>
          <cell r="H25">
            <v>7.1669999999999998</v>
          </cell>
          <cell r="I25">
            <v>1.1900000000000001E-2</v>
          </cell>
          <cell r="J25"/>
          <cell r="K25">
            <v>0.18543821081581482</v>
          </cell>
          <cell r="L25">
            <v>0.18590000000000001</v>
          </cell>
          <cell r="M25">
            <v>5</v>
          </cell>
          <cell r="P25" t="str">
            <v>10 0 Top</v>
          </cell>
        </row>
        <row r="26">
          <cell r="A26">
            <v>25</v>
          </cell>
          <cell r="B26" t="str">
            <v>10-60-T</v>
          </cell>
          <cell r="C26">
            <v>10</v>
          </cell>
          <cell r="D26">
            <v>60</v>
          </cell>
          <cell r="E26" t="str">
            <v>T</v>
          </cell>
          <cell r="F26" t="str">
            <v>17.11.2023</v>
          </cell>
          <cell r="G26">
            <v>1</v>
          </cell>
          <cell r="H26">
            <v>7.173</v>
          </cell>
          <cell r="I26">
            <v>3.1099999999999999E-2</v>
          </cell>
          <cell r="J26"/>
          <cell r="K26">
            <v>0.32479469385741455</v>
          </cell>
          <cell r="L26">
            <v>0.32469999999999999</v>
          </cell>
          <cell r="M26">
            <v>5</v>
          </cell>
          <cell r="P26" t="str">
            <v>10 60 Top</v>
          </cell>
        </row>
        <row r="27">
          <cell r="A27">
            <v>26</v>
          </cell>
          <cell r="B27" t="str">
            <v>10-70-T</v>
          </cell>
          <cell r="C27">
            <v>10</v>
          </cell>
          <cell r="D27">
            <v>70</v>
          </cell>
          <cell r="E27" t="str">
            <v>T</v>
          </cell>
          <cell r="F27" t="str">
            <v>17.11.2023</v>
          </cell>
          <cell r="G27">
            <v>1</v>
          </cell>
          <cell r="H27">
            <v>7.1829999999999998</v>
          </cell>
          <cell r="I27">
            <v>7.7899999999999997E-2</v>
          </cell>
          <cell r="J27"/>
          <cell r="K27">
            <v>0.66447612127131384</v>
          </cell>
          <cell r="L27">
            <v>0.6643</v>
          </cell>
          <cell r="M27">
            <v>5</v>
          </cell>
          <cell r="P27" t="str">
            <v>10 70 Top</v>
          </cell>
        </row>
        <row r="28">
          <cell r="A28">
            <v>27</v>
          </cell>
          <cell r="B28" t="str">
            <v>10-10-B</v>
          </cell>
          <cell r="C28">
            <v>10</v>
          </cell>
          <cell r="D28">
            <v>10</v>
          </cell>
          <cell r="E28" t="str">
            <v>B</v>
          </cell>
          <cell r="F28" t="str">
            <v>17.11.2023</v>
          </cell>
          <cell r="G28">
            <v>1</v>
          </cell>
          <cell r="H28">
            <v>7.1769999999999996</v>
          </cell>
          <cell r="I28">
            <v>2.7400000000000001E-2</v>
          </cell>
          <cell r="J28"/>
          <cell r="K28">
            <v>0.29793953827127295</v>
          </cell>
          <cell r="L28">
            <v>0.29820000000000002</v>
          </cell>
          <cell r="M28">
            <v>5</v>
          </cell>
          <cell r="P28" t="str">
            <v>10 10 Bottom</v>
          </cell>
        </row>
        <row r="29">
          <cell r="A29">
            <v>28</v>
          </cell>
          <cell r="B29" t="str">
            <v>10-50-B</v>
          </cell>
          <cell r="C29">
            <v>10</v>
          </cell>
          <cell r="D29">
            <v>50</v>
          </cell>
          <cell r="E29" t="str">
            <v>B</v>
          </cell>
          <cell r="F29" t="str">
            <v>17.11.2023</v>
          </cell>
          <cell r="G29">
            <v>1</v>
          </cell>
          <cell r="H29">
            <v>7.1769999999999996</v>
          </cell>
          <cell r="I29">
            <v>4.3799999999999999E-2</v>
          </cell>
          <cell r="J29"/>
          <cell r="K29">
            <v>0.416973200869306</v>
          </cell>
          <cell r="L29">
            <v>0.41749999999999998</v>
          </cell>
          <cell r="M29">
            <v>5</v>
          </cell>
          <cell r="P29" t="str">
            <v>10 50 Bottom</v>
          </cell>
        </row>
        <row r="30">
          <cell r="A30">
            <v>29</v>
          </cell>
          <cell r="B30" t="str">
            <v>Cal Check</v>
          </cell>
          <cell r="C30"/>
          <cell r="D30"/>
          <cell r="E30"/>
          <cell r="F30" t="str">
            <v>17.11.2023</v>
          </cell>
          <cell r="G30">
            <v>1</v>
          </cell>
          <cell r="H30">
            <v>7.1929999999999996</v>
          </cell>
          <cell r="I30">
            <v>0.73029999999999995</v>
          </cell>
          <cell r="J30"/>
          <cell r="K30">
            <v>5.3996932846223373</v>
          </cell>
          <cell r="L30">
            <v>5.4001999999999999</v>
          </cell>
          <cell r="M30">
            <v>20</v>
          </cell>
          <cell r="P30" t="str">
            <v>x20 dil</v>
          </cell>
        </row>
        <row r="31">
          <cell r="A31">
            <v>30</v>
          </cell>
          <cell r="B31" t="str">
            <v>Blank</v>
          </cell>
          <cell r="C31"/>
          <cell r="D31"/>
          <cell r="E31"/>
          <cell r="F31" t="str">
            <v>17.11.2023</v>
          </cell>
          <cell r="G31">
            <v>1</v>
          </cell>
          <cell r="H31" t="str">
            <v>NA</v>
          </cell>
          <cell r="I31" t="str">
            <v>NA</v>
          </cell>
          <cell r="J31"/>
          <cell r="K31" t="str">
            <v>NA</v>
          </cell>
          <cell r="L31" t="str">
            <v>NA</v>
          </cell>
          <cell r="M31">
            <v>0</v>
          </cell>
          <cell r="P31" t="str">
            <v>DI Water</v>
          </cell>
        </row>
        <row r="36">
          <cell r="T36">
            <v>3</v>
          </cell>
          <cell r="U36" t="str">
            <v>20-20-Ta</v>
          </cell>
          <cell r="V36">
            <v>20</v>
          </cell>
          <cell r="W36">
            <v>20</v>
          </cell>
          <cell r="X36" t="str">
            <v>Ta</v>
          </cell>
          <cell r="Y36" t="str">
            <v>17.11.2023</v>
          </cell>
          <cell r="Z36">
            <v>1</v>
          </cell>
          <cell r="AA36">
            <v>7.1829999999999998</v>
          </cell>
          <cell r="AB36">
            <v>0.1125</v>
          </cell>
          <cell r="AC36">
            <v>0.91560811675252995</v>
          </cell>
          <cell r="AD36">
            <v>0.91549999999999998</v>
          </cell>
        </row>
        <row r="37">
          <cell r="T37">
            <v>4</v>
          </cell>
          <cell r="U37" t="str">
            <v>20-20-Tb</v>
          </cell>
          <cell r="V37">
            <v>20</v>
          </cell>
          <cell r="W37">
            <v>20</v>
          </cell>
          <cell r="X37" t="str">
            <v>Tb</v>
          </cell>
          <cell r="Y37" t="str">
            <v>17.11.2023</v>
          </cell>
          <cell r="Z37">
            <v>1</v>
          </cell>
          <cell r="AA37">
            <v>7.1829999999999998</v>
          </cell>
          <cell r="AB37">
            <v>0.1116</v>
          </cell>
          <cell r="AC37">
            <v>0.90907578160995517</v>
          </cell>
          <cell r="AD37">
            <v>0.90910000000000002</v>
          </cell>
        </row>
        <row r="38">
          <cell r="T38">
            <v>5</v>
          </cell>
          <cell r="U38" t="str">
            <v>20-20-Tc</v>
          </cell>
          <cell r="V38">
            <v>20</v>
          </cell>
          <cell r="W38">
            <v>20</v>
          </cell>
          <cell r="X38" t="str">
            <v>Tc</v>
          </cell>
          <cell r="Y38" t="str">
            <v>17.11.2023</v>
          </cell>
          <cell r="Z38">
            <v>1</v>
          </cell>
          <cell r="AA38">
            <v>7.1829999999999998</v>
          </cell>
          <cell r="AB38">
            <v>0.112</v>
          </cell>
          <cell r="AC38">
            <v>0.91197904167332167</v>
          </cell>
          <cell r="AD38">
            <v>0.91210000000000002</v>
          </cell>
        </row>
        <row r="39">
          <cell r="T39">
            <v>6</v>
          </cell>
          <cell r="U39" t="str">
            <v>0-10-Ba</v>
          </cell>
          <cell r="V39">
            <v>0</v>
          </cell>
          <cell r="W39">
            <v>10</v>
          </cell>
          <cell r="X39" t="str">
            <v>Ba</v>
          </cell>
          <cell r="Y39" t="str">
            <v>17.11.2023</v>
          </cell>
          <cell r="Z39">
            <v>1</v>
          </cell>
          <cell r="AA39">
            <v>7.1870000000000003</v>
          </cell>
          <cell r="AB39">
            <v>0.32850000000000001</v>
          </cell>
          <cell r="AC39">
            <v>2.483368550970527</v>
          </cell>
          <cell r="AD39">
            <v>2.4832999999999998</v>
          </cell>
        </row>
        <row r="40">
          <cell r="T40">
            <v>7</v>
          </cell>
          <cell r="U40" t="str">
            <v>0-10-Bb</v>
          </cell>
          <cell r="V40">
            <v>0</v>
          </cell>
          <cell r="W40">
            <v>10</v>
          </cell>
          <cell r="X40" t="str">
            <v>Bb</v>
          </cell>
          <cell r="Y40" t="str">
            <v>17.11.2023</v>
          </cell>
          <cell r="Z40">
            <v>1</v>
          </cell>
          <cell r="AA40">
            <v>7.19</v>
          </cell>
          <cell r="AB40">
            <v>0.26600000000000001</v>
          </cell>
          <cell r="AC40">
            <v>2.0297341660694865</v>
          </cell>
          <cell r="AD40">
            <v>2.0301</v>
          </cell>
        </row>
        <row r="41">
          <cell r="T41">
            <v>8</v>
          </cell>
          <cell r="U41" t="str">
            <v>0-10-Bc</v>
          </cell>
          <cell r="V41">
            <v>0</v>
          </cell>
          <cell r="W41">
            <v>10</v>
          </cell>
          <cell r="X41" t="str">
            <v>Bc</v>
          </cell>
          <cell r="Y41" t="str">
            <v>17.11.2023</v>
          </cell>
          <cell r="Z41">
            <v>1</v>
          </cell>
          <cell r="AA41">
            <v>7.1870000000000003</v>
          </cell>
          <cell r="AB41">
            <v>0.26440000000000002</v>
          </cell>
          <cell r="AC41">
            <v>2.0181211258160197</v>
          </cell>
          <cell r="AD41">
            <v>2.0185</v>
          </cell>
        </row>
        <row r="42">
          <cell r="T42">
            <v>9</v>
          </cell>
          <cell r="U42" t="str">
            <v>10-90-Ta</v>
          </cell>
          <cell r="V42">
            <v>10</v>
          </cell>
          <cell r="W42">
            <v>90</v>
          </cell>
          <cell r="X42" t="str">
            <v>Ta</v>
          </cell>
          <cell r="Y42" t="str">
            <v>17.11.2023</v>
          </cell>
          <cell r="Z42">
            <v>1</v>
          </cell>
          <cell r="AA42">
            <v>7.18</v>
          </cell>
          <cell r="AB42">
            <v>2.5100000000000001E-2</v>
          </cell>
          <cell r="AC42">
            <v>0.28124579290691459</v>
          </cell>
          <cell r="AD42">
            <v>0.28160000000000002</v>
          </cell>
        </row>
        <row r="43">
          <cell r="T43">
            <v>10</v>
          </cell>
          <cell r="U43" t="str">
            <v>10-90-Tb</v>
          </cell>
          <cell r="V43">
            <v>10</v>
          </cell>
          <cell r="W43">
            <v>90</v>
          </cell>
          <cell r="X43" t="str">
            <v>Tb</v>
          </cell>
          <cell r="Y43" t="str">
            <v>17.11.2023</v>
          </cell>
          <cell r="Z43">
            <v>1</v>
          </cell>
          <cell r="AA43">
            <v>7.18</v>
          </cell>
          <cell r="AB43">
            <v>1.7899999999999999E-2</v>
          </cell>
          <cell r="AC43">
            <v>0.22898711176631473</v>
          </cell>
          <cell r="AD43">
            <v>0.22889999999999999</v>
          </cell>
        </row>
        <row r="44">
          <cell r="T44">
            <v>11</v>
          </cell>
          <cell r="U44" t="str">
            <v>10-90-Tc</v>
          </cell>
          <cell r="V44">
            <v>10</v>
          </cell>
          <cell r="W44">
            <v>90</v>
          </cell>
          <cell r="X44" t="str">
            <v>Tc</v>
          </cell>
          <cell r="Y44" t="str">
            <v>17.11.2023</v>
          </cell>
          <cell r="Z44">
            <v>1</v>
          </cell>
          <cell r="AA44">
            <v>7.18</v>
          </cell>
          <cell r="AB44">
            <v>2.5000000000000001E-2</v>
          </cell>
          <cell r="AC44">
            <v>0.28051997789107297</v>
          </cell>
          <cell r="AD44">
            <v>0.28079999999999999</v>
          </cell>
        </row>
        <row r="46">
          <cell r="Y46" t="str">
            <v>Mean</v>
          </cell>
          <cell r="Z46" t="str">
            <v>Median</v>
          </cell>
          <cell r="AA46" t="str">
            <v>Stdev</v>
          </cell>
          <cell r="AB46" t="str">
            <v>RelStdev</v>
          </cell>
          <cell r="AC46" t="str">
            <v>Var</v>
          </cell>
          <cell r="AD46" t="str">
            <v>Max</v>
          </cell>
          <cell r="AE46" t="str">
            <v>Min</v>
          </cell>
          <cell r="AF46" t="str">
            <v>Range</v>
          </cell>
          <cell r="AG46" t="str">
            <v>Number</v>
          </cell>
          <cell r="AH46" t="str">
            <v>Std Error</v>
          </cell>
        </row>
        <row r="47">
          <cell r="T47" t="str">
            <v>peak_area_usmin</v>
          </cell>
          <cell r="Y47">
            <v>0.11203333333333333</v>
          </cell>
          <cell r="Z47">
            <v>0.112</v>
          </cell>
          <cell r="AA47">
            <v>4.5092497528228848E-4</v>
          </cell>
          <cell r="AB47">
            <v>0.40249179584851691</v>
          </cell>
          <cell r="AC47">
            <v>2.0333333333333248E-7</v>
          </cell>
          <cell r="AD47">
            <v>0.1125</v>
          </cell>
          <cell r="AE47">
            <v>0.1116</v>
          </cell>
          <cell r="AF47">
            <v>8.9999999999999802E-4</v>
          </cell>
          <cell r="AG47">
            <v>3</v>
          </cell>
          <cell r="AH47">
            <v>2.6034165586355463E-4</v>
          </cell>
        </row>
        <row r="48">
          <cell r="T48" t="str">
            <v>c_Sulfate_calc_ppm</v>
          </cell>
          <cell r="Y48">
            <v>0.91222098001193563</v>
          </cell>
          <cell r="Z48">
            <v>0.91197904167332167</v>
          </cell>
          <cell r="AA48">
            <v>3.2728811807790758E-3</v>
          </cell>
          <cell r="AB48">
            <v>0.35878161678941578</v>
          </cell>
          <cell r="AC48">
            <v>1.0711751223497838E-5</v>
          </cell>
          <cell r="AD48">
            <v>0.91560811675252995</v>
          </cell>
          <cell r="AE48">
            <v>0.90907578160995517</v>
          </cell>
          <cell r="AF48">
            <v>6.5323351425747855E-3</v>
          </cell>
          <cell r="AG48">
            <v>3</v>
          </cell>
          <cell r="AH48">
            <v>1.8895988307484598E-3</v>
          </cell>
        </row>
        <row r="49">
          <cell r="T49" t="str">
            <v>c_Sulfate_measure_ppm</v>
          </cell>
          <cell r="Y49">
            <v>0.91223333333333334</v>
          </cell>
          <cell r="Z49">
            <v>0.91210000000000002</v>
          </cell>
          <cell r="AA49">
            <v>3.2020826556060679E-3</v>
          </cell>
          <cell r="AB49">
            <v>0.35101574768217941</v>
          </cell>
          <cell r="AC49">
            <v>1.0253333333333207E-5</v>
          </cell>
          <cell r="AD49">
            <v>0.91549999999999998</v>
          </cell>
          <cell r="AE49">
            <v>0.90910000000000002</v>
          </cell>
          <cell r="AF49">
            <v>6.3999999999999613E-3</v>
          </cell>
          <cell r="AG49">
            <v>3</v>
          </cell>
          <cell r="AH49">
            <v>1.8487232831815952E-3</v>
          </cell>
        </row>
        <row r="50">
          <cell r="T50" t="str">
            <v>peak_area_usmin</v>
          </cell>
          <cell r="Y50">
            <v>0.2863</v>
          </cell>
          <cell r="Z50">
            <v>0.26600000000000001</v>
          </cell>
          <cell r="AA50">
            <v>3.6555027014078763E-2</v>
          </cell>
          <cell r="AB50">
            <v>12.768084880921677</v>
          </cell>
          <cell r="AC50">
            <v>1.3362700000000283E-3</v>
          </cell>
          <cell r="AD50">
            <v>0.32850000000000001</v>
          </cell>
          <cell r="AE50">
            <v>0.26440000000000002</v>
          </cell>
          <cell r="AF50">
            <v>6.409999999999999E-2</v>
          </cell>
          <cell r="AG50">
            <v>3</v>
          </cell>
          <cell r="AH50">
            <v>2.1105054686812418E-2</v>
          </cell>
        </row>
        <row r="51">
          <cell r="T51" t="str">
            <v>c_Sulfate_calc_ppm</v>
          </cell>
          <cell r="Y51">
            <v>2.1770746142853441</v>
          </cell>
          <cell r="Z51">
            <v>2.0297341660694865</v>
          </cell>
          <cell r="AA51">
            <v>0.26532187511315786</v>
          </cell>
          <cell r="AB51">
            <v>12.187082306329385</v>
          </cell>
          <cell r="AC51">
            <v>7.0395697413562136E-2</v>
          </cell>
          <cell r="AD51">
            <v>2.483368550970527</v>
          </cell>
          <cell r="AE51">
            <v>2.0181211258160197</v>
          </cell>
          <cell r="AF51">
            <v>0.46524742515450734</v>
          </cell>
          <cell r="AG51">
            <v>3</v>
          </cell>
          <cell r="AH51">
            <v>0.15318365601847797</v>
          </cell>
        </row>
        <row r="52">
          <cell r="T52" t="str">
            <v>c_Sulfate_measure_ppm</v>
          </cell>
          <cell r="Y52">
            <v>2.1773000000000002</v>
          </cell>
          <cell r="Z52">
            <v>2.0301</v>
          </cell>
          <cell r="AA52">
            <v>0.26506723675324334</v>
          </cell>
          <cell r="AB52">
            <v>12.174125602959782</v>
          </cell>
          <cell r="AC52">
            <v>7.0260639999999958E-2</v>
          </cell>
          <cell r="AD52">
            <v>2.4832999999999998</v>
          </cell>
          <cell r="AE52">
            <v>2.0185</v>
          </cell>
          <cell r="AF52">
            <v>0.46479999999999988</v>
          </cell>
          <cell r="AG52">
            <v>3</v>
          </cell>
          <cell r="AH52">
            <v>0.1530366404928353</v>
          </cell>
        </row>
        <row r="53">
          <cell r="T53" t="str">
            <v>peak_area_usmin</v>
          </cell>
          <cell r="Y53">
            <v>2.2666666666666668E-2</v>
          </cell>
          <cell r="Z53">
            <v>2.5000000000000001E-2</v>
          </cell>
          <cell r="AA53">
            <v>4.1283572196859778E-3</v>
          </cell>
          <cell r="AB53">
            <v>18.213340675085192</v>
          </cell>
          <cell r="AC53">
            <v>1.704333333333334E-5</v>
          </cell>
          <cell r="AD53">
            <v>2.5100000000000001E-2</v>
          </cell>
          <cell r="AE53">
            <v>1.7899999999999999E-2</v>
          </cell>
          <cell r="AF53">
            <v>7.2000000000000015E-3</v>
          </cell>
          <cell r="AG53">
            <v>3</v>
          </cell>
          <cell r="AH53">
            <v>2.3835081520966342E-3</v>
          </cell>
        </row>
        <row r="54">
          <cell r="T54" t="str">
            <v>c_Sulfate_calc_ppm</v>
          </cell>
          <cell r="Y54">
            <v>0.26358429418810075</v>
          </cell>
          <cell r="Z54">
            <v>0.28051997789107297</v>
          </cell>
          <cell r="AA54">
            <v>2.9964236608064299E-2</v>
          </cell>
          <cell r="AB54">
            <v>11.367990152964511</v>
          </cell>
          <cell r="AC54">
            <v>8.9785547550406074E-4</v>
          </cell>
          <cell r="AD54">
            <v>0.28124579290691459</v>
          </cell>
          <cell r="AE54">
            <v>0.22898711176631473</v>
          </cell>
          <cell r="AF54">
            <v>5.2258681140599866E-2</v>
          </cell>
          <cell r="AG54">
            <v>3</v>
          </cell>
          <cell r="AH54">
            <v>1.7299860071727562E-2</v>
          </cell>
        </row>
        <row r="55">
          <cell r="T55" t="str">
            <v>c_Sulfate_measure_ppm</v>
          </cell>
          <cell r="Y55">
            <v>0.26376666666666665</v>
          </cell>
          <cell r="Z55">
            <v>0.28079999999999999</v>
          </cell>
          <cell r="AA55">
            <v>3.0198068370896405E-2</v>
          </cell>
          <cell r="AB55">
            <v>11.448781133917505</v>
          </cell>
          <cell r="AC55">
            <v>9.1192333333333384E-4</v>
          </cell>
          <cell r="AD55">
            <v>0.28160000000000002</v>
          </cell>
          <cell r="AE55">
            <v>0.22889999999999999</v>
          </cell>
          <cell r="AF55">
            <v>5.2700000000000025E-2</v>
          </cell>
          <cell r="AG55">
            <v>3</v>
          </cell>
          <cell r="AH55">
            <v>1.7434862902943764E-2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14F-549C-402F-B859-378B308D78D4}">
  <dimension ref="A1:P106"/>
  <sheetViews>
    <sheetView tabSelected="1" topLeftCell="D73" zoomScale="85" zoomScaleNormal="85" workbookViewId="0">
      <selection activeCell="N109" sqref="N109"/>
    </sheetView>
  </sheetViews>
  <sheetFormatPr defaultRowHeight="14.25" x14ac:dyDescent="0.45"/>
  <cols>
    <col min="1" max="7" width="15.73046875" customWidth="1"/>
    <col min="9" max="10" width="9.265625" style="17" bestFit="1" customWidth="1"/>
    <col min="11" max="11" width="9.73046875" style="17" bestFit="1" customWidth="1"/>
    <col min="12" max="13" width="9.265625" style="17" bestFit="1" customWidth="1"/>
    <col min="14" max="15" width="9.73046875" style="1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</row>
    <row r="2" spans="1:16" x14ac:dyDescent="0.45">
      <c r="A2" s="4" t="str">
        <f>[1]IC_201123_Cl!A2</f>
        <v>Cal 1</v>
      </c>
      <c r="B2" s="4" t="str">
        <f>[1]IC_201123_Cl!B2</f>
        <v>Blank</v>
      </c>
      <c r="C2" s="4"/>
      <c r="D2" s="4"/>
      <c r="E2" s="4"/>
      <c r="F2" s="4" t="str">
        <f>[1]IC_201123_Cl!F2</f>
        <v>20.11.2023</v>
      </c>
      <c r="G2" s="4">
        <f>[1]IC_201123_Cl!G2</f>
        <v>1</v>
      </c>
      <c r="H2" s="4">
        <f>[1]IC_201123_Cl!H2</f>
        <v>3.6669999999999998</v>
      </c>
      <c r="I2" s="6">
        <f>[1]IC_201123_Cl!I2</f>
        <v>0.35759999999999997</v>
      </c>
      <c r="J2" s="6">
        <f>[1]IC_201123_Cl!J2</f>
        <v>0</v>
      </c>
      <c r="K2" s="6">
        <f>[1]IC_201123_Cl!K2</f>
        <v>1.4967869858035256</v>
      </c>
      <c r="L2" s="6">
        <f>[1]IC_201123_Cl!L2</f>
        <v>1.3283</v>
      </c>
      <c r="M2" s="6">
        <f>[1]IC_201123_Cl!M2</f>
        <v>0</v>
      </c>
      <c r="N2" s="6"/>
      <c r="O2" s="6"/>
      <c r="P2" s="4" t="str">
        <f>[1]IC_201123_Cl!P2</f>
        <v>DI Water</v>
      </c>
    </row>
    <row r="3" spans="1:16" x14ac:dyDescent="0.45">
      <c r="A3" s="4" t="str">
        <f>[1]IC_201123_Cl!A3</f>
        <v>Cal 2</v>
      </c>
      <c r="B3" s="4" t="str">
        <f>[1]IC_201123_Cl!B3</f>
        <v>x 100</v>
      </c>
      <c r="C3" s="4"/>
      <c r="D3" s="4"/>
      <c r="E3" s="4"/>
      <c r="F3" s="4" t="str">
        <f>[1]IC_201123_Cl!F3</f>
        <v>20.11.2023</v>
      </c>
      <c r="G3" s="4">
        <f>[1]IC_201123_Cl!G3</f>
        <v>1</v>
      </c>
      <c r="H3" s="4">
        <f>[1]IC_201123_Cl!H3</f>
        <v>3.6669999999999998</v>
      </c>
      <c r="I3" s="6">
        <f>[1]IC_201123_Cl!I3</f>
        <v>0.1633</v>
      </c>
      <c r="J3" s="6">
        <f>[1]IC_201123_Cl!J3</f>
        <v>1</v>
      </c>
      <c r="K3" s="6">
        <f>[1]IC_201123_Cl!K3</f>
        <v>0.52156417383641407</v>
      </c>
      <c r="L3" s="6">
        <f>[1]IC_201123_Cl!L3</f>
        <v>0.34129999999999999</v>
      </c>
      <c r="M3" s="6">
        <f>[1]IC_201123_Cl!M3</f>
        <v>100</v>
      </c>
      <c r="N3" s="6"/>
      <c r="O3" s="6"/>
      <c r="P3" s="4" t="str">
        <f>[1]IC_201123_Cl!P3</f>
        <v>0.1 mL in 10</v>
      </c>
    </row>
    <row r="4" spans="1:16" x14ac:dyDescent="0.45">
      <c r="A4" s="4" t="str">
        <f>[1]IC_201123_Cl!A4</f>
        <v>Cal 3</v>
      </c>
      <c r="B4" s="4" t="str">
        <f>[1]IC_201123_Cl!B4</f>
        <v>x 50</v>
      </c>
      <c r="C4" s="4"/>
      <c r="D4" s="4"/>
      <c r="E4" s="4"/>
      <c r="F4" s="4" t="str">
        <f>[1]IC_201123_Cl!F4</f>
        <v>20.11.2023</v>
      </c>
      <c r="G4" s="4">
        <f>[1]IC_201123_Cl!G4</f>
        <v>1</v>
      </c>
      <c r="H4" s="4">
        <f>[1]IC_201123_Cl!H4</f>
        <v>3.6669999999999998</v>
      </c>
      <c r="I4" s="6">
        <f>[1]IC_201123_Cl!I4</f>
        <v>0.43609999999999999</v>
      </c>
      <c r="J4" s="6">
        <f>[1]IC_201123_Cl!J4</f>
        <v>2</v>
      </c>
      <c r="K4" s="6">
        <f>[1]IC_201123_Cl!K4</f>
        <v>1.8907910554865841</v>
      </c>
      <c r="L4" s="6">
        <f>[1]IC_201123_Cl!L4</f>
        <v>1.7270000000000001</v>
      </c>
      <c r="M4" s="6">
        <f>[1]IC_201123_Cl!M4</f>
        <v>50</v>
      </c>
      <c r="N4" s="6"/>
      <c r="O4" s="6"/>
      <c r="P4" s="4" t="str">
        <f>[1]IC_201123_Cl!P4</f>
        <v>0.2 mL in 10</v>
      </c>
    </row>
    <row r="5" spans="1:16" x14ac:dyDescent="0.45">
      <c r="A5" s="4" t="str">
        <f>[1]IC_201123_Cl!A5</f>
        <v>Cal 4</v>
      </c>
      <c r="B5" s="4" t="str">
        <f>[1]IC_201123_Cl!B5</f>
        <v>x 20</v>
      </c>
      <c r="C5" s="4"/>
      <c r="D5" s="4"/>
      <c r="E5" s="4"/>
      <c r="F5" s="4" t="str">
        <f>[1]IC_201123_Cl!F5</f>
        <v>20.11.2023</v>
      </c>
      <c r="G5" s="4">
        <f>[1]IC_201123_Cl!G5</f>
        <v>1</v>
      </c>
      <c r="H5" s="4">
        <f>[1]IC_201123_Cl!H5</f>
        <v>3.6669999999999998</v>
      </c>
      <c r="I5" s="6">
        <f>[1]IC_201123_Cl!I5</f>
        <v>0.93489999999999995</v>
      </c>
      <c r="J5" s="6">
        <f>[1]IC_201123_Cl!J5</f>
        <v>5</v>
      </c>
      <c r="K5" s="6">
        <f>[1]IC_201123_Cl!K5</f>
        <v>4.3943481250140941</v>
      </c>
      <c r="L5" s="6">
        <f>[1]IC_201123_Cl!L5</f>
        <v>4.2610999999999999</v>
      </c>
      <c r="M5" s="6">
        <f>[1]IC_201123_Cl!M5</f>
        <v>20</v>
      </c>
      <c r="N5" s="6"/>
      <c r="O5" s="6"/>
      <c r="P5" s="4" t="str">
        <f>[1]IC_201123_Cl!P5</f>
        <v>0.5 mL in 10</v>
      </c>
    </row>
    <row r="6" spans="1:16" x14ac:dyDescent="0.45">
      <c r="A6" s="4" t="str">
        <f>[1]IC_201123_Cl!A6</f>
        <v>Cal 5</v>
      </c>
      <c r="B6" s="4" t="str">
        <f>[1]IC_201123_Cl!B6</f>
        <v>x 10</v>
      </c>
      <c r="C6" s="4"/>
      <c r="D6" s="4"/>
      <c r="E6" s="4"/>
      <c r="F6" s="4" t="str">
        <f>[1]IC_201123_Cl!F6</f>
        <v>20.11.2023</v>
      </c>
      <c r="G6" s="4">
        <f>[1]IC_201123_Cl!G6</f>
        <v>1</v>
      </c>
      <c r="H6" s="4">
        <f>[1]IC_201123_Cl!H6</f>
        <v>3.67</v>
      </c>
      <c r="I6" s="6">
        <f>[1]IC_201123_Cl!I6</f>
        <v>1.8566</v>
      </c>
      <c r="J6" s="6">
        <f>[1]IC_201123_Cl!J6</f>
        <v>10</v>
      </c>
      <c r="K6" s="6">
        <f>[1]IC_201123_Cl!K6</f>
        <v>9.0205080107067701</v>
      </c>
      <c r="L6" s="6">
        <f>[1]IC_201123_Cl!L6</f>
        <v>8.9430999999999994</v>
      </c>
      <c r="M6" s="6">
        <f>[1]IC_201123_Cl!M6</f>
        <v>10</v>
      </c>
      <c r="N6" s="6"/>
      <c r="O6" s="6"/>
      <c r="P6" s="4" t="str">
        <f>[1]IC_201123_Cl!P6</f>
        <v>0.5 mL in 5</v>
      </c>
    </row>
    <row r="7" spans="1:16" x14ac:dyDescent="0.45">
      <c r="A7" s="4" t="str">
        <f>[1]IC_201123_Cl!A7</f>
        <v>Cal 6</v>
      </c>
      <c r="B7" s="4" t="str">
        <f>[1]IC_201123_Cl!B7</f>
        <v>x 5</v>
      </c>
      <c r="C7" s="4"/>
      <c r="D7" s="4"/>
      <c r="E7" s="4"/>
      <c r="F7" s="4" t="str">
        <f>[1]IC_201123_Cl!F7</f>
        <v>20.11.2023</v>
      </c>
      <c r="G7" s="4">
        <f>[1]IC_201123_Cl!G7</f>
        <v>1</v>
      </c>
      <c r="H7" s="4">
        <f>[1]IC_201123_Cl!H7</f>
        <v>3.673</v>
      </c>
      <c r="I7" s="6">
        <f>[1]IC_201123_Cl!I7</f>
        <v>4.1787999999999998</v>
      </c>
      <c r="J7" s="6">
        <f>[1]IC_201123_Cl!J7</f>
        <v>20</v>
      </c>
      <c r="K7" s="6">
        <f>[1]IC_201123_Cl!K7</f>
        <v>20.676001649152607</v>
      </c>
      <c r="L7" s="6">
        <f>[1]IC_201123_Cl!L7</f>
        <v>20.740500000000001</v>
      </c>
      <c r="M7" s="6">
        <f>[1]IC_201123_Cl!M7</f>
        <v>5</v>
      </c>
      <c r="N7" s="6"/>
      <c r="O7" s="6"/>
      <c r="P7" s="4" t="str">
        <f>[1]IC_201123_Cl!P7</f>
        <v>1 mL in 5</v>
      </c>
    </row>
    <row r="8" spans="1:16" x14ac:dyDescent="0.45">
      <c r="A8" s="4">
        <f>[1]IC_201123_Cl!A8</f>
        <v>1</v>
      </c>
      <c r="B8" s="4" t="str">
        <f>[1]IC_201123_Cl!B8</f>
        <v xml:space="preserve">Blank </v>
      </c>
      <c r="C8" s="4"/>
      <c r="D8" s="4"/>
      <c r="E8" s="4"/>
      <c r="F8" s="4" t="str">
        <f>[1]IC_201123_Cl!F8</f>
        <v>20.11.2023</v>
      </c>
      <c r="G8" s="4">
        <f>[1]IC_201123_Cl!G8</f>
        <v>1</v>
      </c>
      <c r="H8" s="4">
        <f>[1]IC_201123_Cl!H8</f>
        <v>3.6669999999999998</v>
      </c>
      <c r="I8" s="6">
        <f>[1]IC_201123_Cl!I8</f>
        <v>0.10349999999999999</v>
      </c>
      <c r="J8" s="6">
        <f>[1]IC_201123_Cl!J8</f>
        <v>0</v>
      </c>
      <c r="K8" s="6">
        <f>[1]IC_201123_Cl!K8</f>
        <v>0.22141839846002048</v>
      </c>
      <c r="L8" s="6">
        <f>[1]IC_201123_Cl!L8</f>
        <v>3.7199999999999997E-2</v>
      </c>
      <c r="M8" s="6">
        <f>[1]IC_201123_Cl!M8</f>
        <v>0</v>
      </c>
      <c r="N8" s="6"/>
      <c r="O8" s="6"/>
      <c r="P8" s="4" t="str">
        <f>[1]IC_201123_Cl!P8</f>
        <v>DI Water</v>
      </c>
    </row>
    <row r="9" spans="1:16" x14ac:dyDescent="0.45">
      <c r="A9" s="4">
        <f>[1]IC_201123_Cl!A9</f>
        <v>2</v>
      </c>
      <c r="B9" s="4" t="str">
        <f>[1]IC_201123_Cl!B9</f>
        <v>Cal Check</v>
      </c>
      <c r="C9" s="4"/>
      <c r="D9" s="4"/>
      <c r="E9" s="4"/>
      <c r="F9" s="4" t="str">
        <f>[1]IC_201123_Cl!F9</f>
        <v>20.11.2023</v>
      </c>
      <c r="G9" s="4">
        <f>[1]IC_201123_Cl!G9</f>
        <v>1</v>
      </c>
      <c r="H9" s="4">
        <f>[1]IC_201123_Cl!H9</f>
        <v>3.67</v>
      </c>
      <c r="I9" s="6">
        <f>[1]IC_201123_Cl!I9</f>
        <v>1.2357</v>
      </c>
      <c r="J9" s="6">
        <f>[1]IC_201123_Cl!J9</f>
        <v>0</v>
      </c>
      <c r="K9" s="6">
        <f>[1]IC_201123_Cl!K9</f>
        <v>5.9041114901180949</v>
      </c>
      <c r="L9" s="6">
        <f>[1]IC_201123_Cl!L9</f>
        <v>5.7888999999999999</v>
      </c>
      <c r="M9" s="6">
        <f>[1]IC_201123_Cl!M9</f>
        <v>20</v>
      </c>
      <c r="N9" s="6"/>
      <c r="O9" s="6"/>
      <c r="P9" s="4" t="str">
        <f>[1]IC_201123_Cl!P9</f>
        <v>x20 dil</v>
      </c>
    </row>
    <row r="10" spans="1:16" x14ac:dyDescent="0.45">
      <c r="A10" s="4">
        <f>[1]IC_201123_Cl!A10</f>
        <v>3</v>
      </c>
      <c r="B10" s="4" t="str">
        <f>[1]IC_201123_Cl!B10</f>
        <v>0 40 T</v>
      </c>
      <c r="C10" s="4">
        <f>[1]IC_201123_Cl!C10</f>
        <v>0</v>
      </c>
      <c r="D10" s="4">
        <f>[1]IC_201123_Cl!D10</f>
        <v>40</v>
      </c>
      <c r="E10" s="4" t="str">
        <f>[1]IC_201123_Cl!E10</f>
        <v>T</v>
      </c>
      <c r="F10" s="4" t="str">
        <f>[1]IC_201123_Cl!F10</f>
        <v>20.11.2023</v>
      </c>
      <c r="G10" s="4">
        <f>[1]IC_201123_Cl!G10</f>
        <v>1</v>
      </c>
      <c r="H10" s="4">
        <f>[1]IC_201123_Cl!H10</f>
        <v>3.67</v>
      </c>
      <c r="I10" s="6">
        <f>[1]IC_201123_Cl!I10</f>
        <v>0.2515</v>
      </c>
      <c r="J10" s="6">
        <f>[1]IC_201123_Cl!J10</f>
        <v>0</v>
      </c>
      <c r="K10" s="6">
        <f>[1]IC_201123_Cl!K10</f>
        <v>0.96425409671597784</v>
      </c>
      <c r="L10" s="6">
        <f>[1]IC_201123_Cl!L10</f>
        <v>0.78949999999999998</v>
      </c>
      <c r="M10" s="6">
        <f>[1]IC_201123_Cl!M10</f>
        <v>5</v>
      </c>
      <c r="N10" s="6" t="str">
        <f>IF(K10&lt;Quality_Cl!$U$8, "NA",M10*K10)</f>
        <v>NA</v>
      </c>
      <c r="O10" s="6" t="str">
        <f>IF(OR(L10 ="NA",L10&lt;Quality_Cl!$W$8), "NA",M10*L10)</f>
        <v>NA</v>
      </c>
      <c r="P10" s="4" t="str">
        <f>[1]IC_201123_Cl!P10</f>
        <v>0 40 Top</v>
      </c>
    </row>
    <row r="11" spans="1:16" x14ac:dyDescent="0.45">
      <c r="A11" s="4">
        <f>[1]IC_201123_Cl!A11</f>
        <v>4</v>
      </c>
      <c r="B11" s="4" t="str">
        <f>[1]IC_201123_Cl!B11</f>
        <v>10 0 B</v>
      </c>
      <c r="C11" s="4">
        <f>[1]IC_201123_Cl!C11</f>
        <v>10</v>
      </c>
      <c r="D11" s="4">
        <f>[1]IC_201123_Cl!D11</f>
        <v>0</v>
      </c>
      <c r="E11" s="4" t="str">
        <f>[1]IC_201123_Cl!E11</f>
        <v>B</v>
      </c>
      <c r="F11" s="4" t="str">
        <f>[1]IC_201123_Cl!F11</f>
        <v>20.11.2023</v>
      </c>
      <c r="G11" s="4">
        <f>[1]IC_201123_Cl!G11</f>
        <v>1</v>
      </c>
      <c r="H11" s="4">
        <f>[1]IC_201123_Cl!H11</f>
        <v>3.6669999999999998</v>
      </c>
      <c r="I11" s="6">
        <f>[1]IC_201123_Cl!I11</f>
        <v>0.27139999999999997</v>
      </c>
      <c r="J11" s="6">
        <f>[1]IC_201123_Cl!J11</f>
        <v>0</v>
      </c>
      <c r="K11" s="6">
        <f>[1]IC_201123_Cl!K11</f>
        <v>1.0641353831706639</v>
      </c>
      <c r="L11" s="6">
        <f>[1]IC_201123_Cl!L11</f>
        <v>0.89039999999999997</v>
      </c>
      <c r="M11" s="6">
        <f>[1]IC_201123_Cl!M11</f>
        <v>5</v>
      </c>
      <c r="N11" s="6" t="str">
        <f>IF(K11&lt;Quality_Cl!$U$8, "NA",M11*K11)</f>
        <v>NA</v>
      </c>
      <c r="O11" s="6" t="str">
        <f>IF(OR(L11 ="NA",L11&lt;Quality_Cl!$W$8), "NA",M11*L11)</f>
        <v>NA</v>
      </c>
      <c r="P11" s="4" t="str">
        <f>[1]IC_201123_Cl!P11</f>
        <v>10 0  Bottom</v>
      </c>
    </row>
    <row r="12" spans="1:16" x14ac:dyDescent="0.45">
      <c r="A12" s="4">
        <f>[1]IC_201123_Cl!A12</f>
        <v>5</v>
      </c>
      <c r="B12" s="4" t="str">
        <f>[1]IC_201123_Cl!B12</f>
        <v>10 90 B</v>
      </c>
      <c r="C12" s="4">
        <f>[1]IC_201123_Cl!C12</f>
        <v>10</v>
      </c>
      <c r="D12" s="4">
        <f>[1]IC_201123_Cl!D12</f>
        <v>90</v>
      </c>
      <c r="E12" s="4" t="str">
        <f>[1]IC_201123_Cl!E12</f>
        <v>B</v>
      </c>
      <c r="F12" s="4" t="str">
        <f>[1]IC_201123_Cl!F12</f>
        <v>20.11.2023</v>
      </c>
      <c r="G12" s="4">
        <f>[1]IC_201123_Cl!G12</f>
        <v>1</v>
      </c>
      <c r="H12" s="4">
        <f>[1]IC_201123_Cl!H12</f>
        <v>3.67</v>
      </c>
      <c r="I12" s="6">
        <f>[1]IC_201123_Cl!I12</f>
        <v>0.48780000000000001</v>
      </c>
      <c r="J12" s="6">
        <f>[1]IC_201123_Cl!J12</f>
        <v>0</v>
      </c>
      <c r="K12" s="6">
        <f>[1]IC_201123_Cl!K12</f>
        <v>2.150281633863834</v>
      </c>
      <c r="L12" s="6">
        <f>[1]IC_201123_Cl!L12</f>
        <v>1.9895</v>
      </c>
      <c r="M12" s="6">
        <f>[1]IC_201123_Cl!M12</f>
        <v>5</v>
      </c>
      <c r="N12" s="6">
        <f>IF(K12&lt;Quality_Cl!$U$8, "NA",M12*K12)</f>
        <v>10.75140816931917</v>
      </c>
      <c r="O12" s="6">
        <f>IF(OR(L12 ="NA",L12&lt;Quality_Cl!$W$8), "NA",M12*L12)</f>
        <v>9.9474999999999998</v>
      </c>
      <c r="P12" s="4" t="str">
        <f>[1]IC_201123_Cl!P12</f>
        <v>10 90 Bottom</v>
      </c>
    </row>
    <row r="13" spans="1:16" x14ac:dyDescent="0.45">
      <c r="A13" s="4">
        <f>[1]IC_201123_Cl!A13</f>
        <v>6</v>
      </c>
      <c r="B13" s="4" t="str">
        <f>[1]IC_201123_Cl!B13</f>
        <v>10 10 T</v>
      </c>
      <c r="C13" s="4">
        <f>[1]IC_201123_Cl!C13</f>
        <v>10</v>
      </c>
      <c r="D13" s="4">
        <f>[1]IC_201123_Cl!D13</f>
        <v>10</v>
      </c>
      <c r="E13" s="4" t="str">
        <f>[1]IC_201123_Cl!E13</f>
        <v>T</v>
      </c>
      <c r="F13" s="4" t="str">
        <f>[1]IC_201123_Cl!F13</f>
        <v>20.11.2023</v>
      </c>
      <c r="G13" s="4">
        <f>[1]IC_201123_Cl!G13</f>
        <v>1</v>
      </c>
      <c r="H13" s="4">
        <f>[1]IC_201123_Cl!H13</f>
        <v>3.67</v>
      </c>
      <c r="I13" s="6">
        <f>[1]IC_201123_Cl!I13</f>
        <v>0.40289999999999998</v>
      </c>
      <c r="J13" s="6">
        <f>[1]IC_201123_Cl!J13</f>
        <v>0</v>
      </c>
      <c r="K13" s="6">
        <f>[1]IC_201123_Cl!K13</f>
        <v>1.7241549393913287</v>
      </c>
      <c r="L13" s="6">
        <f>[1]IC_201123_Cl!L13</f>
        <v>1.5586</v>
      </c>
      <c r="M13" s="6">
        <f>[1]IC_201123_Cl!M13</f>
        <v>5</v>
      </c>
      <c r="N13" s="6">
        <f>IF(K13&lt;Quality_Cl!$U$8, "NA",M13*K13)</f>
        <v>8.6207746969566443</v>
      </c>
      <c r="O13" s="6">
        <f>IF(OR(L13 ="NA",L13&lt;Quality_Cl!$W$8), "NA",M13*L13)</f>
        <v>7.7930000000000001</v>
      </c>
      <c r="P13" s="4" t="str">
        <f>[1]IC_201123_Cl!P13</f>
        <v>10 10 Top</v>
      </c>
    </row>
    <row r="14" spans="1:16" x14ac:dyDescent="0.45">
      <c r="A14" s="4">
        <f>[1]IC_201123_Cl!A14</f>
        <v>7</v>
      </c>
      <c r="B14" s="4" t="str">
        <f>[1]IC_201123_Cl!B14</f>
        <v>10 80 T</v>
      </c>
      <c r="C14" s="4">
        <f>[1]IC_201123_Cl!C14</f>
        <v>10</v>
      </c>
      <c r="D14" s="4">
        <f>[1]IC_201123_Cl!D14</f>
        <v>80</v>
      </c>
      <c r="E14" s="4" t="str">
        <f>[1]IC_201123_Cl!E14</f>
        <v>T</v>
      </c>
      <c r="F14" s="4" t="str">
        <f>[1]IC_201123_Cl!F14</f>
        <v>20.11.2023</v>
      </c>
      <c r="G14" s="4">
        <f>[1]IC_201123_Cl!G14</f>
        <v>1</v>
      </c>
      <c r="H14" s="4">
        <f>[1]IC_201123_Cl!H14</f>
        <v>3.67</v>
      </c>
      <c r="I14" s="6">
        <f>[1]IC_201123_Cl!I14</f>
        <v>0.71099999999999997</v>
      </c>
      <c r="J14" s="6">
        <f>[1]IC_201123_Cl!J14</f>
        <v>0</v>
      </c>
      <c r="K14" s="6">
        <f>[1]IC_201123_Cl!K14</f>
        <v>3.2705581733957914</v>
      </c>
      <c r="L14" s="6">
        <f>[1]IC_201123_Cl!L14</f>
        <v>3.1236000000000002</v>
      </c>
      <c r="M14" s="6">
        <f>[1]IC_201123_Cl!M14</f>
        <v>5</v>
      </c>
      <c r="N14" s="6">
        <f>IF(K14&lt;Quality_Cl!$U$8, "NA",M14*K14)</f>
        <v>16.352790866978957</v>
      </c>
      <c r="O14" s="6">
        <f>IF(OR(L14 ="NA",L14&lt;Quality_Cl!$W$8), "NA",M14*L14)</f>
        <v>15.618</v>
      </c>
      <c r="P14" s="4" t="str">
        <f>[1]IC_201123_Cl!P14</f>
        <v>10 80 Top</v>
      </c>
    </row>
    <row r="15" spans="1:16" x14ac:dyDescent="0.45">
      <c r="A15" s="4">
        <f>[1]IC_201123_Cl!A15</f>
        <v>8</v>
      </c>
      <c r="B15" s="4" t="str">
        <f>[1]IC_201123_Cl!B15</f>
        <v>10 20 B</v>
      </c>
      <c r="C15" s="4">
        <f>[1]IC_201123_Cl!C15</f>
        <v>10</v>
      </c>
      <c r="D15" s="4">
        <f>[1]IC_201123_Cl!D15</f>
        <v>20</v>
      </c>
      <c r="E15" s="4" t="str">
        <f>[1]IC_201123_Cl!E15</f>
        <v>B</v>
      </c>
      <c r="F15" s="4" t="str">
        <f>[1]IC_201123_Cl!F15</f>
        <v>20.11.2023</v>
      </c>
      <c r="G15" s="4">
        <f>[1]IC_201123_Cl!G15</f>
        <v>1</v>
      </c>
      <c r="H15" s="4">
        <f>[1]IC_201123_Cl!H15</f>
        <v>3.67</v>
      </c>
      <c r="I15" s="6">
        <f>[1]IC_201123_Cl!I15</f>
        <v>0.39029999999999998</v>
      </c>
      <c r="J15" s="6">
        <f>[1]IC_201123_Cl!J15</f>
        <v>0</v>
      </c>
      <c r="K15" s="6">
        <f>[1]IC_201123_Cl!K15</f>
        <v>1.6609135218371054</v>
      </c>
      <c r="L15" s="6">
        <f>[1]IC_201123_Cl!L15</f>
        <v>1.4945999999999999</v>
      </c>
      <c r="M15" s="6">
        <f>[1]IC_201123_Cl!M15</f>
        <v>5</v>
      </c>
      <c r="N15" s="6">
        <f>IF(K15&lt;Quality_Cl!$U$8, "NA",M15*K15)</f>
        <v>8.3045676091855274</v>
      </c>
      <c r="O15" s="6">
        <f>IF(OR(L15 ="NA",L15&lt;Quality_Cl!$W$8), "NA",M15*L15)</f>
        <v>7.4729999999999999</v>
      </c>
      <c r="P15" s="4" t="str">
        <f>[1]IC_201123_Cl!P15</f>
        <v>10 20 Bottom</v>
      </c>
    </row>
    <row r="16" spans="1:16" x14ac:dyDescent="0.45">
      <c r="A16" s="4">
        <f>[1]IC_201123_Cl!A16</f>
        <v>9</v>
      </c>
      <c r="B16" s="4" t="str">
        <f>[1]IC_201123_Cl!B16</f>
        <v>20 30 T</v>
      </c>
      <c r="C16" s="4">
        <f>[1]IC_201123_Cl!C16</f>
        <v>20</v>
      </c>
      <c r="D16" s="4">
        <f>[1]IC_201123_Cl!D16</f>
        <v>30</v>
      </c>
      <c r="E16" s="4" t="str">
        <f>[1]IC_201123_Cl!E16</f>
        <v>T</v>
      </c>
      <c r="F16" s="4" t="str">
        <f>[1]IC_201123_Cl!F16</f>
        <v>20.11.2023</v>
      </c>
      <c r="G16" s="4">
        <f>[1]IC_201123_Cl!G16</f>
        <v>1</v>
      </c>
      <c r="H16" s="4">
        <f>[1]IC_201123_Cl!H16</f>
        <v>3.67</v>
      </c>
      <c r="I16" s="6">
        <f>[1]IC_201123_Cl!I16</f>
        <v>0.40949999999999998</v>
      </c>
      <c r="J16" s="6">
        <f>[1]IC_201123_Cl!J16</f>
        <v>0</v>
      </c>
      <c r="K16" s="6">
        <f>[1]IC_201123_Cl!K16</f>
        <v>1.7572813962054457</v>
      </c>
      <c r="L16" s="6">
        <f>[1]IC_201123_Cl!L16</f>
        <v>1.5916999999999999</v>
      </c>
      <c r="M16" s="6">
        <f>[1]IC_201123_Cl!M16</f>
        <v>5</v>
      </c>
      <c r="N16" s="6">
        <f>IF(K16&lt;Quality_Cl!$U$8, "NA",M16*K16)</f>
        <v>8.7864069810272287</v>
      </c>
      <c r="O16" s="6">
        <f>IF(OR(L16 ="NA",L16&lt;Quality_Cl!$W$8), "NA",M16*L16)</f>
        <v>7.958499999999999</v>
      </c>
      <c r="P16" s="4" t="str">
        <f>[1]IC_201123_Cl!P16</f>
        <v>20 30 Top</v>
      </c>
    </row>
    <row r="17" spans="1:16" x14ac:dyDescent="0.45">
      <c r="A17" s="4">
        <f>[1]IC_201123_Cl!A17</f>
        <v>10</v>
      </c>
      <c r="B17" s="4" t="str">
        <f>[1]IC_201123_Cl!B17</f>
        <v>10 30 T</v>
      </c>
      <c r="C17" s="4">
        <f>[1]IC_201123_Cl!C17</f>
        <v>10</v>
      </c>
      <c r="D17" s="4">
        <f>[1]IC_201123_Cl!D17</f>
        <v>30</v>
      </c>
      <c r="E17" s="4" t="str">
        <f>[1]IC_201123_Cl!E17</f>
        <v>T</v>
      </c>
      <c r="F17" s="4" t="str">
        <f>[1]IC_201123_Cl!F17</f>
        <v>20.11.2023</v>
      </c>
      <c r="G17" s="4">
        <f>[1]IC_201123_Cl!G17</f>
        <v>1</v>
      </c>
      <c r="H17" s="4">
        <f>[1]IC_201123_Cl!H17</f>
        <v>3.67</v>
      </c>
      <c r="I17" s="6">
        <f>[1]IC_201123_Cl!I17</f>
        <v>0.40739999999999998</v>
      </c>
      <c r="J17" s="6">
        <f>[1]IC_201123_Cl!J17</f>
        <v>0</v>
      </c>
      <c r="K17" s="6">
        <f>[1]IC_201123_Cl!K17</f>
        <v>1.7467411599464087</v>
      </c>
      <c r="L17" s="6">
        <f>[1]IC_201123_Cl!L17</f>
        <v>1.5811999999999999</v>
      </c>
      <c r="M17" s="6">
        <f>[1]IC_201123_Cl!M17</f>
        <v>5</v>
      </c>
      <c r="N17" s="6">
        <f>IF(K17&lt;Quality_Cl!$U$8, "NA",M17*K17)</f>
        <v>8.7337057997320429</v>
      </c>
      <c r="O17" s="6">
        <f>IF(OR(L17 ="NA",L17&lt;Quality_Cl!$W$8), "NA",M17*L17)</f>
        <v>7.9059999999999997</v>
      </c>
      <c r="P17" s="4" t="str">
        <f>[1]IC_201123_Cl!P17</f>
        <v>10 30 Top</v>
      </c>
    </row>
    <row r="18" spans="1:16" x14ac:dyDescent="0.45">
      <c r="A18" s="4">
        <f>[1]IC_201123_Cl!A18</f>
        <v>11</v>
      </c>
      <c r="B18" s="4" t="str">
        <f>[1]IC_201123_Cl!B18</f>
        <v>10 20 T</v>
      </c>
      <c r="C18" s="4">
        <f>[1]IC_201123_Cl!C18</f>
        <v>10</v>
      </c>
      <c r="D18" s="4">
        <f>[1]IC_201123_Cl!D18</f>
        <v>20</v>
      </c>
      <c r="E18" s="4" t="str">
        <f>[1]IC_201123_Cl!E18</f>
        <v>T</v>
      </c>
      <c r="F18" s="4" t="str">
        <f>[1]IC_201123_Cl!F18</f>
        <v>20.11.2023</v>
      </c>
      <c r="G18" s="4">
        <f>[1]IC_201123_Cl!G18</f>
        <v>1</v>
      </c>
      <c r="H18" s="4">
        <f>[1]IC_201123_Cl!H18</f>
        <v>3.67</v>
      </c>
      <c r="I18" s="6">
        <f>[1]IC_201123_Cl!I18</f>
        <v>0.39810000000000001</v>
      </c>
      <c r="J18" s="6">
        <f>[1]IC_201123_Cl!J18</f>
        <v>0</v>
      </c>
      <c r="K18" s="6">
        <f>[1]IC_201123_Cl!K18</f>
        <v>1.7000629707992438</v>
      </c>
      <c r="L18" s="6">
        <f>[1]IC_201123_Cl!L18</f>
        <v>1.5339</v>
      </c>
      <c r="M18" s="6">
        <f>[1]IC_201123_Cl!M18</f>
        <v>5</v>
      </c>
      <c r="N18" s="6">
        <f>IF(K18&lt;Quality_Cl!$U$8, "NA",M18*K18)</f>
        <v>8.500314853996219</v>
      </c>
      <c r="O18" s="6">
        <f>IF(OR(L18 ="NA",L18&lt;Quality_Cl!$W$8), "NA",M18*L18)</f>
        <v>7.6695000000000002</v>
      </c>
      <c r="P18" s="4" t="str">
        <f>[1]IC_201123_Cl!P18</f>
        <v>10 20 Top</v>
      </c>
    </row>
    <row r="19" spans="1:16" x14ac:dyDescent="0.45">
      <c r="A19" s="4">
        <f>[1]IC_201123_Cl!A19</f>
        <v>12</v>
      </c>
      <c r="B19" s="4" t="str">
        <f>[1]IC_201123_Cl!B19</f>
        <v>10 100 T</v>
      </c>
      <c r="C19" s="4">
        <f>[1]IC_201123_Cl!C19</f>
        <v>10</v>
      </c>
      <c r="D19" s="4">
        <f>[1]IC_201123_Cl!D19</f>
        <v>100</v>
      </c>
      <c r="E19" s="4" t="str">
        <f>[1]IC_201123_Cl!E19</f>
        <v>T</v>
      </c>
      <c r="F19" s="4" t="str">
        <f>[1]IC_201123_Cl!F19</f>
        <v>20.11.2023</v>
      </c>
      <c r="G19" s="4">
        <f>[1]IC_201123_Cl!G19</f>
        <v>1</v>
      </c>
      <c r="H19" s="4">
        <f>[1]IC_201123_Cl!H19</f>
        <v>3.673</v>
      </c>
      <c r="I19" s="6">
        <f>[1]IC_201123_Cl!I19</f>
        <v>1.5415000000000001</v>
      </c>
      <c r="J19" s="6">
        <f>[1]IC_201123_Cl!J19</f>
        <v>0</v>
      </c>
      <c r="K19" s="6">
        <f>[1]IC_201123_Cl!K19</f>
        <v>7.4389706558388502</v>
      </c>
      <c r="L19" s="6">
        <f>[1]IC_201123_Cl!L19</f>
        <v>7.3428000000000004</v>
      </c>
      <c r="M19" s="6">
        <f>[1]IC_201123_Cl!M19</f>
        <v>5</v>
      </c>
      <c r="N19" s="6">
        <f>IF(K19&lt;Quality_Cl!$U$8, "NA",M19*K19)</f>
        <v>37.194853279194248</v>
      </c>
      <c r="O19" s="6">
        <f>IF(OR(L19 ="NA",L19&lt;Quality_Cl!$W$8), "NA",M19*L19)</f>
        <v>36.713999999999999</v>
      </c>
      <c r="P19" s="4" t="str">
        <f>[1]IC_201123_Cl!P19</f>
        <v>10 100 Top</v>
      </c>
    </row>
    <row r="20" spans="1:16" x14ac:dyDescent="0.45">
      <c r="A20" s="4">
        <f>[1]IC_201123_Cl!A20</f>
        <v>13</v>
      </c>
      <c r="B20" s="4" t="str">
        <f>[1]IC_201123_Cl!B20</f>
        <v>10 80 B</v>
      </c>
      <c r="C20" s="4">
        <f>[1]IC_201123_Cl!C20</f>
        <v>10</v>
      </c>
      <c r="D20" s="4">
        <f>[1]IC_201123_Cl!D20</f>
        <v>80</v>
      </c>
      <c r="E20" s="4" t="str">
        <f>[1]IC_201123_Cl!E20</f>
        <v>B</v>
      </c>
      <c r="F20" s="4" t="str">
        <f>[1]IC_201123_Cl!F20</f>
        <v>20.11.2023</v>
      </c>
      <c r="G20" s="4">
        <f>[1]IC_201123_Cl!G20</f>
        <v>1</v>
      </c>
      <c r="H20" s="4">
        <f>[1]IC_201123_Cl!H20</f>
        <v>3.67</v>
      </c>
      <c r="I20" s="6">
        <f>[1]IC_201123_Cl!I20</f>
        <v>0.19439999999999999</v>
      </c>
      <c r="J20" s="6">
        <f>[1]IC_201123_Cl!J20</f>
        <v>0</v>
      </c>
      <c r="K20" s="6">
        <f>[1]IC_201123_Cl!K20</f>
        <v>0.67766005367263216</v>
      </c>
      <c r="L20" s="6">
        <f>[1]IC_201123_Cl!L20</f>
        <v>0.49940000000000001</v>
      </c>
      <c r="M20" s="6">
        <f>[1]IC_201123_Cl!M20</f>
        <v>5</v>
      </c>
      <c r="N20" s="6" t="str">
        <f>IF(K20&lt;Quality_Cl!$U$8, "NA",M20*K20)</f>
        <v>NA</v>
      </c>
      <c r="O20" s="6" t="str">
        <f>IF(OR(L20 ="NA",L20&lt;Quality_Cl!$W$8), "NA",M20*L20)</f>
        <v>NA</v>
      </c>
      <c r="P20" s="4" t="str">
        <f>[1]IC_201123_Cl!P20</f>
        <v>10 80 Bottom</v>
      </c>
    </row>
    <row r="21" spans="1:16" x14ac:dyDescent="0.45">
      <c r="A21" s="4">
        <f>[1]IC_201123_Cl!A21</f>
        <v>14</v>
      </c>
      <c r="B21" s="4" t="str">
        <f>[1]IC_201123_Cl!B21</f>
        <v>20 10 B</v>
      </c>
      <c r="C21" s="4">
        <f>[1]IC_201123_Cl!C21</f>
        <v>20</v>
      </c>
      <c r="D21" s="4">
        <f>[1]IC_201123_Cl!D21</f>
        <v>10</v>
      </c>
      <c r="E21" s="4" t="str">
        <f>[1]IC_201123_Cl!E21</f>
        <v>B</v>
      </c>
      <c r="F21" s="4" t="str">
        <f>[1]IC_201123_Cl!F21</f>
        <v>20.11.2023</v>
      </c>
      <c r="G21" s="4">
        <f>[1]IC_201123_Cl!G21</f>
        <v>1</v>
      </c>
      <c r="H21" s="4">
        <f>[1]IC_201123_Cl!H21</f>
        <v>3.67</v>
      </c>
      <c r="I21" s="6">
        <f>[1]IC_201123_Cl!I21</f>
        <v>0.41139999999999999</v>
      </c>
      <c r="J21" s="6">
        <f>[1]IC_201123_Cl!J21</f>
        <v>0</v>
      </c>
      <c r="K21" s="6">
        <f>[1]IC_201123_Cl!K21</f>
        <v>1.7668178004398127</v>
      </c>
      <c r="L21" s="6">
        <f>[1]IC_201123_Cl!L21</f>
        <v>1.6012999999999999</v>
      </c>
      <c r="M21" s="6">
        <f>[1]IC_201123_Cl!M21</f>
        <v>5</v>
      </c>
      <c r="N21" s="6">
        <f>IF(K21&lt;Quality_Cl!$U$8, "NA",M21*K21)</f>
        <v>8.8340890021990646</v>
      </c>
      <c r="O21" s="6">
        <f>IF(OR(L21 ="NA",L21&lt;Quality_Cl!$W$8), "NA",M21*L21)</f>
        <v>8.0064999999999991</v>
      </c>
      <c r="P21" s="4" t="str">
        <f>[1]IC_201123_Cl!P21</f>
        <v>20 10 Bottom</v>
      </c>
    </row>
    <row r="22" spans="1:16" x14ac:dyDescent="0.45">
      <c r="A22" s="4">
        <f>[1]IC_201123_Cl!A22</f>
        <v>15</v>
      </c>
      <c r="B22" s="4" t="str">
        <f>[1]IC_201123_Cl!B22</f>
        <v>Blank</v>
      </c>
      <c r="C22" s="4"/>
      <c r="D22" s="4"/>
      <c r="E22" s="4"/>
      <c r="F22" s="4" t="str">
        <f>[1]IC_201123_Cl!F22</f>
        <v>20.11.2023</v>
      </c>
      <c r="G22" s="4">
        <f>[1]IC_201123_Cl!G22</f>
        <v>1</v>
      </c>
      <c r="H22" s="4">
        <f>[1]IC_201123_Cl!H22</f>
        <v>3.67</v>
      </c>
      <c r="I22" s="6">
        <f>[1]IC_201123_Cl!I22</f>
        <v>0.24940000000000001</v>
      </c>
      <c r="J22" s="6">
        <f>[1]IC_201123_Cl!J22</f>
        <v>0</v>
      </c>
      <c r="K22" s="6">
        <f>[1]IC_201123_Cl!K22</f>
        <v>0.95371386045694073</v>
      </c>
      <c r="L22" s="6">
        <f>[1]IC_201123_Cl!L22</f>
        <v>0.77839999999999998</v>
      </c>
      <c r="M22" s="6">
        <f>[1]IC_201123_Cl!M22</f>
        <v>0</v>
      </c>
      <c r="N22" s="6"/>
      <c r="O22" s="6"/>
      <c r="P22" s="4" t="str">
        <f>[1]IC_201123_Cl!P22</f>
        <v>DI Water</v>
      </c>
    </row>
    <row r="23" spans="1:16" x14ac:dyDescent="0.45">
      <c r="A23" s="4">
        <f>[1]IC_201123_Cl!A23</f>
        <v>16</v>
      </c>
      <c r="B23" s="4" t="str">
        <f>[1]IC_201123_Cl!B23</f>
        <v>Cal Check</v>
      </c>
      <c r="C23" s="4"/>
      <c r="D23" s="4"/>
      <c r="E23" s="4"/>
      <c r="F23" s="4" t="str">
        <f>[1]IC_201123_Cl!F23</f>
        <v>20.11.2023</v>
      </c>
      <c r="G23" s="4">
        <f>[1]IC_201123_Cl!G23</f>
        <v>1</v>
      </c>
      <c r="H23" s="4">
        <f>[1]IC_201123_Cl!H23</f>
        <v>3.673</v>
      </c>
      <c r="I23" s="6">
        <f>[1]IC_201123_Cl!I23</f>
        <v>1.2405999999999999</v>
      </c>
      <c r="J23" s="6">
        <f>[1]IC_201123_Cl!J23</f>
        <v>0</v>
      </c>
      <c r="K23" s="6">
        <f>[1]IC_201123_Cl!K23</f>
        <v>5.9287053747225142</v>
      </c>
      <c r="L23" s="6">
        <f>[1]IC_201123_Cl!L23</f>
        <v>5.8140000000000001</v>
      </c>
      <c r="M23" s="6">
        <f>[1]IC_201123_Cl!M23</f>
        <v>20</v>
      </c>
      <c r="N23" s="6"/>
      <c r="O23" s="6"/>
      <c r="P23" s="4" t="str">
        <f>[1]IC_201123_Cl!P23</f>
        <v>x20 dil</v>
      </c>
    </row>
    <row r="24" spans="1:16" x14ac:dyDescent="0.45">
      <c r="A24" s="4">
        <f>[1]IC_201123_Cl!A24</f>
        <v>17</v>
      </c>
      <c r="B24" s="4" t="str">
        <f>[1]IC_201123_Cl!B24</f>
        <v>0 90 B</v>
      </c>
      <c r="C24" s="4"/>
      <c r="D24" s="4"/>
      <c r="E24" s="4"/>
      <c r="F24" s="4" t="str">
        <f>[1]IC_201123_Cl!F24</f>
        <v>20.11.2023</v>
      </c>
      <c r="G24" s="4">
        <f>[1]IC_201123_Cl!G24</f>
        <v>1</v>
      </c>
      <c r="H24" s="4">
        <f>[1]IC_201123_Cl!H24</f>
        <v>3.73</v>
      </c>
      <c r="I24" s="6">
        <f>[1]IC_201123_Cl!I24</f>
        <v>2.0199999999999999E-2</v>
      </c>
      <c r="J24" s="6">
        <f>[1]IC_201123_Cl!J24</f>
        <v>0</v>
      </c>
      <c r="K24" s="6">
        <f>[1]IC_201123_Cl!K24</f>
        <v>-0.19667763981512307</v>
      </c>
      <c r="L24" s="6">
        <f>[1]IC_201123_Cl!L24</f>
        <v>-0.38569999999999999</v>
      </c>
      <c r="M24" s="6">
        <f>[1]IC_201123_Cl!M24</f>
        <v>0</v>
      </c>
      <c r="N24" s="6"/>
      <c r="O24" s="6"/>
      <c r="P24" s="4" t="str">
        <f>[1]IC_201123_Cl!P24</f>
        <v>Disregard, started by accident</v>
      </c>
    </row>
    <row r="25" spans="1:16" x14ac:dyDescent="0.45">
      <c r="A25" s="4">
        <f>[1]IC_201123_Cl!A25</f>
        <v>18</v>
      </c>
      <c r="B25" s="4" t="str">
        <f>[1]IC_201123_Cl!B25</f>
        <v>Blank</v>
      </c>
      <c r="C25" s="4"/>
      <c r="D25" s="4"/>
      <c r="E25" s="4"/>
      <c r="F25" s="4" t="str">
        <f>[1]IC_201123_Cl!F25</f>
        <v>20.11.2023</v>
      </c>
      <c r="G25" s="4">
        <f>[1]IC_201123_Cl!G25</f>
        <v>1</v>
      </c>
      <c r="H25" s="4">
        <f>[1]IC_201123_Cl!H25</f>
        <v>3.6869999999999998</v>
      </c>
      <c r="I25" s="6">
        <f>[1]IC_201123_Cl!I25</f>
        <v>0.15240000000000001</v>
      </c>
      <c r="J25" s="6">
        <f>[1]IC_201123_Cl!J25</f>
        <v>0</v>
      </c>
      <c r="K25" s="6">
        <f>[1]IC_201123_Cl!K25</f>
        <v>0.46685532849188754</v>
      </c>
      <c r="L25" s="6">
        <f>[1]IC_201123_Cl!L25</f>
        <v>0.28589999999999999</v>
      </c>
      <c r="M25" s="6">
        <f>[1]IC_201123_Cl!M25</f>
        <v>0</v>
      </c>
      <c r="N25" s="6"/>
      <c r="O25" s="6"/>
      <c r="P25" s="4" t="str">
        <f>[1]IC_201123_Cl!P25</f>
        <v>Disregard, wash column</v>
      </c>
    </row>
    <row r="26" spans="1:16" x14ac:dyDescent="0.45">
      <c r="A26" s="4">
        <f>[1]IC_201123_Cl!A26</f>
        <v>19</v>
      </c>
      <c r="B26" s="4" t="str">
        <f>[1]IC_201123_Cl!B26</f>
        <v>Blank</v>
      </c>
      <c r="C26" s="4"/>
      <c r="D26" s="4"/>
      <c r="E26" s="4"/>
      <c r="F26" s="4" t="str">
        <f>[1]IC_201123_Cl!F26</f>
        <v>20.11.2023</v>
      </c>
      <c r="G26" s="4">
        <f>[1]IC_201123_Cl!G26</f>
        <v>1</v>
      </c>
      <c r="H26" s="4">
        <f>[1]IC_201123_Cl!H26</f>
        <v>3.67</v>
      </c>
      <c r="I26" s="6">
        <f>[1]IC_201123_Cl!I26</f>
        <v>0.25180000000000002</v>
      </c>
      <c r="J26" s="6">
        <f>[1]IC_201123_Cl!J26</f>
        <v>0</v>
      </c>
      <c r="K26" s="6">
        <f>[1]IC_201123_Cl!K26</f>
        <v>0.96575984475298327</v>
      </c>
      <c r="L26" s="6">
        <f>[1]IC_201123_Cl!L26</f>
        <v>0.79090000000000005</v>
      </c>
      <c r="M26" s="6">
        <f>[1]IC_201123_Cl!M26</f>
        <v>0</v>
      </c>
      <c r="N26" s="6"/>
      <c r="O26" s="6"/>
      <c r="P26" s="4" t="str">
        <f>[1]IC_201123_Cl!P26</f>
        <v>DI Water</v>
      </c>
    </row>
    <row r="27" spans="1:16" x14ac:dyDescent="0.45">
      <c r="A27" s="4">
        <f>[1]IC_201123_Cl!A27</f>
        <v>20</v>
      </c>
      <c r="B27" s="4" t="str">
        <f>[1]IC_201123_Cl!B27</f>
        <v>0 90 B</v>
      </c>
      <c r="C27" s="4">
        <f>[1]IC_201123_Cl!C27</f>
        <v>0</v>
      </c>
      <c r="D27" s="4">
        <f>[1]IC_201123_Cl!D27</f>
        <v>90</v>
      </c>
      <c r="E27" s="4" t="str">
        <f>[1]IC_201123_Cl!E27</f>
        <v>B</v>
      </c>
      <c r="F27" s="4" t="str">
        <f>[1]IC_201123_Cl!F27</f>
        <v>20.11.2023</v>
      </c>
      <c r="G27" s="4">
        <f>[1]IC_201123_Cl!G27</f>
        <v>1</v>
      </c>
      <c r="H27" s="4">
        <f>[1]IC_201123_Cl!H27</f>
        <v>3.6629999999999998</v>
      </c>
      <c r="I27" s="6">
        <f>[1]IC_201123_Cl!I27</f>
        <v>0.39700000000000002</v>
      </c>
      <c r="J27" s="6">
        <f>[1]IC_201123_Cl!J27</f>
        <v>0</v>
      </c>
      <c r="K27" s="6">
        <f>[1]IC_201123_Cl!K27</f>
        <v>1.6945418946635578</v>
      </c>
      <c r="L27" s="6">
        <f>[1]IC_201123_Cl!L27</f>
        <v>1.5282</v>
      </c>
      <c r="M27" s="6">
        <f>[1]IC_201123_Cl!M27</f>
        <v>5</v>
      </c>
      <c r="N27" s="6">
        <f>IF(K27&lt;Quality_Cl!$U$8, "NA",M27*K27)</f>
        <v>8.4727094733177886</v>
      </c>
      <c r="O27" s="6">
        <f>IF(OR(L27 ="NA",L27&lt;Quality_Cl!$W$8), "NA",M27*L27)</f>
        <v>7.641</v>
      </c>
      <c r="P27" s="4" t="str">
        <f>[1]IC_201123_Cl!P27</f>
        <v>0 90 Bottom</v>
      </c>
    </row>
    <row r="28" spans="1:16" x14ac:dyDescent="0.45">
      <c r="A28" s="4">
        <f>[1]IC_201123_Cl!A28</f>
        <v>21</v>
      </c>
      <c r="B28" s="4" t="str">
        <f>[1]IC_201123_Cl!B28</f>
        <v>10 40 T</v>
      </c>
      <c r="C28" s="4">
        <f>[1]IC_201123_Cl!C28</f>
        <v>10</v>
      </c>
      <c r="D28" s="4">
        <f>[1]IC_201123_Cl!D28</f>
        <v>40</v>
      </c>
      <c r="E28" s="4" t="str">
        <f>[1]IC_201123_Cl!E28</f>
        <v>T</v>
      </c>
      <c r="F28" s="4" t="str">
        <f>[1]IC_201123_Cl!F28</f>
        <v>20.11.2023</v>
      </c>
      <c r="G28" s="4">
        <f>[1]IC_201123_Cl!G28</f>
        <v>1</v>
      </c>
      <c r="H28" s="4">
        <f>[1]IC_201123_Cl!H28</f>
        <v>3.6629999999999998</v>
      </c>
      <c r="I28" s="6">
        <f>[1]IC_201123_Cl!I28</f>
        <v>0.38950000000000001</v>
      </c>
      <c r="J28" s="6">
        <f>[1]IC_201123_Cl!J28</f>
        <v>0</v>
      </c>
      <c r="K28" s="6">
        <f>[1]IC_201123_Cl!K28</f>
        <v>1.6568981937384246</v>
      </c>
      <c r="L28" s="6">
        <f>[1]IC_201123_Cl!L28</f>
        <v>1.4904999999999999</v>
      </c>
      <c r="M28" s="6">
        <f>[1]IC_201123_Cl!M28</f>
        <v>5</v>
      </c>
      <c r="N28" s="6">
        <f>IF(K28&lt;Quality_Cl!$U$8, "NA",M28*K28)</f>
        <v>8.2844909686921238</v>
      </c>
      <c r="O28" s="6">
        <f>IF(OR(L28 ="NA",L28&lt;Quality_Cl!$W$8), "NA",M28*L28)</f>
        <v>7.4524999999999997</v>
      </c>
      <c r="P28" s="4" t="str">
        <f>[1]IC_201123_Cl!P28</f>
        <v>10 40 Top</v>
      </c>
    </row>
    <row r="29" spans="1:16" x14ac:dyDescent="0.45">
      <c r="A29" s="4">
        <f>[1]IC_201123_Cl!A29</f>
        <v>22</v>
      </c>
      <c r="B29" s="4" t="str">
        <f>[1]IC_201123_Cl!B29</f>
        <v>10 50 T</v>
      </c>
      <c r="C29" s="4">
        <f>[1]IC_201123_Cl!C29</f>
        <v>10</v>
      </c>
      <c r="D29" s="4">
        <f>[1]IC_201123_Cl!D29</f>
        <v>50</v>
      </c>
      <c r="E29" s="4" t="str">
        <f>[1]IC_201123_Cl!E29</f>
        <v>T</v>
      </c>
      <c r="F29" s="4" t="str">
        <f>[1]IC_201123_Cl!F29</f>
        <v>20.11.2023</v>
      </c>
      <c r="G29" s="4">
        <f>[1]IC_201123_Cl!G29</f>
        <v>1</v>
      </c>
      <c r="H29" s="4">
        <f>[1]IC_201123_Cl!H29</f>
        <v>3.6629999999999998</v>
      </c>
      <c r="I29" s="6">
        <f>[1]IC_201123_Cl!I29</f>
        <v>0.35620000000000002</v>
      </c>
      <c r="J29" s="6">
        <f>[1]IC_201123_Cl!J29</f>
        <v>0</v>
      </c>
      <c r="K29" s="6">
        <f>[1]IC_201123_Cl!K29</f>
        <v>1.4897601616308342</v>
      </c>
      <c r="L29" s="6">
        <f>[1]IC_201123_Cl!L29</f>
        <v>1.3212999999999999</v>
      </c>
      <c r="M29" s="6">
        <f>[1]IC_201123_Cl!M29</f>
        <v>5</v>
      </c>
      <c r="N29" s="6" t="str">
        <f>IF(K29&lt;Quality_Cl!$U$8, "NA",M29*K29)</f>
        <v>NA</v>
      </c>
      <c r="O29" s="6" t="str">
        <f>IF(OR(L29 ="NA",L29&lt;Quality_Cl!$W$8), "NA",M29*L29)</f>
        <v>NA</v>
      </c>
      <c r="P29" s="4" t="str">
        <f>[1]IC_201123_Cl!P29</f>
        <v>10 50 Top</v>
      </c>
    </row>
    <row r="30" spans="1:16" x14ac:dyDescent="0.45">
      <c r="A30" s="4">
        <f>[1]IC_201123_Cl!A30</f>
        <v>23</v>
      </c>
      <c r="B30" s="4" t="str">
        <f>[1]IC_201123_Cl!B30</f>
        <v>0 50 B</v>
      </c>
      <c r="C30" s="4">
        <f>[1]IC_201123_Cl!C30</f>
        <v>0</v>
      </c>
      <c r="D30" s="4">
        <f>[1]IC_201123_Cl!D30</f>
        <v>50</v>
      </c>
      <c r="E30" s="4" t="str">
        <f>[1]IC_201123_Cl!E30</f>
        <v>B</v>
      </c>
      <c r="F30" s="4" t="str">
        <f>[1]IC_201123_Cl!F30</f>
        <v>20.11.2023</v>
      </c>
      <c r="G30" s="4">
        <f>[1]IC_201123_Cl!G30</f>
        <v>1</v>
      </c>
      <c r="H30" s="4">
        <f>[1]IC_201123_Cl!H30</f>
        <v>3.66</v>
      </c>
      <c r="I30" s="6">
        <f>[1]IC_201123_Cl!I30</f>
        <v>0.2334</v>
      </c>
      <c r="J30" s="6">
        <f>[1]IC_201123_Cl!J30</f>
        <v>0</v>
      </c>
      <c r="K30" s="6">
        <f>[1]IC_201123_Cl!K30</f>
        <v>0.87340729848332366</v>
      </c>
      <c r="L30" s="6">
        <f>[1]IC_201123_Cl!L30</f>
        <v>0.69710000000000005</v>
      </c>
      <c r="M30" s="6">
        <f>[1]IC_201123_Cl!M30</f>
        <v>5</v>
      </c>
      <c r="N30" s="6" t="str">
        <f>IF(K30&lt;Quality_Cl!$U$8, "NA",M30*K30)</f>
        <v>NA</v>
      </c>
      <c r="O30" s="6" t="str">
        <f>IF(OR(L30 ="NA",L30&lt;Quality_Cl!$W$8), "NA",M30*L30)</f>
        <v>NA</v>
      </c>
      <c r="P30" s="4" t="str">
        <f>[1]IC_201123_Cl!P30</f>
        <v>0 50 Bottom</v>
      </c>
    </row>
    <row r="31" spans="1:16" x14ac:dyDescent="0.45">
      <c r="A31" s="4">
        <f>[1]IC_201123_Cl!A31</f>
        <v>24</v>
      </c>
      <c r="B31" s="4" t="str">
        <f>[1]IC_201123_Cl!B31</f>
        <v>10 60 B</v>
      </c>
      <c r="C31" s="4">
        <f>[1]IC_201123_Cl!C31</f>
        <v>10</v>
      </c>
      <c r="D31" s="4">
        <f>[1]IC_201123_Cl!D31</f>
        <v>60</v>
      </c>
      <c r="E31" s="4" t="str">
        <f>[1]IC_201123_Cl!E31</f>
        <v>B</v>
      </c>
      <c r="F31" s="4" t="str">
        <f>[1]IC_201123_Cl!F31</f>
        <v>20.11.2023</v>
      </c>
      <c r="G31" s="4">
        <f>[1]IC_201123_Cl!G31</f>
        <v>1</v>
      </c>
      <c r="H31" s="4">
        <f>[1]IC_201123_Cl!H31</f>
        <v>3.657</v>
      </c>
      <c r="I31" s="6">
        <f>[1]IC_201123_Cl!I31</f>
        <v>0.3291</v>
      </c>
      <c r="J31" s="6">
        <f>[1]IC_201123_Cl!J31</f>
        <v>0</v>
      </c>
      <c r="K31" s="6">
        <f>[1]IC_201123_Cl!K31</f>
        <v>1.3537409222880203</v>
      </c>
      <c r="L31" s="6">
        <f>[1]IC_201123_Cl!L31</f>
        <v>1.1836</v>
      </c>
      <c r="M31" s="6">
        <f>[1]IC_201123_Cl!M31</f>
        <v>5</v>
      </c>
      <c r="N31" s="6" t="str">
        <f>IF(K31&lt;Quality_Cl!$U$8, "NA",M31*K31)</f>
        <v>NA</v>
      </c>
      <c r="O31" s="6" t="str">
        <f>IF(OR(L31 ="NA",L31&lt;Quality_Cl!$W$8), "NA",M31*L31)</f>
        <v>NA</v>
      </c>
      <c r="P31" s="4" t="str">
        <f>[1]IC_201123_Cl!P31</f>
        <v>10 60 Bottom</v>
      </c>
    </row>
    <row r="32" spans="1:16" x14ac:dyDescent="0.45">
      <c r="A32" s="4">
        <f>[1]IC_201123_Cl!A32</f>
        <v>25</v>
      </c>
      <c r="B32" s="4" t="str">
        <f>[1]IC_201123_Cl!B32</f>
        <v>10 70 B</v>
      </c>
      <c r="C32" s="4">
        <f>[1]IC_201123_Cl!C32</f>
        <v>10</v>
      </c>
      <c r="D32" s="4">
        <f>[1]IC_201123_Cl!D32</f>
        <v>70</v>
      </c>
      <c r="E32" s="4" t="str">
        <f>[1]IC_201123_Cl!E32</f>
        <v>B</v>
      </c>
      <c r="F32" s="4" t="str">
        <f>[1]IC_201123_Cl!F32</f>
        <v>20.11.2023</v>
      </c>
      <c r="G32" s="4">
        <f>[1]IC_201123_Cl!G32</f>
        <v>1</v>
      </c>
      <c r="H32" s="4">
        <f>[1]IC_201123_Cl!H32</f>
        <v>3.66</v>
      </c>
      <c r="I32" s="6">
        <f>[1]IC_201123_Cl!I32</f>
        <v>1.6296999999999999</v>
      </c>
      <c r="J32" s="6">
        <f>[1]IC_201123_Cl!J32</f>
        <v>0</v>
      </c>
      <c r="K32" s="6">
        <f>[1]IC_201123_Cl!K32</f>
        <v>7.8816605787184129</v>
      </c>
      <c r="L32" s="6">
        <f>[1]IC_201123_Cl!L32</f>
        <v>7.7906000000000004</v>
      </c>
      <c r="M32" s="6">
        <f>[1]IC_201123_Cl!M32</f>
        <v>5</v>
      </c>
      <c r="N32" s="6">
        <f>IF(K32&lt;Quality_Cl!$U$8, "NA",M32*K32)</f>
        <v>39.408302893592065</v>
      </c>
      <c r="O32" s="6">
        <f>IF(OR(L32 ="NA",L32&lt;Quality_Cl!$W$8), "NA",M32*L32)</f>
        <v>38.953000000000003</v>
      </c>
      <c r="P32" s="4" t="str">
        <f>[1]IC_201123_Cl!P32</f>
        <v>10 70 Bottom</v>
      </c>
    </row>
    <row r="33" spans="1:16" x14ac:dyDescent="0.45">
      <c r="A33" s="4">
        <f>[1]IC_201123_Cl!A33</f>
        <v>26</v>
      </c>
      <c r="B33" s="4" t="str">
        <f>[1]IC_201123_Cl!B33</f>
        <v>10 100 B</v>
      </c>
      <c r="C33" s="4">
        <f>[1]IC_201123_Cl!C33</f>
        <v>10</v>
      </c>
      <c r="D33" s="4">
        <f>[1]IC_201123_Cl!D33</f>
        <v>100</v>
      </c>
      <c r="E33" s="4" t="str">
        <f>[1]IC_201123_Cl!E33</f>
        <v>B</v>
      </c>
      <c r="F33" s="4" t="str">
        <f>[1]IC_201123_Cl!F33</f>
        <v>20.11.2023</v>
      </c>
      <c r="G33" s="4">
        <f>[1]IC_201123_Cl!G33</f>
        <v>1</v>
      </c>
      <c r="H33" s="4">
        <f>[1]IC_201123_Cl!H33</f>
        <v>3.66</v>
      </c>
      <c r="I33" s="6">
        <f>[1]IC_201123_Cl!I33</f>
        <v>1.3182</v>
      </c>
      <c r="J33" s="6">
        <f>[1]IC_201123_Cl!J33</f>
        <v>0</v>
      </c>
      <c r="K33" s="6">
        <f>[1]IC_201123_Cl!K33</f>
        <v>6.3181922002945576</v>
      </c>
      <c r="L33" s="6">
        <f>[1]IC_201123_Cl!L33</f>
        <v>6.2083000000000004</v>
      </c>
      <c r="M33" s="6">
        <f>[1]IC_201123_Cl!M33</f>
        <v>5</v>
      </c>
      <c r="N33" s="6">
        <f>IF(K33&lt;Quality_Cl!$U$8, "NA",M33*K33)</f>
        <v>31.590961001472788</v>
      </c>
      <c r="O33" s="6">
        <f>IF(OR(L33 ="NA",L33&lt;Quality_Cl!$W$8), "NA",M33*L33)</f>
        <v>31.041500000000003</v>
      </c>
      <c r="P33" s="4" t="str">
        <f>[1]IC_201123_Cl!P33</f>
        <v>10 100 Bottom</v>
      </c>
    </row>
    <row r="34" spans="1:16" x14ac:dyDescent="0.45">
      <c r="A34" s="4">
        <f>[1]IC_201123_Cl!A34</f>
        <v>27</v>
      </c>
      <c r="B34" s="4" t="str">
        <f>[1]IC_201123_Cl!B34</f>
        <v>Cal Check</v>
      </c>
      <c r="C34" s="4"/>
      <c r="D34" s="4"/>
      <c r="E34" s="4"/>
      <c r="F34" s="4" t="str">
        <f>[1]IC_201123_Cl!F34</f>
        <v>20.11.2023</v>
      </c>
      <c r="G34" s="4">
        <f>[1]IC_201123_Cl!G34</f>
        <v>1</v>
      </c>
      <c r="H34" s="4">
        <f>[1]IC_201123_Cl!H34</f>
        <v>3.66</v>
      </c>
      <c r="I34" s="6">
        <f>[1]IC_201123_Cl!I34</f>
        <v>1.3009999999999999</v>
      </c>
      <c r="J34" s="6">
        <f>[1]IC_201123_Cl!J34</f>
        <v>0</v>
      </c>
      <c r="K34" s="6">
        <f>[1]IC_201123_Cl!K34</f>
        <v>6.2318626461729183</v>
      </c>
      <c r="L34" s="6">
        <f>[1]IC_201123_Cl!L34</f>
        <v>6.1207000000000003</v>
      </c>
      <c r="M34" s="6">
        <f>[1]IC_201123_Cl!M34</f>
        <v>20</v>
      </c>
      <c r="N34" s="6"/>
      <c r="O34" s="6"/>
      <c r="P34" s="4" t="str">
        <f>[1]IC_201123_Cl!P34</f>
        <v>x20 dil</v>
      </c>
    </row>
    <row r="35" spans="1:16" x14ac:dyDescent="0.45">
      <c r="A35" s="4">
        <f>[1]IC_201123_Cl!A35</f>
        <v>28</v>
      </c>
      <c r="B35" s="4" t="str">
        <f>[1]IC_201123_Cl!B35</f>
        <v>Blank</v>
      </c>
      <c r="C35" s="4"/>
      <c r="D35" s="4"/>
      <c r="E35" s="4"/>
      <c r="F35" s="4" t="str">
        <f>[1]IC_201123_Cl!F35</f>
        <v>20.11.2023</v>
      </c>
      <c r="G35" s="4">
        <f>[1]IC_201123_Cl!G35</f>
        <v>1</v>
      </c>
      <c r="H35" s="4">
        <f>[1]IC_201123_Cl!H35</f>
        <v>3.657</v>
      </c>
      <c r="I35" s="6">
        <f>[1]IC_201123_Cl!I35</f>
        <v>0.22140000000000001</v>
      </c>
      <c r="J35" s="6">
        <f>[1]IC_201123_Cl!J35</f>
        <v>0</v>
      </c>
      <c r="K35" s="6">
        <f>[1]IC_201123_Cl!K35</f>
        <v>0.81317737700311099</v>
      </c>
      <c r="L35" s="6">
        <f>[1]IC_201123_Cl!L35</f>
        <v>0.63619999999999999</v>
      </c>
      <c r="M35" s="6">
        <f>[1]IC_201123_Cl!M35</f>
        <v>0</v>
      </c>
      <c r="N35" s="6"/>
      <c r="O35" s="6"/>
      <c r="P35" s="4" t="str">
        <f>[1]IC_201123_Cl!P35</f>
        <v>DI Water</v>
      </c>
    </row>
    <row r="36" spans="1:16" x14ac:dyDescent="0.45">
      <c r="A36" s="4" t="str">
        <f>[2]IC_101123_Cl!A2</f>
        <v>Cal 1</v>
      </c>
      <c r="B36" s="4" t="str">
        <f>[2]IC_101123_Cl!B2</f>
        <v>NA</v>
      </c>
      <c r="C36" s="4"/>
      <c r="D36" s="4"/>
      <c r="E36" s="4"/>
      <c r="F36" s="4" t="str">
        <f>[2]IC_101123_Cl!F2</f>
        <v>10.11.2023</v>
      </c>
      <c r="G36" s="4">
        <f>[2]IC_101123_Cl!G2</f>
        <v>1</v>
      </c>
      <c r="H36" s="4" t="str">
        <f>[2]IC_101123_Cl!H2</f>
        <v>NA</v>
      </c>
      <c r="I36" s="6" t="str">
        <f>[2]IC_101123_Cl!I2</f>
        <v>NA</v>
      </c>
      <c r="J36" s="6">
        <f>[2]IC_101123_Cl!J2</f>
        <v>0</v>
      </c>
      <c r="K36" s="6" t="str">
        <f>[2]IC_101123_Cl!K2</f>
        <v>NA</v>
      </c>
      <c r="L36" s="6" t="str">
        <f>[2]IC_101123_Cl!L2</f>
        <v>NA</v>
      </c>
      <c r="M36" s="6">
        <f>[2]IC_101123_Cl!M2</f>
        <v>0</v>
      </c>
      <c r="N36" s="6"/>
      <c r="O36" s="6"/>
      <c r="P36" s="4" t="str">
        <f>[2]IC_101123_Cl!P2</f>
        <v>Instrument Issues</v>
      </c>
    </row>
    <row r="37" spans="1:16" x14ac:dyDescent="0.45">
      <c r="A37" s="4" t="str">
        <f>[2]IC_101123_Cl!A3</f>
        <v>Cal 2</v>
      </c>
      <c r="B37" s="4" t="str">
        <f>[2]IC_101123_Cl!B3</f>
        <v>Blank</v>
      </c>
      <c r="C37" s="4"/>
      <c r="D37" s="4"/>
      <c r="E37" s="4"/>
      <c r="F37" s="4" t="str">
        <f>[2]IC_101123_Cl!F3</f>
        <v>10.11.2023</v>
      </c>
      <c r="G37" s="4">
        <f>[2]IC_101123_Cl!G3</f>
        <v>1</v>
      </c>
      <c r="H37" s="4">
        <f>[2]IC_101123_Cl!H3</f>
        <v>3.67</v>
      </c>
      <c r="I37" s="6">
        <f>[2]IC_101123_Cl!I3</f>
        <v>2.1100000000000001E-2</v>
      </c>
      <c r="J37" s="6">
        <f>[2]IC_101123_Cl!J3</f>
        <v>0</v>
      </c>
      <c r="K37" s="6">
        <f>[2]IC_101123_Cl!K3</f>
        <v>-2.403146562468832E-2</v>
      </c>
      <c r="L37" s="6">
        <f>[2]IC_101123_Cl!L3</f>
        <v>-3.4500000000000003E-2</v>
      </c>
      <c r="M37" s="6">
        <f>[2]IC_101123_Cl!M3</f>
        <v>0</v>
      </c>
      <c r="N37" s="6"/>
      <c r="O37" s="6"/>
      <c r="P37" s="4" t="str">
        <f>[2]IC_101123_Cl!P3</f>
        <v>DI Water</v>
      </c>
    </row>
    <row r="38" spans="1:16" x14ac:dyDescent="0.45">
      <c r="A38" s="4" t="str">
        <f>[2]IC_101123_Cl!A4</f>
        <v>Cal 3</v>
      </c>
      <c r="B38" s="4" t="str">
        <f>[2]IC_101123_Cl!B4</f>
        <v>x 5</v>
      </c>
      <c r="C38" s="4"/>
      <c r="D38" s="4"/>
      <c r="E38" s="4"/>
      <c r="F38" s="4" t="str">
        <f>[2]IC_101123_Cl!F4</f>
        <v>10.11.2023</v>
      </c>
      <c r="G38" s="4">
        <f>[2]IC_101123_Cl!G4</f>
        <v>1</v>
      </c>
      <c r="H38" s="4">
        <f>[2]IC_101123_Cl!H4</f>
        <v>3.673</v>
      </c>
      <c r="I38" s="6">
        <f>[2]IC_101123_Cl!I4</f>
        <v>3.7856000000000001</v>
      </c>
      <c r="J38" s="6">
        <f>[2]IC_101123_Cl!J4</f>
        <v>20</v>
      </c>
      <c r="K38" s="6">
        <f>[2]IC_101123_Cl!K4</f>
        <v>20.038533847281688</v>
      </c>
      <c r="L38" s="6">
        <f>[2]IC_101123_Cl!L4</f>
        <v>20.043099999999999</v>
      </c>
      <c r="M38" s="6">
        <f>[2]IC_101123_Cl!M4</f>
        <v>5</v>
      </c>
      <c r="N38" s="6"/>
      <c r="O38" s="6"/>
      <c r="P38" s="4" t="str">
        <f>[2]IC_101123_Cl!P4</f>
        <v>1 mL in 5</v>
      </c>
    </row>
    <row r="39" spans="1:16" x14ac:dyDescent="0.45">
      <c r="A39" s="4" t="str">
        <f>[2]IC_101123_Cl!A5</f>
        <v>Cal 4</v>
      </c>
      <c r="B39" s="4" t="str">
        <f>[2]IC_101123_Cl!B5</f>
        <v>x 10</v>
      </c>
      <c r="C39" s="4"/>
      <c r="D39" s="4"/>
      <c r="E39" s="4"/>
      <c r="F39" s="4" t="str">
        <f>[2]IC_101123_Cl!F5</f>
        <v>10.11.2023</v>
      </c>
      <c r="G39" s="4">
        <f>[2]IC_101123_Cl!G5</f>
        <v>1</v>
      </c>
      <c r="H39" s="4">
        <f>[2]IC_101123_Cl!H5</f>
        <v>3.67</v>
      </c>
      <c r="I39" s="6">
        <f>[2]IC_101123_Cl!I5</f>
        <v>1.8789</v>
      </c>
      <c r="J39" s="6">
        <f>[2]IC_101123_Cl!J5</f>
        <v>10</v>
      </c>
      <c r="K39" s="6">
        <f>[2]IC_101123_Cl!K5</f>
        <v>9.8769471074441029</v>
      </c>
      <c r="L39" s="6">
        <f>[2]IC_101123_Cl!L5</f>
        <v>9.8740000000000006</v>
      </c>
      <c r="M39" s="6">
        <f>[2]IC_101123_Cl!M5</f>
        <v>10</v>
      </c>
      <c r="N39" s="6"/>
      <c r="O39" s="6"/>
      <c r="P39" s="4" t="str">
        <f>[2]IC_101123_Cl!P5</f>
        <v>0.5 mL in 5</v>
      </c>
    </row>
    <row r="40" spans="1:16" x14ac:dyDescent="0.45">
      <c r="A40" s="4" t="str">
        <f>[2]IC_101123_Cl!A6</f>
        <v>Cal 5</v>
      </c>
      <c r="B40" s="4" t="str">
        <f>[2]IC_101123_Cl!B6</f>
        <v>x 20</v>
      </c>
      <c r="C40" s="4"/>
      <c r="D40" s="4"/>
      <c r="E40" s="4"/>
      <c r="F40" s="4" t="str">
        <f>[2]IC_101123_Cl!F6</f>
        <v>10.11.2023</v>
      </c>
      <c r="G40" s="4">
        <f>[2]IC_101123_Cl!G6</f>
        <v>1</v>
      </c>
      <c r="H40" s="4">
        <f>[2]IC_101123_Cl!H6</f>
        <v>3.67</v>
      </c>
      <c r="I40" s="6">
        <f>[2]IC_101123_Cl!I6</f>
        <v>0.97430000000000005</v>
      </c>
      <c r="J40" s="6">
        <f>[2]IC_101123_Cl!J6</f>
        <v>5</v>
      </c>
      <c r="K40" s="6">
        <f>[2]IC_101123_Cl!K6</f>
        <v>5.0559624927395985</v>
      </c>
      <c r="L40" s="6">
        <f>[2]IC_101123_Cl!L6</f>
        <v>5.0491999999999999</v>
      </c>
      <c r="M40" s="6">
        <f>[2]IC_101123_Cl!M6</f>
        <v>20</v>
      </c>
      <c r="N40" s="6"/>
      <c r="O40" s="6"/>
      <c r="P40" s="4" t="str">
        <f>[2]IC_101123_Cl!P6</f>
        <v>0.5 mL in 10</v>
      </c>
    </row>
    <row r="41" spans="1:16" x14ac:dyDescent="0.45">
      <c r="A41" s="4" t="str">
        <f>[2]IC_101123_Cl!A7</f>
        <v>Cal 6</v>
      </c>
      <c r="B41" s="4" t="str">
        <f>[2]IC_101123_Cl!B7</f>
        <v>x 50</v>
      </c>
      <c r="C41" s="4"/>
      <c r="D41" s="4"/>
      <c r="E41" s="4"/>
      <c r="F41" s="4" t="str">
        <f>[2]IC_101123_Cl!F7</f>
        <v>10.11.2023</v>
      </c>
      <c r="G41" s="4">
        <f>[2]IC_101123_Cl!G7</f>
        <v>1</v>
      </c>
      <c r="H41" s="4">
        <f>[2]IC_101123_Cl!H7</f>
        <v>3.67</v>
      </c>
      <c r="I41" s="6">
        <f>[2]IC_101123_Cl!I7</f>
        <v>0.42480000000000001</v>
      </c>
      <c r="J41" s="6">
        <f>[2]IC_101123_Cl!J7</f>
        <v>2</v>
      </c>
      <c r="K41" s="6">
        <f>[2]IC_101123_Cl!K7</f>
        <v>2.1274514980677819</v>
      </c>
      <c r="L41" s="6">
        <f>[2]IC_101123_Cl!L7</f>
        <v>2.1185</v>
      </c>
      <c r="M41" s="6">
        <f>[2]IC_101123_Cl!M7</f>
        <v>50</v>
      </c>
      <c r="N41" s="6"/>
      <c r="O41" s="6"/>
      <c r="P41" s="4" t="str">
        <f>[2]IC_101123_Cl!P7</f>
        <v>0.2 mL in 10</v>
      </c>
    </row>
    <row r="42" spans="1:16" x14ac:dyDescent="0.45">
      <c r="A42" s="4">
        <f>[2]IC_101123_Cl!A8</f>
        <v>1</v>
      </c>
      <c r="B42" s="4" t="str">
        <f>[2]IC_101123_Cl!B8</f>
        <v>x 100</v>
      </c>
      <c r="C42" s="4"/>
      <c r="D42" s="4"/>
      <c r="E42" s="4"/>
      <c r="F42" s="4" t="str">
        <f>[2]IC_101123_Cl!F8</f>
        <v>10.11.2023</v>
      </c>
      <c r="G42" s="4">
        <f>[2]IC_101123_Cl!G8</f>
        <v>1</v>
      </c>
      <c r="H42" s="4">
        <f>[2]IC_101123_Cl!H8</f>
        <v>3.67</v>
      </c>
      <c r="I42" s="6">
        <f>[2]IC_101123_Cl!I8</f>
        <v>0.19919999999999999</v>
      </c>
      <c r="J42" s="6">
        <f>[2]IC_101123_Cl!J8</f>
        <v>1</v>
      </c>
      <c r="K42" s="6">
        <f>[2]IC_101123_Cl!K8</f>
        <v>0.92513652009150915</v>
      </c>
      <c r="L42" s="6">
        <f>[2]IC_101123_Cl!L8</f>
        <v>0.91520000000000001</v>
      </c>
      <c r="M42" s="6">
        <f>[2]IC_101123_Cl!M8</f>
        <v>100</v>
      </c>
      <c r="N42" s="6"/>
      <c r="O42" s="6"/>
      <c r="P42" s="4" t="str">
        <f>[2]IC_101123_Cl!P8</f>
        <v>0.1 mL in 10</v>
      </c>
    </row>
    <row r="43" spans="1:16" x14ac:dyDescent="0.45">
      <c r="A43" s="4">
        <f>[2]IC_101123_Cl!A9</f>
        <v>2</v>
      </c>
      <c r="B43" s="4" t="str">
        <f>[2]IC_101123_Cl!B9</f>
        <v xml:space="preserve">Blank </v>
      </c>
      <c r="C43" s="4"/>
      <c r="D43" s="4"/>
      <c r="E43" s="4"/>
      <c r="F43" s="4" t="str">
        <f>[2]IC_101123_Cl!F9</f>
        <v>10.11.2023</v>
      </c>
      <c r="G43" s="4">
        <f>[2]IC_101123_Cl!G9</f>
        <v>1</v>
      </c>
      <c r="H43" s="4">
        <f>[2]IC_101123_Cl!H9</f>
        <v>3.67</v>
      </c>
      <c r="I43" s="6">
        <f>[2]IC_101123_Cl!I9</f>
        <v>0.13439999999999999</v>
      </c>
      <c r="J43" s="6">
        <f>[2]IC_101123_Cl!J9</f>
        <v>0</v>
      </c>
      <c r="K43" s="6">
        <f>[2]IC_101123_Cl!K9</f>
        <v>0.57979072854513292</v>
      </c>
      <c r="L43" s="6">
        <f>[2]IC_101123_Cl!L9</f>
        <v>0.5696</v>
      </c>
      <c r="M43" s="6">
        <f>[2]IC_101123_Cl!M9</f>
        <v>0</v>
      </c>
      <c r="N43" s="6"/>
      <c r="O43" s="6"/>
      <c r="P43" s="4" t="str">
        <f>[2]IC_101123_Cl!P9</f>
        <v>DI Water</v>
      </c>
    </row>
    <row r="44" spans="1:16" x14ac:dyDescent="0.45">
      <c r="A44" s="4">
        <f>[2]IC_101123_Cl!A10</f>
        <v>3</v>
      </c>
      <c r="B44" s="4" t="str">
        <f>[2]IC_101123_Cl!B10</f>
        <v>Cal Check</v>
      </c>
      <c r="C44" s="4"/>
      <c r="D44" s="4"/>
      <c r="E44" s="4"/>
      <c r="F44" s="4" t="str">
        <f>[2]IC_101123_Cl!F10</f>
        <v>10.11.2023</v>
      </c>
      <c r="G44" s="4">
        <f>[2]IC_101123_Cl!G10</f>
        <v>1</v>
      </c>
      <c r="H44" s="4">
        <f>[2]IC_101123_Cl!H10</f>
        <v>3.67</v>
      </c>
      <c r="I44" s="6">
        <f>[2]IC_101123_Cl!I10</f>
        <v>1.0947</v>
      </c>
      <c r="J44" s="6">
        <f>[2]IC_101123_Cl!J10</f>
        <v>0</v>
      </c>
      <c r="K44" s="6">
        <f>[2]IC_101123_Cl!K10</f>
        <v>5.697623500489347</v>
      </c>
      <c r="L44" s="6">
        <f>[2]IC_101123_Cl!L10</f>
        <v>5.6913999999999998</v>
      </c>
      <c r="M44" s="6">
        <f>[2]IC_101123_Cl!M10</f>
        <v>20</v>
      </c>
      <c r="N44" s="6"/>
      <c r="O44" s="6"/>
      <c r="P44" s="4" t="str">
        <f>[2]IC_101123_Cl!P10</f>
        <v>x20 dil</v>
      </c>
    </row>
    <row r="45" spans="1:16" x14ac:dyDescent="0.45">
      <c r="A45" s="4">
        <f>[2]IC_101123_Cl!A11</f>
        <v>4</v>
      </c>
      <c r="B45" s="4" t="str">
        <f>[2]IC_101123_Cl!B11</f>
        <v>0-50-T</v>
      </c>
      <c r="C45" s="4">
        <f>[2]IC_101123_Cl!C11</f>
        <v>0</v>
      </c>
      <c r="D45" s="4">
        <f>[2]IC_101123_Cl!D11</f>
        <v>50</v>
      </c>
      <c r="E45" s="4" t="str">
        <f>[2]IC_101123_Cl!E11</f>
        <v>T</v>
      </c>
      <c r="F45" s="4" t="str">
        <f>[2]IC_101123_Cl!F11</f>
        <v>10.11.2023</v>
      </c>
      <c r="G45" s="4">
        <f>[2]IC_101123_Cl!G11</f>
        <v>1</v>
      </c>
      <c r="H45" s="4">
        <f>[2]IC_101123_Cl!H11</f>
        <v>3.669</v>
      </c>
      <c r="I45" s="6">
        <f>[2]IC_101123_Cl!I11</f>
        <v>0.1744</v>
      </c>
      <c r="J45" s="6">
        <f>[2]IC_101123_Cl!J11</f>
        <v>0</v>
      </c>
      <c r="K45" s="6">
        <f>[2]IC_101123_Cl!K11</f>
        <v>0.7929671430799331</v>
      </c>
      <c r="L45" s="6">
        <f>[2]IC_101123_Cl!L11</f>
        <v>0.7831999999999999</v>
      </c>
      <c r="M45" s="6">
        <f>[2]IC_101123_Cl!M11</f>
        <v>10</v>
      </c>
      <c r="N45" s="6" t="str">
        <f>IF(K45&lt;Quality_Cl!$U$8, "NA",M45*K45)</f>
        <v>NA</v>
      </c>
      <c r="O45" s="6" t="str">
        <f>IF(OR(L45 ="NA",L45&lt;Quality_Cl!$W$8), "NA",M45*L45)</f>
        <v>NA</v>
      </c>
      <c r="P45" s="4" t="str">
        <f>[2]IC_101123_Cl!P11</f>
        <v>0 50 Top Replicate</v>
      </c>
    </row>
    <row r="46" spans="1:16" x14ac:dyDescent="0.45">
      <c r="A46" s="4">
        <f>[2]IC_101123_Cl!A12</f>
        <v>7</v>
      </c>
      <c r="B46" s="4" t="str">
        <f>[2]IC_101123_Cl!B12</f>
        <v>0-70-B</v>
      </c>
      <c r="C46" s="4">
        <f>[2]IC_101123_Cl!C12</f>
        <v>0</v>
      </c>
      <c r="D46" s="4">
        <f>[2]IC_101123_Cl!D12</f>
        <v>70</v>
      </c>
      <c r="E46" s="4" t="str">
        <f>[2]IC_101123_Cl!E12</f>
        <v>B</v>
      </c>
      <c r="F46" s="4" t="str">
        <f>[2]IC_101123_Cl!F12</f>
        <v>10.11.2023</v>
      </c>
      <c r="G46" s="4">
        <f>[2]IC_101123_Cl!G12</f>
        <v>1</v>
      </c>
      <c r="H46" s="4">
        <f>[2]IC_101123_Cl!H12</f>
        <v>3.6629999999999998</v>
      </c>
      <c r="I46" s="6">
        <f>[2]IC_101123_Cl!I12</f>
        <v>0.10630000000000001</v>
      </c>
      <c r="J46" s="6">
        <f>[2]IC_101123_Cl!J12</f>
        <v>0</v>
      </c>
      <c r="K46" s="6">
        <f>[2]IC_101123_Cl!K12</f>
        <v>0.43003429733443593</v>
      </c>
      <c r="L46" s="6">
        <f>[2]IC_101123_Cl!L12</f>
        <v>0.41980000000000001</v>
      </c>
      <c r="M46" s="6">
        <f>[2]IC_101123_Cl!M12</f>
        <v>10</v>
      </c>
      <c r="N46" s="6" t="str">
        <f>IF(K46&lt;Quality_Cl!$U$8, "NA",M46*K46)</f>
        <v>NA</v>
      </c>
      <c r="O46" s="6" t="str">
        <f>IF(OR(L46 ="NA",L46&lt;Quality_Cl!$W$8), "NA",M46*L46)</f>
        <v>NA</v>
      </c>
      <c r="P46" s="4" t="str">
        <f>[2]IC_101123_Cl!P12</f>
        <v>0 70 Bottom</v>
      </c>
    </row>
    <row r="47" spans="1:16" x14ac:dyDescent="0.45">
      <c r="A47" s="4">
        <f>[2]IC_101123_Cl!A13</f>
        <v>8</v>
      </c>
      <c r="B47" s="4" t="str">
        <f>[2]IC_101123_Cl!B13</f>
        <v>20-60-B</v>
      </c>
      <c r="C47" s="4">
        <f>[2]IC_101123_Cl!C13</f>
        <v>20</v>
      </c>
      <c r="D47" s="4">
        <f>[2]IC_101123_Cl!D13</f>
        <v>60</v>
      </c>
      <c r="E47" s="4" t="str">
        <f>[2]IC_101123_Cl!E13</f>
        <v>B</v>
      </c>
      <c r="F47" s="4" t="str">
        <f>[2]IC_101123_Cl!F13</f>
        <v>10.11.2023</v>
      </c>
      <c r="G47" s="4">
        <f>[2]IC_101123_Cl!G13</f>
        <v>1</v>
      </c>
      <c r="H47" s="4">
        <f>[2]IC_101123_Cl!H13</f>
        <v>3.6656666666666666</v>
      </c>
      <c r="I47" s="6">
        <f>[2]IC_101123_Cl!I13</f>
        <v>9.74E-2</v>
      </c>
      <c r="J47" s="6">
        <f>[2]IC_101123_Cl!J13</f>
        <v>0</v>
      </c>
      <c r="K47" s="6">
        <f>[2]IC_101123_Cl!K13</f>
        <v>0.38260254510044289</v>
      </c>
      <c r="L47" s="6">
        <f>[2]IC_101123_Cl!L13</f>
        <v>0.37240000000000001</v>
      </c>
      <c r="M47" s="6">
        <f>[2]IC_101123_Cl!M13</f>
        <v>10</v>
      </c>
      <c r="N47" s="6" t="str">
        <f>IF(K47&lt;Quality_Cl!$U$8, "NA",M47*K47)</f>
        <v>NA</v>
      </c>
      <c r="O47" s="6" t="str">
        <f>IF(OR(L47 ="NA",L47&lt;Quality_Cl!$W$8), "NA",M47*L47)</f>
        <v>NA</v>
      </c>
      <c r="P47" s="4" t="str">
        <f>[2]IC_101123_Cl!P13</f>
        <v>20 60 Bottom Replicate</v>
      </c>
    </row>
    <row r="48" spans="1:16" x14ac:dyDescent="0.45">
      <c r="A48" s="4">
        <f>[2]IC_101123_Cl!A14</f>
        <v>11</v>
      </c>
      <c r="B48" s="4" t="str">
        <f>[2]IC_101123_Cl!B14</f>
        <v>20-70-B</v>
      </c>
      <c r="C48" s="4">
        <f>[2]IC_101123_Cl!C14</f>
        <v>20</v>
      </c>
      <c r="D48" s="4">
        <f>[2]IC_101123_Cl!D14</f>
        <v>70</v>
      </c>
      <c r="E48" s="4" t="str">
        <f>[2]IC_101123_Cl!E14</f>
        <v>B</v>
      </c>
      <c r="F48" s="4" t="str">
        <f>[2]IC_101123_Cl!F14</f>
        <v>10.11.2023</v>
      </c>
      <c r="G48" s="4">
        <f>[2]IC_101123_Cl!G14</f>
        <v>1</v>
      </c>
      <c r="H48" s="4">
        <f>[2]IC_101123_Cl!H14</f>
        <v>3.67</v>
      </c>
      <c r="I48" s="6">
        <f>[2]IC_101123_Cl!I14</f>
        <v>0.16400000000000001</v>
      </c>
      <c r="J48" s="6">
        <f>[2]IC_101123_Cl!J14</f>
        <v>0</v>
      </c>
      <c r="K48" s="6">
        <f>[2]IC_101123_Cl!K14</f>
        <v>0.73754127530088509</v>
      </c>
      <c r="L48" s="6">
        <f>[2]IC_101123_Cl!L14</f>
        <v>0.72599999999999998</v>
      </c>
      <c r="M48" s="6">
        <f>[2]IC_101123_Cl!M14</f>
        <v>10</v>
      </c>
      <c r="N48" s="6" t="str">
        <f>IF(K48&lt;Quality_Cl!$U$8, "NA",M48*K48)</f>
        <v>NA</v>
      </c>
      <c r="O48" s="6" t="str">
        <f>IF(OR(L48 ="NA",L48&lt;Quality_Cl!$W$8), "NA",M48*L48)</f>
        <v>NA</v>
      </c>
      <c r="P48" s="4" t="str">
        <f>[2]IC_101123_Cl!P14</f>
        <v>20 80 Bottom</v>
      </c>
    </row>
    <row r="49" spans="1:16" x14ac:dyDescent="0.45">
      <c r="A49" s="4">
        <f>[2]IC_101123_Cl!A15</f>
        <v>12</v>
      </c>
      <c r="B49" s="4" t="str">
        <f>[2]IC_101123_Cl!B15</f>
        <v>20-80-B</v>
      </c>
      <c r="C49" s="4">
        <f>[2]IC_101123_Cl!C15</f>
        <v>20</v>
      </c>
      <c r="D49" s="4">
        <f>[2]IC_101123_Cl!D15</f>
        <v>80</v>
      </c>
      <c r="E49" s="4" t="str">
        <f>[2]IC_101123_Cl!E15</f>
        <v>B</v>
      </c>
      <c r="F49" s="4" t="str">
        <f>[2]IC_101123_Cl!F15</f>
        <v>10.11.2023</v>
      </c>
      <c r="G49" s="4">
        <f>[2]IC_101123_Cl!G15</f>
        <v>1</v>
      </c>
      <c r="H49" s="4">
        <f>[2]IC_101123_Cl!H15</f>
        <v>3.67</v>
      </c>
      <c r="I49" s="6">
        <f>[2]IC_101123_Cl!I15</f>
        <v>8.4000000000000005E-2</v>
      </c>
      <c r="J49" s="6">
        <f>[2]IC_101123_Cl!J15</f>
        <v>0</v>
      </c>
      <c r="K49" s="6">
        <f>[2]IC_101123_Cl!K15</f>
        <v>0.31118844623128489</v>
      </c>
      <c r="L49" s="6">
        <f>[2]IC_101123_Cl!L15</f>
        <v>0.30199999999999999</v>
      </c>
      <c r="M49" s="6">
        <f>[2]IC_101123_Cl!M15</f>
        <v>10</v>
      </c>
      <c r="N49" s="6" t="str">
        <f>IF(K49&lt;Quality_Cl!$U$8, "NA",M49*K49)</f>
        <v>NA</v>
      </c>
      <c r="O49" s="6" t="str">
        <f>IF(OR(L49 ="NA",L49&lt;Quality_Cl!$W$8), "NA",M49*L49)</f>
        <v>NA</v>
      </c>
      <c r="P49" s="4" t="str">
        <f>[2]IC_101123_Cl!P15</f>
        <v>20 70 Bottom</v>
      </c>
    </row>
    <row r="50" spans="1:16" x14ac:dyDescent="0.45">
      <c r="A50" s="4">
        <f>[2]IC_101123_Cl!A16</f>
        <v>13</v>
      </c>
      <c r="B50" s="4" t="str">
        <f>[2]IC_101123_Cl!B16</f>
        <v>20-90-T</v>
      </c>
      <c r="C50" s="4">
        <f>[2]IC_101123_Cl!C16</f>
        <v>20</v>
      </c>
      <c r="D50" s="4">
        <f>[2]IC_101123_Cl!D16</f>
        <v>90</v>
      </c>
      <c r="E50" s="4" t="str">
        <f>[2]IC_101123_Cl!E16</f>
        <v>T</v>
      </c>
      <c r="F50" s="4" t="str">
        <f>[2]IC_101123_Cl!F16</f>
        <v>10.11.2023</v>
      </c>
      <c r="G50" s="4">
        <f>[2]IC_101123_Cl!G16</f>
        <v>1</v>
      </c>
      <c r="H50" s="4">
        <f>[2]IC_101123_Cl!H16</f>
        <v>3.67</v>
      </c>
      <c r="I50" s="6">
        <f>[2]IC_101123_Cl!I16</f>
        <v>0.11</v>
      </c>
      <c r="J50" s="6">
        <f>[2]IC_101123_Cl!J16</f>
        <v>0</v>
      </c>
      <c r="K50" s="6">
        <f>[2]IC_101123_Cl!K16</f>
        <v>0.44975311567890491</v>
      </c>
      <c r="L50" s="6">
        <f>[2]IC_101123_Cl!L16</f>
        <v>0.44</v>
      </c>
      <c r="M50" s="6">
        <f>[2]IC_101123_Cl!M16</f>
        <v>10</v>
      </c>
      <c r="N50" s="6" t="str">
        <f>IF(K50&lt;Quality_Cl!$U$8, "NA",M50*K50)</f>
        <v>NA</v>
      </c>
      <c r="O50" s="6" t="str">
        <f>IF(OR(L50 ="NA",L50&lt;Quality_Cl!$W$8), "NA",M50*L50)</f>
        <v>NA</v>
      </c>
      <c r="P50" s="4" t="str">
        <f>[2]IC_101123_Cl!P16</f>
        <v>20 90 Top</v>
      </c>
    </row>
    <row r="51" spans="1:16" x14ac:dyDescent="0.45">
      <c r="A51" s="4">
        <f>[2]IC_101123_Cl!A17</f>
        <v>14</v>
      </c>
      <c r="B51" s="4" t="str">
        <f>[2]IC_101123_Cl!B17</f>
        <v>PB</v>
      </c>
      <c r="C51" s="4"/>
      <c r="D51" s="4"/>
      <c r="E51" s="4"/>
      <c r="F51" s="4" t="str">
        <f>[2]IC_101123_Cl!F17</f>
        <v>10.11.2023</v>
      </c>
      <c r="G51" s="4">
        <f>[2]IC_101123_Cl!G17</f>
        <v>1</v>
      </c>
      <c r="H51" s="4">
        <f>[2]IC_101123_Cl!H17</f>
        <v>3.66</v>
      </c>
      <c r="I51" s="6">
        <f>[2]IC_101123_Cl!I17</f>
        <v>9.7000000000000003E-2</v>
      </c>
      <c r="J51" s="6">
        <f>[2]IC_101123_Cl!J17</f>
        <v>0</v>
      </c>
      <c r="K51" s="6">
        <f>[2]IC_101123_Cl!K17</f>
        <v>0.3804707809550949</v>
      </c>
      <c r="L51" s="6">
        <f>[2]IC_101123_Cl!L17</f>
        <v>0.36799999999999999</v>
      </c>
      <c r="M51" s="6">
        <f>[2]IC_101123_Cl!M17</f>
        <v>0</v>
      </c>
      <c r="N51" s="6"/>
      <c r="O51" s="6"/>
      <c r="P51" s="4" t="str">
        <f>[2]IC_101123_Cl!P17</f>
        <v>Procedural Blank</v>
      </c>
    </row>
    <row r="52" spans="1:16" x14ac:dyDescent="0.45">
      <c r="A52" s="4">
        <f>[2]IC_101123_Cl!A18</f>
        <v>15</v>
      </c>
      <c r="B52" s="4" t="str">
        <f>[2]IC_101123_Cl!B18</f>
        <v>Cal Check</v>
      </c>
      <c r="C52" s="4"/>
      <c r="D52" s="4"/>
      <c r="E52" s="4"/>
      <c r="F52" s="4" t="str">
        <f>[2]IC_101123_Cl!F18</f>
        <v>10.11.2023</v>
      </c>
      <c r="G52" s="4">
        <f>[2]IC_101123_Cl!G18</f>
        <v>1</v>
      </c>
      <c r="H52" s="4">
        <f>[2]IC_101123_Cl!H18</f>
        <v>3.67</v>
      </c>
      <c r="I52" s="6">
        <f>[2]IC_101123_Cl!I18</f>
        <v>1.113</v>
      </c>
      <c r="J52" s="6">
        <f>[2]IC_101123_Cl!J18</f>
        <v>0</v>
      </c>
      <c r="K52" s="6">
        <f>[2]IC_101123_Cl!K18</f>
        <v>5.7951517101390175</v>
      </c>
      <c r="L52" s="6">
        <f>[2]IC_101123_Cl!L18</f>
        <v>5.7889999999999997</v>
      </c>
      <c r="M52" s="6">
        <f>[2]IC_101123_Cl!M18</f>
        <v>20</v>
      </c>
      <c r="N52" s="6"/>
      <c r="O52" s="6"/>
      <c r="P52" s="4" t="str">
        <f>[2]IC_101123_Cl!P18</f>
        <v>x20 dil</v>
      </c>
    </row>
    <row r="53" spans="1:16" x14ac:dyDescent="0.45">
      <c r="A53" s="4">
        <f>[2]IC_101123_Cl!A19</f>
        <v>16</v>
      </c>
      <c r="B53" s="4" t="str">
        <f>[2]IC_101123_Cl!B19</f>
        <v>Blank</v>
      </c>
      <c r="C53" s="4"/>
      <c r="D53" s="4"/>
      <c r="E53" s="4"/>
      <c r="F53" s="4" t="str">
        <f>[2]IC_101123_Cl!F19</f>
        <v>10.11.2023</v>
      </c>
      <c r="G53" s="4">
        <f>[2]IC_101123_Cl!G19</f>
        <v>1</v>
      </c>
      <c r="H53" s="4">
        <f>[2]IC_101123_Cl!H19</f>
        <v>3.67</v>
      </c>
      <c r="I53" s="6">
        <f>[2]IC_101123_Cl!I19</f>
        <v>0.14399999999999999</v>
      </c>
      <c r="J53" s="6">
        <f>[2]IC_101123_Cl!J19</f>
        <v>0</v>
      </c>
      <c r="K53" s="6">
        <f>[2]IC_101123_Cl!K19</f>
        <v>0.63095306803348494</v>
      </c>
      <c r="L53" s="6">
        <f>[2]IC_101123_Cl!L19</f>
        <v>0.62</v>
      </c>
      <c r="M53" s="6">
        <f>[2]IC_101123_Cl!M19</f>
        <v>0</v>
      </c>
      <c r="N53" s="6"/>
      <c r="O53" s="6"/>
      <c r="P53" s="4" t="str">
        <f>[2]IC_101123_Cl!P19</f>
        <v>DI Water</v>
      </c>
    </row>
    <row r="54" spans="1:16" x14ac:dyDescent="0.45">
      <c r="A54" s="4" t="str">
        <f>[3]IC_231123_Cl!A2</f>
        <v>Cal 1</v>
      </c>
      <c r="B54" s="4" t="str">
        <f>[3]IC_231123_Cl!B2</f>
        <v>Blank</v>
      </c>
      <c r="C54" s="4"/>
      <c r="D54" s="4"/>
      <c r="E54" s="4"/>
      <c r="F54" s="4" t="str">
        <f>[3]IC_231123_Cl!F2</f>
        <v>23.11.2023</v>
      </c>
      <c r="G54" s="4">
        <f>[3]IC_231123_Cl!G2</f>
        <v>1</v>
      </c>
      <c r="H54" s="4">
        <f>[3]IC_231123_Cl!H2</f>
        <v>3.6629999999999998</v>
      </c>
      <c r="I54" s="6">
        <f>[3]IC_231123_Cl!I2</f>
        <v>0.1386</v>
      </c>
      <c r="J54" s="6">
        <f>[3]IC_231123_Cl!J2</f>
        <v>0</v>
      </c>
      <c r="K54" s="6">
        <f>[3]IC_231123_Cl!K2</f>
        <v>0.63111053203040035</v>
      </c>
      <c r="L54" s="6">
        <f>[3]IC_231123_Cl!L2</f>
        <v>0.54600000000000004</v>
      </c>
      <c r="M54" s="6">
        <f>[3]IC_231123_Cl!M2</f>
        <v>0</v>
      </c>
      <c r="N54" s="6"/>
      <c r="O54" s="6"/>
      <c r="P54" s="4" t="str">
        <f>[3]IC_231123_Cl!P2</f>
        <v>DI Water</v>
      </c>
    </row>
    <row r="55" spans="1:16" x14ac:dyDescent="0.45">
      <c r="A55" s="4" t="str">
        <f>[3]IC_231123_Cl!A3</f>
        <v>Cal 2</v>
      </c>
      <c r="B55" s="4" t="str">
        <f>[3]IC_231123_Cl!B3</f>
        <v>x 100</v>
      </c>
      <c r="C55" s="4"/>
      <c r="D55" s="4"/>
      <c r="E55" s="4"/>
      <c r="F55" s="4" t="str">
        <f>[3]IC_231123_Cl!F3</f>
        <v>23.11.2023</v>
      </c>
      <c r="G55" s="4">
        <f>[3]IC_231123_Cl!G3</f>
        <v>1</v>
      </c>
      <c r="H55" s="4">
        <f>[3]IC_231123_Cl!H3</f>
        <v>3.6629999999999998</v>
      </c>
      <c r="I55" s="6">
        <f>[3]IC_231123_Cl!I3</f>
        <v>0.16639999999999999</v>
      </c>
      <c r="J55" s="6">
        <f>[3]IC_231123_Cl!J3</f>
        <v>1</v>
      </c>
      <c r="K55" s="6">
        <f>[3]IC_231123_Cl!K3</f>
        <v>0.77084502352515238</v>
      </c>
      <c r="L55" s="6">
        <f>[3]IC_231123_Cl!L3</f>
        <v>0.6865</v>
      </c>
      <c r="M55" s="6">
        <f>[3]IC_231123_Cl!M3</f>
        <v>100</v>
      </c>
      <c r="N55" s="6"/>
      <c r="O55" s="6"/>
      <c r="P55" s="4" t="str">
        <f>[3]IC_231123_Cl!P3</f>
        <v>0.1 mL in 10</v>
      </c>
    </row>
    <row r="56" spans="1:16" x14ac:dyDescent="0.45">
      <c r="A56" s="4" t="str">
        <f>[3]IC_231123_Cl!A4</f>
        <v>Cal 3</v>
      </c>
      <c r="B56" s="4" t="str">
        <f>[3]IC_231123_Cl!B4</f>
        <v>x 50</v>
      </c>
      <c r="C56" s="4"/>
      <c r="D56" s="4"/>
      <c r="E56" s="4"/>
      <c r="F56" s="4" t="str">
        <f>[3]IC_231123_Cl!F4</f>
        <v>23.11.2023</v>
      </c>
      <c r="G56" s="4">
        <f>[3]IC_231123_Cl!G4</f>
        <v>1</v>
      </c>
      <c r="H56" s="4">
        <f>[3]IC_231123_Cl!H4</f>
        <v>3.6629999999999998</v>
      </c>
      <c r="I56" s="6">
        <f>[3]IC_231123_Cl!I4</f>
        <v>0.46400000000000002</v>
      </c>
      <c r="J56" s="6">
        <f>[3]IC_231123_Cl!J4</f>
        <v>2</v>
      </c>
      <c r="K56" s="6">
        <f>[3]IC_231123_Cl!K4</f>
        <v>2.2667077813970309</v>
      </c>
      <c r="L56" s="6">
        <f>[3]IC_231123_Cl!L4</f>
        <v>2.1907000000000001</v>
      </c>
      <c r="M56" s="6">
        <f>[3]IC_231123_Cl!M4</f>
        <v>50</v>
      </c>
      <c r="N56" s="6"/>
      <c r="O56" s="6"/>
      <c r="P56" s="4" t="str">
        <f>[3]IC_231123_Cl!P4</f>
        <v>0.2 mL in 10</v>
      </c>
    </row>
    <row r="57" spans="1:16" x14ac:dyDescent="0.45">
      <c r="A57" s="4" t="str">
        <f>[3]IC_231123_Cl!A5</f>
        <v>Cal 4</v>
      </c>
      <c r="B57" s="4" t="str">
        <f>[3]IC_231123_Cl!B5</f>
        <v>x 20</v>
      </c>
      <c r="C57" s="4"/>
      <c r="D57" s="4"/>
      <c r="E57" s="4"/>
      <c r="F57" s="4" t="str">
        <f>[3]IC_231123_Cl!F5</f>
        <v>23.11.2023</v>
      </c>
      <c r="G57" s="4">
        <f>[3]IC_231123_Cl!G5</f>
        <v>1</v>
      </c>
      <c r="H57" s="4">
        <f>[3]IC_231123_Cl!H5</f>
        <v>3.6669999999999998</v>
      </c>
      <c r="I57" s="6">
        <f>[3]IC_231123_Cl!I5</f>
        <v>0.94720000000000004</v>
      </c>
      <c r="J57" s="6">
        <f>[3]IC_231123_Cl!J5</f>
        <v>5</v>
      </c>
      <c r="K57" s="6">
        <f>[3]IC_231123_Cl!K5</f>
        <v>4.6954741947158878</v>
      </c>
      <c r="L57" s="6">
        <f>[3]IC_231123_Cl!L5</f>
        <v>4.6337999999999999</v>
      </c>
      <c r="M57" s="6">
        <f>[3]IC_231123_Cl!M5</f>
        <v>20</v>
      </c>
      <c r="N57" s="6"/>
      <c r="O57" s="6"/>
      <c r="P57" s="4" t="str">
        <f>[3]IC_231123_Cl!P5</f>
        <v>0.5 mL in 10</v>
      </c>
    </row>
    <row r="58" spans="1:16" x14ac:dyDescent="0.45">
      <c r="A58" s="4" t="str">
        <f>[3]IC_231123_Cl!A6</f>
        <v>Cal 5</v>
      </c>
      <c r="B58" s="4" t="str">
        <f>[3]IC_231123_Cl!B6</f>
        <v>x 10</v>
      </c>
      <c r="C58" s="4"/>
      <c r="D58" s="4"/>
      <c r="E58" s="4"/>
      <c r="F58" s="4" t="str">
        <f>[3]IC_231123_Cl!F6</f>
        <v>23.11.2023</v>
      </c>
      <c r="G58" s="4">
        <f>[3]IC_231123_Cl!G6</f>
        <v>1</v>
      </c>
      <c r="H58" s="4">
        <f>[3]IC_231123_Cl!H6</f>
        <v>3.6669999999999998</v>
      </c>
      <c r="I58" s="6">
        <f>[3]IC_231123_Cl!I6</f>
        <v>1.8333999999999999</v>
      </c>
      <c r="J58" s="6">
        <f>[3]IC_231123_Cl!J6</f>
        <v>10</v>
      </c>
      <c r="K58" s="6">
        <f>[3]IC_231123_Cl!K6</f>
        <v>9.1498880926529118</v>
      </c>
      <c r="L58" s="6">
        <f>[3]IC_231123_Cl!L6</f>
        <v>9.1140000000000008</v>
      </c>
      <c r="M58" s="6">
        <f>[3]IC_231123_Cl!M6</f>
        <v>10</v>
      </c>
      <c r="N58" s="6"/>
      <c r="O58" s="6"/>
      <c r="P58" s="4" t="str">
        <f>[3]IC_231123_Cl!P6</f>
        <v>0.5 mL in 5</v>
      </c>
    </row>
    <row r="59" spans="1:16" x14ac:dyDescent="0.45">
      <c r="A59" s="4" t="str">
        <f>[3]IC_231123_Cl!A7</f>
        <v>Cal 6</v>
      </c>
      <c r="B59" s="4" t="str">
        <f>[3]IC_231123_Cl!B7</f>
        <v>x 5</v>
      </c>
      <c r="C59" s="4"/>
      <c r="D59" s="4"/>
      <c r="E59" s="4"/>
      <c r="F59" s="4" t="str">
        <f>[3]IC_231123_Cl!F7</f>
        <v>23.11.2023</v>
      </c>
      <c r="G59" s="4">
        <f>[3]IC_231123_Cl!G7</f>
        <v>1</v>
      </c>
      <c r="H59" s="4">
        <f>[3]IC_231123_Cl!H7</f>
        <v>3.67</v>
      </c>
      <c r="I59" s="6">
        <f>[3]IC_231123_Cl!I7</f>
        <v>4.0887000000000002</v>
      </c>
      <c r="J59" s="6">
        <f>[3]IC_231123_Cl!J7</f>
        <v>20</v>
      </c>
      <c r="K59" s="6">
        <f>[3]IC_231123_Cl!K7</f>
        <v>20.485974375678612</v>
      </c>
      <c r="L59" s="6">
        <f>[3]IC_231123_Cl!L7</f>
        <v>20.515499999999999</v>
      </c>
      <c r="M59" s="6">
        <f>[3]IC_231123_Cl!M7</f>
        <v>5</v>
      </c>
      <c r="N59" s="6"/>
      <c r="O59" s="6"/>
      <c r="P59" s="4" t="str">
        <f>[3]IC_231123_Cl!P7</f>
        <v>1 mL in 5</v>
      </c>
    </row>
    <row r="60" spans="1:16" x14ac:dyDescent="0.45">
      <c r="A60" s="4">
        <f>[3]IC_231123_Cl!A8</f>
        <v>1</v>
      </c>
      <c r="B60" s="4" t="str">
        <f>[3]IC_231123_Cl!B8</f>
        <v xml:space="preserve">Blank </v>
      </c>
      <c r="C60" s="4"/>
      <c r="D60" s="4"/>
      <c r="E60" s="4"/>
      <c r="F60" s="4" t="str">
        <f>[3]IC_231123_Cl!F8</f>
        <v>23.11.2023</v>
      </c>
      <c r="G60" s="4">
        <f>[3]IC_231123_Cl!G8</f>
        <v>1</v>
      </c>
      <c r="H60" s="4">
        <f>[3]IC_231123_Cl!H8</f>
        <v>3.6629999999999998</v>
      </c>
      <c r="I60" s="6">
        <f>[3]IC_231123_Cl!I8</f>
        <v>0.37780000000000002</v>
      </c>
      <c r="J60" s="6">
        <f>[3]IC_231123_Cl!J8</f>
        <v>0</v>
      </c>
      <c r="K60" s="6">
        <f>[3]IC_231123_Cl!K8</f>
        <v>1.8334303293521523</v>
      </c>
      <c r="L60" s="6">
        <f>[3]IC_231123_Cl!L8</f>
        <v>1.7551000000000001</v>
      </c>
      <c r="M60" s="6">
        <f>[3]IC_231123_Cl!M8</f>
        <v>0</v>
      </c>
      <c r="N60" s="6"/>
      <c r="O60" s="6"/>
      <c r="P60" s="4" t="str">
        <f>[3]IC_231123_Cl!P8</f>
        <v>DI Water</v>
      </c>
    </row>
    <row r="61" spans="1:16" x14ac:dyDescent="0.45">
      <c r="A61" s="4">
        <f>[3]IC_231123_Cl!A9</f>
        <v>2</v>
      </c>
      <c r="B61" s="4" t="str">
        <f>[3]IC_231123_Cl!B9</f>
        <v>Cal Check</v>
      </c>
      <c r="C61" s="4"/>
      <c r="D61" s="4"/>
      <c r="E61" s="4"/>
      <c r="F61" s="4" t="str">
        <f>[3]IC_231123_Cl!F9</f>
        <v>23.11.2023</v>
      </c>
      <c r="G61" s="4">
        <f>[3]IC_231123_Cl!G9</f>
        <v>1</v>
      </c>
      <c r="H61" s="4">
        <f>[3]IC_231123_Cl!H9</f>
        <v>3.67</v>
      </c>
      <c r="I61" s="6">
        <f>[3]IC_231123_Cl!I9</f>
        <v>1.2968</v>
      </c>
      <c r="J61" s="6">
        <f>[3]IC_231123_Cl!J9</f>
        <v>0</v>
      </c>
      <c r="K61" s="6">
        <f>[3]IC_231123_Cl!K9</f>
        <v>6.4527108215707552</v>
      </c>
      <c r="L61" s="6">
        <f>[3]IC_231123_Cl!L9</f>
        <v>6.4010999999999996</v>
      </c>
      <c r="M61" s="6">
        <f>[3]IC_231123_Cl!M9</f>
        <v>20</v>
      </c>
      <c r="N61" s="6"/>
      <c r="O61" s="6"/>
      <c r="P61" s="4" t="str">
        <f>[3]IC_231123_Cl!P9</f>
        <v>x20 dil</v>
      </c>
    </row>
    <row r="62" spans="1:16" x14ac:dyDescent="0.45">
      <c r="A62" s="4">
        <f>[3]IC_231123_Cl!A10</f>
        <v>3</v>
      </c>
      <c r="B62" s="4" t="str">
        <f>[3]IC_231123_Cl!B10</f>
        <v>20 10 T</v>
      </c>
      <c r="C62" s="4">
        <f>[3]IC_231123_Cl!C10</f>
        <v>20</v>
      </c>
      <c r="D62" s="4">
        <f>[3]IC_231123_Cl!D10</f>
        <v>10</v>
      </c>
      <c r="E62" s="4" t="str">
        <f>[3]IC_231123_Cl!E10</f>
        <v>T</v>
      </c>
      <c r="F62" s="4" t="str">
        <f>[3]IC_231123_Cl!F10</f>
        <v>23.11.2023</v>
      </c>
      <c r="G62" s="4">
        <f>[3]IC_231123_Cl!G10</f>
        <v>1</v>
      </c>
      <c r="H62" s="4">
        <f>[3]IC_231123_Cl!H10</f>
        <v>3.6629999999999998</v>
      </c>
      <c r="I62" s="6">
        <f>[3]IC_231123_Cl!I10</f>
        <v>0.22170000000000001</v>
      </c>
      <c r="J62" s="6">
        <f>[3]IC_231123_Cl!J10</f>
        <v>0</v>
      </c>
      <c r="K62" s="6">
        <f>[3]IC_231123_Cl!K10</f>
        <v>1.048806080347447</v>
      </c>
      <c r="L62" s="6">
        <f>[3]IC_231123_Cl!L10</f>
        <v>0.96619999999999995</v>
      </c>
      <c r="M62" s="6">
        <f>[3]IC_231123_Cl!M10</f>
        <v>5</v>
      </c>
      <c r="N62" s="6" t="str">
        <f>IF(K62&lt;Quality_Cl!$U$8, "NA",M62*K62)</f>
        <v>NA</v>
      </c>
      <c r="O62" s="6" t="str">
        <f>IF(OR(L62 ="NA",L62&lt;Quality_Cl!$W$8), "NA",M62*L62)</f>
        <v>NA</v>
      </c>
      <c r="P62" s="4" t="str">
        <f>[3]IC_231123_Cl!P10</f>
        <v>20 10 Top</v>
      </c>
    </row>
    <row r="63" spans="1:16" x14ac:dyDescent="0.45">
      <c r="A63" s="4">
        <f>[3]IC_231123_Cl!A11</f>
        <v>4</v>
      </c>
      <c r="B63" s="4" t="str">
        <f>[3]IC_231123_Cl!B11</f>
        <v>20 40 T</v>
      </c>
      <c r="C63" s="4">
        <f>[3]IC_231123_Cl!C11</f>
        <v>20</v>
      </c>
      <c r="D63" s="4">
        <f>[3]IC_231123_Cl!D11</f>
        <v>40</v>
      </c>
      <c r="E63" s="4" t="str">
        <f>[3]IC_231123_Cl!E11</f>
        <v>T</v>
      </c>
      <c r="F63" s="4" t="str">
        <f>[3]IC_231123_Cl!F11</f>
        <v>23.11.2023</v>
      </c>
      <c r="G63" s="4">
        <f>[3]IC_231123_Cl!G11</f>
        <v>1</v>
      </c>
      <c r="H63" s="4">
        <f>[3]IC_231123_Cl!H11</f>
        <v>3.6629999999999998</v>
      </c>
      <c r="I63" s="6">
        <f>[3]IC_231123_Cl!I11</f>
        <v>0.32490000000000002</v>
      </c>
      <c r="J63" s="6">
        <f>[3]IC_231123_Cl!J11</f>
        <v>0</v>
      </c>
      <c r="K63" s="6">
        <f>[3]IC_231123_Cl!K11</f>
        <v>1.5675326818675341</v>
      </c>
      <c r="L63" s="6">
        <f>[3]IC_231123_Cl!L11</f>
        <v>1.4875</v>
      </c>
      <c r="M63" s="6">
        <f>[3]IC_231123_Cl!M11</f>
        <v>5</v>
      </c>
      <c r="N63" s="6">
        <f>IF(K63&lt;Quality_Cl!$U$8, "NA",M63*K63)</f>
        <v>7.8376634093376705</v>
      </c>
      <c r="O63" s="6">
        <f>IF(OR(L63 ="NA",L63&lt;Quality_Cl!$W$8), "NA",M63*L63)</f>
        <v>7.4375</v>
      </c>
      <c r="P63" s="4" t="str">
        <f>[3]IC_231123_Cl!P11</f>
        <v>20 40 Top</v>
      </c>
    </row>
    <row r="64" spans="1:16" x14ac:dyDescent="0.45">
      <c r="A64" s="4">
        <f>[3]IC_231123_Cl!A12</f>
        <v>5</v>
      </c>
      <c r="B64" s="4" t="str">
        <f>[3]IC_231123_Cl!B12</f>
        <v>20 50 T</v>
      </c>
      <c r="C64" s="4">
        <f>[3]IC_231123_Cl!C12</f>
        <v>20</v>
      </c>
      <c r="D64" s="4">
        <f>[3]IC_231123_Cl!D12</f>
        <v>50</v>
      </c>
      <c r="E64" s="4" t="str">
        <f>[3]IC_231123_Cl!E12</f>
        <v>T</v>
      </c>
      <c r="F64" s="4" t="str">
        <f>[3]IC_231123_Cl!F12</f>
        <v>23.11.2023</v>
      </c>
      <c r="G64" s="4">
        <f>[3]IC_231123_Cl!G12</f>
        <v>1</v>
      </c>
      <c r="H64" s="4">
        <f>[3]IC_231123_Cl!H12</f>
        <v>3.6629999999999998</v>
      </c>
      <c r="I64" s="6">
        <f>[3]IC_231123_Cl!I12</f>
        <v>0.191</v>
      </c>
      <c r="J64" s="6">
        <f>[3]IC_231123_Cl!J12</f>
        <v>0</v>
      </c>
      <c r="K64" s="6">
        <f>[3]IC_231123_Cl!K12</f>
        <v>0.89449496923633587</v>
      </c>
      <c r="L64" s="6">
        <f>[3]IC_231123_Cl!L12</f>
        <v>0.81059999999999999</v>
      </c>
      <c r="M64" s="6">
        <f>[3]IC_231123_Cl!M12</f>
        <v>5</v>
      </c>
      <c r="N64" s="6" t="str">
        <f>IF(K64&lt;Quality_Cl!$U$8, "NA",M64*K64)</f>
        <v>NA</v>
      </c>
      <c r="O64" s="6" t="str">
        <f>IF(OR(L64 ="NA",L64&lt;Quality_Cl!$W$8), "NA",M64*L64)</f>
        <v>NA</v>
      </c>
      <c r="P64" s="4" t="str">
        <f>[3]IC_231123_Cl!P12</f>
        <v>20 50 Top</v>
      </c>
    </row>
    <row r="65" spans="1:16" x14ac:dyDescent="0.45">
      <c r="A65" s="4">
        <f>[3]IC_231123_Cl!A13</f>
        <v>6</v>
      </c>
      <c r="B65" s="4" t="str">
        <f>[3]IC_231123_Cl!B13</f>
        <v>20 60 T</v>
      </c>
      <c r="C65" s="4">
        <f>[3]IC_231123_Cl!C13</f>
        <v>20</v>
      </c>
      <c r="D65" s="4">
        <f>[3]IC_231123_Cl!D13</f>
        <v>60</v>
      </c>
      <c r="E65" s="4" t="str">
        <f>[3]IC_231123_Cl!E13</f>
        <v>T</v>
      </c>
      <c r="F65" s="4" t="str">
        <f>[3]IC_231123_Cl!F13</f>
        <v>23.11.2023</v>
      </c>
      <c r="G65" s="4">
        <f>[3]IC_231123_Cl!G13</f>
        <v>1</v>
      </c>
      <c r="H65" s="4">
        <f>[3]IC_231123_Cl!H13</f>
        <v>3.6669999999999998</v>
      </c>
      <c r="I65" s="6">
        <f>[3]IC_231123_Cl!I13</f>
        <v>0.1507</v>
      </c>
      <c r="J65" s="6">
        <f>[3]IC_231123_Cl!J13</f>
        <v>0</v>
      </c>
      <c r="K65" s="6">
        <f>[3]IC_231123_Cl!K13</f>
        <v>0.69193022077451904</v>
      </c>
      <c r="L65" s="6">
        <f>[3]IC_231123_Cl!L13</f>
        <v>0.6069</v>
      </c>
      <c r="M65" s="6">
        <f>[3]IC_231123_Cl!M13</f>
        <v>5</v>
      </c>
      <c r="N65" s="6" t="str">
        <f>IF(K65&lt;Quality_Cl!$U$8, "NA",M65*K65)</f>
        <v>NA</v>
      </c>
      <c r="O65" s="6" t="str">
        <f>IF(OR(L65 ="NA",L65&lt;Quality_Cl!$W$8), "NA",M65*L65)</f>
        <v>NA</v>
      </c>
      <c r="P65" s="4" t="str">
        <f>[3]IC_231123_Cl!P13</f>
        <v>20 60 Top</v>
      </c>
    </row>
    <row r="66" spans="1:16" x14ac:dyDescent="0.45">
      <c r="A66" s="4">
        <f>[3]IC_231123_Cl!A14</f>
        <v>7</v>
      </c>
      <c r="B66" s="4" t="str">
        <f>[3]IC_231123_Cl!B14</f>
        <v>20 70 T</v>
      </c>
      <c r="C66" s="4">
        <f>[3]IC_231123_Cl!C14</f>
        <v>20</v>
      </c>
      <c r="D66" s="4">
        <f>[3]IC_231123_Cl!D14</f>
        <v>70</v>
      </c>
      <c r="E66" s="4" t="str">
        <f>[3]IC_231123_Cl!E14</f>
        <v>T</v>
      </c>
      <c r="F66" s="4" t="str">
        <f>[3]IC_231123_Cl!F14</f>
        <v>23.11.2023</v>
      </c>
      <c r="G66" s="4">
        <f>[3]IC_231123_Cl!G14</f>
        <v>1</v>
      </c>
      <c r="H66" s="4">
        <f>[3]IC_231123_Cl!H14</f>
        <v>3.6669999999999998</v>
      </c>
      <c r="I66" s="6">
        <f>[3]IC_231123_Cl!I14</f>
        <v>0.73299999999999998</v>
      </c>
      <c r="J66" s="6">
        <f>[3]IC_231123_Cl!J14</f>
        <v>0</v>
      </c>
      <c r="K66" s="6">
        <f>[3]IC_231123_Cl!K14</f>
        <v>3.6188149113282653</v>
      </c>
      <c r="L66" s="6">
        <f>[3]IC_231123_Cl!L14</f>
        <v>3.5508999999999999</v>
      </c>
      <c r="M66" s="6">
        <f>[3]IC_231123_Cl!M14</f>
        <v>5</v>
      </c>
      <c r="N66" s="6">
        <f>IF(K66&lt;Quality_Cl!$U$8, "NA",M66*K66)</f>
        <v>18.094074556641328</v>
      </c>
      <c r="O66" s="6">
        <f>IF(OR(L66 ="NA",L66&lt;Quality_Cl!$W$8), "NA",M66*L66)</f>
        <v>17.7545</v>
      </c>
      <c r="P66" s="4" t="str">
        <f>[3]IC_231123_Cl!P14</f>
        <v>20 70 Top</v>
      </c>
    </row>
    <row r="67" spans="1:16" x14ac:dyDescent="0.45">
      <c r="A67" s="4">
        <f>[3]IC_231123_Cl!A15</f>
        <v>8</v>
      </c>
      <c r="B67" s="4" t="str">
        <f>[3]IC_231123_Cl!B15</f>
        <v>20 80 T</v>
      </c>
      <c r="C67" s="4">
        <f>[3]IC_231123_Cl!C15</f>
        <v>20</v>
      </c>
      <c r="D67" s="4">
        <f>[3]IC_231123_Cl!D15</f>
        <v>80</v>
      </c>
      <c r="E67" s="4" t="str">
        <f>[3]IC_231123_Cl!E15</f>
        <v>T</v>
      </c>
      <c r="F67" s="4" t="str">
        <f>[3]IC_231123_Cl!F15</f>
        <v>23.11.2023</v>
      </c>
      <c r="G67" s="4">
        <f>[3]IC_231123_Cl!G15</f>
        <v>1</v>
      </c>
      <c r="H67" s="4">
        <f>[3]IC_231123_Cl!H15</f>
        <v>3.6629999999999998</v>
      </c>
      <c r="I67" s="6">
        <f>[3]IC_231123_Cl!I15</f>
        <v>0.27850000000000003</v>
      </c>
      <c r="J67" s="6">
        <f>[3]IC_231123_Cl!J15</f>
        <v>0</v>
      </c>
      <c r="K67" s="6">
        <f>[3]IC_231123_Cl!K15</f>
        <v>1.3343067680057896</v>
      </c>
      <c r="L67" s="6">
        <f>[3]IC_231123_Cl!L15</f>
        <v>1.2531000000000001</v>
      </c>
      <c r="M67" s="6">
        <f>[3]IC_231123_Cl!M15</f>
        <v>5</v>
      </c>
      <c r="N67" s="6" t="str">
        <f>IF(K67&lt;Quality_Cl!$U$8, "NA",M67*K67)</f>
        <v>NA</v>
      </c>
      <c r="O67" s="6" t="str">
        <f>IF(OR(L67 ="NA",L67&lt;Quality_Cl!$W$8), "NA",M67*L67)</f>
        <v>NA</v>
      </c>
      <c r="P67" s="4" t="str">
        <f>[3]IC_231123_Cl!P15</f>
        <v>20 80 Top</v>
      </c>
    </row>
    <row r="68" spans="1:16" x14ac:dyDescent="0.45">
      <c r="A68" s="4">
        <f>[3]IC_231123_Cl!A16</f>
        <v>9</v>
      </c>
      <c r="B68" s="4" t="str">
        <f>[3]IC_231123_Cl!B16</f>
        <v>20 100 T</v>
      </c>
      <c r="C68" s="4">
        <f>[3]IC_231123_Cl!C16</f>
        <v>20</v>
      </c>
      <c r="D68" s="4">
        <f>[3]IC_231123_Cl!D16</f>
        <v>100</v>
      </c>
      <c r="E68" s="4" t="str">
        <f>[3]IC_231123_Cl!E16</f>
        <v>T</v>
      </c>
      <c r="F68" s="4" t="str">
        <f>[3]IC_231123_Cl!F16</f>
        <v>23.11.2023</v>
      </c>
      <c r="G68" s="4">
        <f>[3]IC_231123_Cl!G16</f>
        <v>1</v>
      </c>
      <c r="H68" s="4">
        <f>[3]IC_231123_Cl!H16</f>
        <v>3.6669999999999998</v>
      </c>
      <c r="I68" s="6">
        <f>[3]IC_231123_Cl!I16</f>
        <v>0.2656</v>
      </c>
      <c r="J68" s="6">
        <f>[3]IC_231123_Cl!J16</f>
        <v>0</v>
      </c>
      <c r="K68" s="6">
        <f>[3]IC_231123_Cl!K16</f>
        <v>1.2694659428157786</v>
      </c>
      <c r="L68" s="6">
        <f>[3]IC_231123_Cl!L16</f>
        <v>1.1879999999999999</v>
      </c>
      <c r="M68" s="6">
        <f>[3]IC_231123_Cl!M16</f>
        <v>5</v>
      </c>
      <c r="N68" s="6" t="str">
        <f>IF(K68&lt;Quality_Cl!$U$8, "NA",M68*K68)</f>
        <v>NA</v>
      </c>
      <c r="O68" s="6" t="str">
        <f>IF(OR(L68 ="NA",L68&lt;Quality_Cl!$W$8), "NA",M68*L68)</f>
        <v>NA</v>
      </c>
      <c r="P68" s="4" t="str">
        <f>[3]IC_231123_Cl!P16</f>
        <v>20 100 Top</v>
      </c>
    </row>
    <row r="69" spans="1:16" x14ac:dyDescent="0.45">
      <c r="A69" s="4">
        <f>[3]IC_231123_Cl!A17</f>
        <v>10</v>
      </c>
      <c r="B69" s="4" t="str">
        <f>[3]IC_231123_Cl!B17</f>
        <v>20 30 B</v>
      </c>
      <c r="C69" s="4">
        <f>[3]IC_231123_Cl!C17</f>
        <v>20</v>
      </c>
      <c r="D69" s="4">
        <f>[3]IC_231123_Cl!D17</f>
        <v>30</v>
      </c>
      <c r="E69" s="4" t="str">
        <f>[3]IC_231123_Cl!E17</f>
        <v>B</v>
      </c>
      <c r="F69" s="4" t="str">
        <f>[3]IC_231123_Cl!F17</f>
        <v>23.11.2023</v>
      </c>
      <c r="G69" s="4">
        <f>[3]IC_231123_Cl!G17</f>
        <v>1</v>
      </c>
      <c r="H69" s="4">
        <f>[3]IC_231123_Cl!H17</f>
        <v>3.67</v>
      </c>
      <c r="I69" s="6">
        <f>[3]IC_231123_Cl!I17</f>
        <v>2.1337000000000002</v>
      </c>
      <c r="J69" s="6">
        <f>[3]IC_231123_Cl!J17</f>
        <v>0</v>
      </c>
      <c r="K69" s="6">
        <f>[3]IC_231123_Cl!K17</f>
        <v>10.659322186029678</v>
      </c>
      <c r="L69" s="6">
        <f>[3]IC_231123_Cl!L17</f>
        <v>10.6317</v>
      </c>
      <c r="M69" s="6">
        <f>[3]IC_231123_Cl!M17</f>
        <v>5</v>
      </c>
      <c r="N69" s="6">
        <f>IF(K69&lt;Quality_Cl!$U$8, "NA",M69*K69)</f>
        <v>53.29661093014839</v>
      </c>
      <c r="O69" s="6">
        <f>IF(OR(L69 ="NA",L69&lt;Quality_Cl!$W$8), "NA",M69*L69)</f>
        <v>53.158500000000004</v>
      </c>
      <c r="P69" s="4" t="str">
        <f>[3]IC_231123_Cl!P17</f>
        <v>20 30 Bottom</v>
      </c>
    </row>
    <row r="70" spans="1:16" x14ac:dyDescent="0.45">
      <c r="A70" s="4">
        <f>[3]IC_231123_Cl!A18</f>
        <v>11</v>
      </c>
      <c r="B70" s="4" t="str">
        <f>[3]IC_231123_Cl!B18</f>
        <v>20 90 B</v>
      </c>
      <c r="C70" s="4">
        <f>[3]IC_231123_Cl!C18</f>
        <v>20</v>
      </c>
      <c r="D70" s="4">
        <f>[3]IC_231123_Cl!D18</f>
        <v>90</v>
      </c>
      <c r="E70" s="4" t="str">
        <f>[3]IC_231123_Cl!E18</f>
        <v>B</v>
      </c>
      <c r="F70" s="4" t="str">
        <f>[3]IC_231123_Cl!F18</f>
        <v>23.11.2023</v>
      </c>
      <c r="G70" s="4">
        <f>[3]IC_231123_Cl!G18</f>
        <v>1</v>
      </c>
      <c r="H70" s="4">
        <f>[3]IC_231123_Cl!H18</f>
        <v>3.6669999999999998</v>
      </c>
      <c r="I70" s="6">
        <f>[3]IC_231123_Cl!I18</f>
        <v>0.27079999999999999</v>
      </c>
      <c r="J70" s="6">
        <f>[3]IC_231123_Cl!J18</f>
        <v>0</v>
      </c>
      <c r="K70" s="6">
        <f>[3]IC_231123_Cl!K18</f>
        <v>1.2956033297140774</v>
      </c>
      <c r="L70" s="6">
        <f>[3]IC_231123_Cl!L18</f>
        <v>1.2141999999999999</v>
      </c>
      <c r="M70" s="6">
        <f>[3]IC_231123_Cl!M18</f>
        <v>5</v>
      </c>
      <c r="N70" s="6" t="str">
        <f>IF(K70&lt;Quality_Cl!$U$8, "NA",M70*K70)</f>
        <v>NA</v>
      </c>
      <c r="O70" s="6" t="str">
        <f>IF(OR(L70 ="NA",L70&lt;Quality_Cl!$W$8), "NA",M70*L70)</f>
        <v>NA</v>
      </c>
      <c r="P70" s="4" t="str">
        <f>[3]IC_231123_Cl!P18</f>
        <v>20 90 Bottom</v>
      </c>
    </row>
    <row r="71" spans="1:16" x14ac:dyDescent="0.45">
      <c r="A71" s="4">
        <f>[3]IC_231123_Cl!A19</f>
        <v>12</v>
      </c>
      <c r="B71" s="4" t="str">
        <f>[3]IC_231123_Cl!B19</f>
        <v>20 100 B</v>
      </c>
      <c r="C71" s="4"/>
      <c r="D71" s="4"/>
      <c r="E71" s="4"/>
      <c r="F71" s="4" t="str">
        <f>[3]IC_231123_Cl!F19</f>
        <v>23.11.2023</v>
      </c>
      <c r="G71" s="4">
        <f>[3]IC_231123_Cl!G19</f>
        <v>1</v>
      </c>
      <c r="H71" s="4">
        <f>[3]IC_231123_Cl!H19</f>
        <v>3.91</v>
      </c>
      <c r="I71" s="6">
        <f>[3]IC_231123_Cl!I19</f>
        <v>267.64100000000002</v>
      </c>
      <c r="J71" s="6">
        <f>[3]IC_231123_Cl!J19</f>
        <v>0</v>
      </c>
      <c r="K71" s="6">
        <f>[3]IC_231123_Cl!K19</f>
        <v>1345.2106730365547</v>
      </c>
      <c r="L71" s="6" t="str">
        <f>[3]IC_231123_Cl!L19</f>
        <v>NA</v>
      </c>
      <c r="M71" s="6">
        <f>[3]IC_231123_Cl!M19</f>
        <v>5</v>
      </c>
      <c r="N71" s="6">
        <f>IF(K71&lt;Quality_Cl!$U$8, "NA",M71*K71)</f>
        <v>6726.0533651827736</v>
      </c>
      <c r="O71" s="6" t="str">
        <f>IF(OR(L71 ="NA",L71&lt;Quality_Cl!$W$8), "NA",M71*L71)</f>
        <v>NA</v>
      </c>
      <c r="P71" s="4" t="str">
        <f>[3]IC_231123_Cl!P19</f>
        <v>20 100 Bottom</v>
      </c>
    </row>
    <row r="72" spans="1:16" x14ac:dyDescent="0.45">
      <c r="A72" s="4">
        <f>[3]IC_231123_Cl!A20</f>
        <v>13</v>
      </c>
      <c r="B72" s="4" t="str">
        <f>[3]IC_231123_Cl!B20</f>
        <v>10 90 T</v>
      </c>
      <c r="C72" s="4"/>
      <c r="D72" s="4"/>
      <c r="E72" s="4"/>
      <c r="F72" s="4" t="str">
        <f>[3]IC_231123_Cl!F20</f>
        <v>23.11.2023</v>
      </c>
      <c r="G72" s="4">
        <f>[3]IC_231123_Cl!G20</f>
        <v>1</v>
      </c>
      <c r="H72" s="4">
        <f>[3]IC_231123_Cl!H20</f>
        <v>3.677</v>
      </c>
      <c r="I72" s="6">
        <f>[3]IC_231123_Cl!I20</f>
        <v>5.5568</v>
      </c>
      <c r="J72" s="6">
        <f>[3]IC_231123_Cl!J20</f>
        <v>0</v>
      </c>
      <c r="K72" s="6">
        <f>[3]IC_231123_Cl!K20</f>
        <v>27.865262395946438</v>
      </c>
      <c r="L72" s="6">
        <f>[3]IC_231123_Cl!L20</f>
        <v>27.937200000000001</v>
      </c>
      <c r="M72" s="6">
        <f>[3]IC_231123_Cl!M20</f>
        <v>25</v>
      </c>
      <c r="N72" s="6">
        <f>IF(K72&lt;Quality_Cl!$U$8, "NA",M72*K72)</f>
        <v>696.63155989866095</v>
      </c>
      <c r="O72" s="6">
        <f>IF(OR(L72 ="NA",L72&lt;Quality_Cl!$W$8), "NA",M72*L72)</f>
        <v>698.43000000000006</v>
      </c>
      <c r="P72" s="4" t="str">
        <f>[3]IC_231123_Cl!P20</f>
        <v>10 90 Top diluted</v>
      </c>
    </row>
    <row r="73" spans="1:16" x14ac:dyDescent="0.45">
      <c r="A73" s="4">
        <f>[3]IC_231123_Cl!A21</f>
        <v>14</v>
      </c>
      <c r="B73" s="4" t="str">
        <f>[3]IC_231123_Cl!B21</f>
        <v>20 100 B</v>
      </c>
      <c r="C73" s="4">
        <f>[3]IC_231123_Cl!C21</f>
        <v>20</v>
      </c>
      <c r="D73" s="4">
        <f>[3]IC_231123_Cl!D21</f>
        <v>100</v>
      </c>
      <c r="E73" s="4" t="str">
        <f>[3]IC_231123_Cl!E21</f>
        <v>B</v>
      </c>
      <c r="F73" s="4" t="str">
        <f>[3]IC_231123_Cl!F21</f>
        <v>23.11.2023</v>
      </c>
      <c r="G73" s="4">
        <f>[3]IC_231123_Cl!G21</f>
        <v>1</v>
      </c>
      <c r="H73" s="4">
        <f>[3]IC_231123_Cl!H21</f>
        <v>3.7229999999999999</v>
      </c>
      <c r="I73" s="6">
        <f>[3]IC_231123_Cl!I21</f>
        <v>42.41</v>
      </c>
      <c r="J73" s="6">
        <f>[3]IC_231123_Cl!J21</f>
        <v>0</v>
      </c>
      <c r="K73" s="6">
        <f>[3]IC_231123_Cl!K21</f>
        <v>213.10494448063702</v>
      </c>
      <c r="L73" s="6">
        <f>[3]IC_231123_Cl!L21</f>
        <v>214.24639999999999</v>
      </c>
      <c r="M73" s="6">
        <f>[3]IC_231123_Cl!M21</f>
        <v>25</v>
      </c>
      <c r="N73" s="6">
        <f>IF(K73&lt;Quality_Cl!$U$8, "NA",M73*K73)</f>
        <v>5327.6236120159256</v>
      </c>
      <c r="O73" s="6">
        <f>IF(OR(L73 ="NA",L73&lt;Quality_Cl!$W$8), "NA",M73*L73)</f>
        <v>5356.16</v>
      </c>
      <c r="P73" s="4" t="str">
        <f>[3]IC_231123_Cl!P21</f>
        <v>20 100 Bottom diluted</v>
      </c>
    </row>
    <row r="74" spans="1:16" x14ac:dyDescent="0.45">
      <c r="A74" s="4">
        <f>[3]IC_231123_Cl!A22</f>
        <v>15</v>
      </c>
      <c r="B74" s="4" t="str">
        <f>[3]IC_231123_Cl!B22</f>
        <v>Cal Check</v>
      </c>
      <c r="C74" s="4"/>
      <c r="D74" s="4"/>
      <c r="E74" s="4"/>
      <c r="F74" s="4" t="str">
        <f>[3]IC_231123_Cl!F22</f>
        <v>23.11.2023</v>
      </c>
      <c r="G74" s="4">
        <f>[3]IC_231123_Cl!G22</f>
        <v>1</v>
      </c>
      <c r="H74" s="4">
        <f>[3]IC_231123_Cl!H22</f>
        <v>3.6669999999999998</v>
      </c>
      <c r="I74" s="6">
        <f>[3]IC_231123_Cl!I22</f>
        <v>1.6307</v>
      </c>
      <c r="J74" s="6">
        <f>[3]IC_231123_Cl!J22</f>
        <v>0</v>
      </c>
      <c r="K74" s="6">
        <f>[3]IC_231123_Cl!K22</f>
        <v>8.1310326456749902</v>
      </c>
      <c r="L74" s="6">
        <f>[3]IC_231123_Cl!L22</f>
        <v>8.0890000000000004</v>
      </c>
      <c r="M74" s="6">
        <f>[3]IC_231123_Cl!M22</f>
        <v>0</v>
      </c>
      <c r="N74" s="6"/>
      <c r="O74" s="6"/>
      <c r="P74" s="4" t="str">
        <f>[3]IC_231123_Cl!P22</f>
        <v>x20 dil</v>
      </c>
    </row>
    <row r="75" spans="1:16" x14ac:dyDescent="0.45">
      <c r="A75" s="4">
        <f>[3]IC_231123_Cl!A23</f>
        <v>16</v>
      </c>
      <c r="B75" s="4" t="str">
        <f>[3]IC_231123_Cl!B23</f>
        <v>Blank</v>
      </c>
      <c r="C75" s="4"/>
      <c r="D75" s="4"/>
      <c r="E75" s="4"/>
      <c r="F75" s="4" t="str">
        <f>[3]IC_231123_Cl!F23</f>
        <v>23.11.2023</v>
      </c>
      <c r="G75" s="4">
        <f>[3]IC_231123_Cl!G23</f>
        <v>1</v>
      </c>
      <c r="H75" s="4">
        <f>[3]IC_231123_Cl!H23</f>
        <v>3.6669999999999998</v>
      </c>
      <c r="I75" s="6">
        <f>[3]IC_231123_Cl!I23</f>
        <v>0.31819999999999998</v>
      </c>
      <c r="J75" s="6">
        <f>[3]IC_231123_Cl!J23</f>
        <v>0</v>
      </c>
      <c r="K75" s="6">
        <f>[3]IC_231123_Cl!K23</f>
        <v>1.5338556641331871</v>
      </c>
      <c r="L75" s="6">
        <f>[3]IC_231123_Cl!L23</f>
        <v>1.4539</v>
      </c>
      <c r="M75" s="6">
        <f>[3]IC_231123_Cl!M23</f>
        <v>0</v>
      </c>
      <c r="N75" s="6"/>
      <c r="O75" s="6"/>
      <c r="P75" s="4" t="str">
        <f>[3]IC_231123_Cl!P23</f>
        <v>DI Water</v>
      </c>
    </row>
    <row r="76" spans="1:16" x14ac:dyDescent="0.45">
      <c r="A76" s="4">
        <f>[3]IC_231123_Cl!A24</f>
        <v>17</v>
      </c>
      <c r="B76" s="4" t="str">
        <f>[3]IC_231123_Cl!B24</f>
        <v>Blank</v>
      </c>
      <c r="C76" s="4"/>
      <c r="D76" s="4"/>
      <c r="E76" s="4"/>
      <c r="F76" s="4" t="str">
        <f>[3]IC_231123_Cl!F24</f>
        <v>23.11.2023</v>
      </c>
      <c r="G76" s="4">
        <f>[3]IC_231123_Cl!G24</f>
        <v>1</v>
      </c>
      <c r="H76" s="4">
        <f>[3]IC_231123_Cl!H24</f>
        <v>3.6669999999999998</v>
      </c>
      <c r="I76" s="6">
        <f>[3]IC_231123_Cl!I24</f>
        <v>0.34429999999999999</v>
      </c>
      <c r="J76" s="6">
        <f>[3]IC_231123_Cl!J24</f>
        <v>0</v>
      </c>
      <c r="K76" s="6">
        <f>[3]IC_231123_Cl!K24</f>
        <v>1.6650452406804184</v>
      </c>
      <c r="L76" s="6">
        <f>[3]IC_231123_Cl!L24</f>
        <v>1.5857000000000001</v>
      </c>
      <c r="M76" s="6">
        <f>[3]IC_231123_Cl!M24</f>
        <v>0</v>
      </c>
      <c r="N76" s="6"/>
      <c r="O76" s="6"/>
      <c r="P76" s="4" t="str">
        <f>[3]IC_231123_Cl!P24</f>
        <v>DI Water</v>
      </c>
    </row>
    <row r="77" spans="1:16" x14ac:dyDescent="0.45">
      <c r="A77" s="4" t="str">
        <f>[4]IC_171123_Cl!A2</f>
        <v>Cal 1</v>
      </c>
      <c r="B77" s="4" t="str">
        <f>[4]IC_171123_Cl!B2</f>
        <v>Blank</v>
      </c>
      <c r="C77" s="4"/>
      <c r="D77" s="4"/>
      <c r="E77" s="4"/>
      <c r="F77" s="4" t="str">
        <f>[4]IC_171123_Cl!F2</f>
        <v>17.11.2023</v>
      </c>
      <c r="G77" s="4">
        <f>[4]IC_171123_Cl!G2</f>
        <v>1</v>
      </c>
      <c r="H77" s="4">
        <f>[4]IC_171123_Cl!H2</f>
        <v>3.6669999999999998</v>
      </c>
      <c r="I77" s="6">
        <f>[4]IC_171123_Cl!I2</f>
        <v>0.28720000000000001</v>
      </c>
      <c r="J77" s="6">
        <f>[4]IC_171123_Cl!J2</f>
        <v>0</v>
      </c>
      <c r="K77" s="6">
        <f>[4]IC_171123_Cl!K2</f>
        <v>1.1924824004630017</v>
      </c>
      <c r="L77" s="6">
        <f>[4]IC_171123_Cl!L2</f>
        <v>1.173</v>
      </c>
      <c r="M77" s="6">
        <f>[4]IC_171123_Cl!M2</f>
        <v>0</v>
      </c>
      <c r="N77" s="6"/>
      <c r="O77" s="6"/>
      <c r="P77" s="4" t="str">
        <f>[4]IC_171123_Cl!P2</f>
        <v>DI Water</v>
      </c>
    </row>
    <row r="78" spans="1:16" x14ac:dyDescent="0.45">
      <c r="A78" s="4" t="str">
        <f>[4]IC_171123_Cl!A3</f>
        <v>Cal 2</v>
      </c>
      <c r="B78" s="4" t="str">
        <f>[4]IC_171123_Cl!B3</f>
        <v>x 100</v>
      </c>
      <c r="C78" s="4"/>
      <c r="D78" s="4"/>
      <c r="E78" s="4"/>
      <c r="F78" s="4" t="str">
        <f>[4]IC_171123_Cl!F3</f>
        <v>17.11.2023</v>
      </c>
      <c r="G78" s="4">
        <f>[4]IC_171123_Cl!G3</f>
        <v>1</v>
      </c>
      <c r="H78" s="4">
        <f>[4]IC_171123_Cl!H3</f>
        <v>3.67</v>
      </c>
      <c r="I78" s="6">
        <f>[4]IC_171123_Cl!I3</f>
        <v>0.2394</v>
      </c>
      <c r="J78" s="6">
        <f>[4]IC_171123_Cl!J3</f>
        <v>1</v>
      </c>
      <c r="K78" s="6">
        <f>[4]IC_171123_Cl!K3</f>
        <v>0.94518349949902802</v>
      </c>
      <c r="L78" s="6">
        <f>[4]IC_171123_Cl!L3</f>
        <v>0.9254</v>
      </c>
      <c r="M78" s="6">
        <f>[4]IC_171123_Cl!M3</f>
        <v>100</v>
      </c>
      <c r="N78" s="6"/>
      <c r="O78" s="6"/>
      <c r="P78" s="4" t="str">
        <f>[4]IC_171123_Cl!P3</f>
        <v>0.1 mL in 10</v>
      </c>
    </row>
    <row r="79" spans="1:16" x14ac:dyDescent="0.45">
      <c r="A79" s="4" t="str">
        <f>[4]IC_171123_Cl!A4</f>
        <v>Cal 3</v>
      </c>
      <c r="B79" s="4" t="str">
        <f>[4]IC_171123_Cl!B4</f>
        <v>x 50</v>
      </c>
      <c r="C79" s="4"/>
      <c r="D79" s="4"/>
      <c r="E79" s="4"/>
      <c r="F79" s="4" t="str">
        <f>[4]IC_171123_Cl!F4</f>
        <v>17.11.2023</v>
      </c>
      <c r="G79" s="4">
        <f>[4]IC_171123_Cl!G4</f>
        <v>1</v>
      </c>
      <c r="H79" s="4">
        <f>[4]IC_171123_Cl!H4</f>
        <v>3.673</v>
      </c>
      <c r="I79" s="6">
        <f>[4]IC_171123_Cl!I4</f>
        <v>0.39240000000000003</v>
      </c>
      <c r="J79" s="6">
        <f>[4]IC_171123_Cl!J4</f>
        <v>2</v>
      </c>
      <c r="K79" s="6">
        <f>[4]IC_171123_Cl!K4</f>
        <v>1.736746927270743</v>
      </c>
      <c r="L79" s="6">
        <f>[4]IC_171123_Cl!L4</f>
        <v>1.7179</v>
      </c>
      <c r="M79" s="6">
        <f>[4]IC_171123_Cl!M4</f>
        <v>50</v>
      </c>
      <c r="N79" s="6"/>
      <c r="O79" s="6"/>
      <c r="P79" s="4" t="str">
        <f>[4]IC_171123_Cl!P4</f>
        <v>0.2 mL in 10</v>
      </c>
    </row>
    <row r="80" spans="1:16" x14ac:dyDescent="0.45">
      <c r="A80" s="4" t="str">
        <f>[4]IC_171123_Cl!A5</f>
        <v>Cal 4</v>
      </c>
      <c r="B80" s="4" t="str">
        <f>[4]IC_171123_Cl!B5</f>
        <v>x 20</v>
      </c>
      <c r="C80" s="4"/>
      <c r="D80" s="4"/>
      <c r="E80" s="4"/>
      <c r="F80" s="4" t="str">
        <f>[4]IC_171123_Cl!F5</f>
        <v>17.11.2023</v>
      </c>
      <c r="G80" s="4">
        <f>[4]IC_171123_Cl!G5</f>
        <v>1</v>
      </c>
      <c r="H80" s="4">
        <f>[4]IC_171123_Cl!H5</f>
        <v>3.67</v>
      </c>
      <c r="I80" s="6">
        <f>[4]IC_171123_Cl!I5</f>
        <v>0.90310000000000001</v>
      </c>
      <c r="J80" s="6">
        <f>[4]IC_171123_Cl!J5</f>
        <v>5</v>
      </c>
      <c r="K80" s="6">
        <f>[4]IC_171123_Cl!K5</f>
        <v>4.3789132185322774</v>
      </c>
      <c r="L80" s="6">
        <f>[4]IC_171123_Cl!L5</f>
        <v>4.3638000000000003</v>
      </c>
      <c r="M80" s="6">
        <f>[4]IC_171123_Cl!M5</f>
        <v>20</v>
      </c>
      <c r="N80" s="6"/>
      <c r="O80" s="6"/>
      <c r="P80" s="4" t="str">
        <f>[4]IC_171123_Cl!P5</f>
        <v>0.5 mL in 10</v>
      </c>
    </row>
    <row r="81" spans="1:16" x14ac:dyDescent="0.45">
      <c r="A81" s="4" t="str">
        <f>[4]IC_171123_Cl!A6</f>
        <v>Cal 5</v>
      </c>
      <c r="B81" s="4" t="str">
        <f>[4]IC_171123_Cl!B6</f>
        <v>x 10</v>
      </c>
      <c r="C81" s="4"/>
      <c r="D81" s="4"/>
      <c r="E81" s="4"/>
      <c r="F81" s="4" t="str">
        <f>[4]IC_171123_Cl!F6</f>
        <v>17.11.2023</v>
      </c>
      <c r="G81" s="4">
        <f>[4]IC_171123_Cl!G6</f>
        <v>1</v>
      </c>
      <c r="H81" s="4">
        <f>[4]IC_171123_Cl!H6</f>
        <v>3.677</v>
      </c>
      <c r="I81" s="6">
        <f>[4]IC_171123_Cl!I6</f>
        <v>1.8204</v>
      </c>
      <c r="J81" s="6">
        <f>[4]IC_171123_Cl!J6</f>
        <v>10</v>
      </c>
      <c r="K81" s="6">
        <f>[4]IC_171123_Cl!K6</f>
        <v>9.1246722531400817</v>
      </c>
      <c r="L81" s="6">
        <f>[4]IC_171123_Cl!L6</f>
        <v>9.1159999999999997</v>
      </c>
      <c r="M81" s="6">
        <f>[4]IC_171123_Cl!M6</f>
        <v>10</v>
      </c>
      <c r="N81" s="6"/>
      <c r="O81" s="6"/>
      <c r="P81" s="4" t="str">
        <f>[4]IC_171123_Cl!P6</f>
        <v>0.5 mL in 5</v>
      </c>
    </row>
    <row r="82" spans="1:16" x14ac:dyDescent="0.45">
      <c r="A82" s="4" t="str">
        <f>[4]IC_171123_Cl!A7</f>
        <v>Cal 6</v>
      </c>
      <c r="B82" s="4" t="str">
        <f>[4]IC_171123_Cl!B7</f>
        <v>x 5</v>
      </c>
      <c r="C82" s="4"/>
      <c r="D82" s="4"/>
      <c r="E82" s="4"/>
      <c r="F82" s="4" t="str">
        <f>[4]IC_171123_Cl!F7</f>
        <v>17.11.2023</v>
      </c>
      <c r="G82" s="4">
        <f>[4]IC_171123_Cl!G7</f>
        <v>1</v>
      </c>
      <c r="H82" s="4">
        <f>[4]IC_171123_Cl!H7</f>
        <v>3.68</v>
      </c>
      <c r="I82" s="6">
        <f>[4]IC_171123_Cl!I7</f>
        <v>4.0427</v>
      </c>
      <c r="J82" s="6">
        <f>[4]IC_171123_Cl!J7</f>
        <v>20</v>
      </c>
      <c r="K82" s="6">
        <f>[4]IC_171123_Cl!K7</f>
        <v>20.622001701094867</v>
      </c>
      <c r="L82" s="6">
        <f>[4]IC_171123_Cl!L7</f>
        <v>20.629300000000001</v>
      </c>
      <c r="M82" s="6">
        <f>[4]IC_171123_Cl!M7</f>
        <v>5</v>
      </c>
      <c r="N82" s="6"/>
      <c r="O82" s="6"/>
      <c r="P82" s="4" t="str">
        <f>[4]IC_171123_Cl!P7</f>
        <v>1 mL in 5</v>
      </c>
    </row>
    <row r="83" spans="1:16" x14ac:dyDescent="0.45">
      <c r="A83" s="4">
        <f>[4]IC_171123_Cl!A8</f>
        <v>1</v>
      </c>
      <c r="B83" s="4" t="str">
        <f>[4]IC_171123_Cl!B8</f>
        <v xml:space="preserve">Blank </v>
      </c>
      <c r="C83" s="4"/>
      <c r="D83" s="4"/>
      <c r="E83" s="4"/>
      <c r="F83" s="4" t="str">
        <f>[4]IC_171123_Cl!F8</f>
        <v>17.11.2023</v>
      </c>
      <c r="G83" s="4">
        <f>[4]IC_171123_Cl!G8</f>
        <v>1</v>
      </c>
      <c r="H83" s="4">
        <f>[4]IC_171123_Cl!H8</f>
        <v>3.677</v>
      </c>
      <c r="I83" s="6">
        <f>[4]IC_171123_Cl!I8</f>
        <v>0.1019</v>
      </c>
      <c r="J83" s="6">
        <f>[4]IC_171123_Cl!J8</f>
        <v>0</v>
      </c>
      <c r="K83" s="6">
        <f>[4]IC_171123_Cl!K8</f>
        <v>0.23381113793948038</v>
      </c>
      <c r="L83" s="6">
        <f>[4]IC_171123_Cl!L8</f>
        <v>0.21279999999999999</v>
      </c>
      <c r="M83" s="6">
        <f>[4]IC_171123_Cl!M8</f>
        <v>0</v>
      </c>
      <c r="N83" s="6"/>
      <c r="O83" s="6"/>
      <c r="P83" s="4" t="str">
        <f>[4]IC_171123_Cl!P8</f>
        <v>DI Water</v>
      </c>
    </row>
    <row r="84" spans="1:16" x14ac:dyDescent="0.45">
      <c r="A84" s="4">
        <f>[4]IC_171123_Cl!A9</f>
        <v>2</v>
      </c>
      <c r="B84" s="4" t="str">
        <f>[4]IC_171123_Cl!B9</f>
        <v>Cal Check</v>
      </c>
      <c r="C84" s="4"/>
      <c r="D84" s="4"/>
      <c r="E84" s="4"/>
      <c r="F84" s="4" t="str">
        <f>[4]IC_171123_Cl!F9</f>
        <v>17.11.2023</v>
      </c>
      <c r="G84" s="4">
        <f>[4]IC_171123_Cl!G9</f>
        <v>1</v>
      </c>
      <c r="H84" s="4">
        <f>[4]IC_171123_Cl!H9</f>
        <v>3.673</v>
      </c>
      <c r="I84" s="6">
        <f>[4]IC_171123_Cl!I9</f>
        <v>0.99099999999999999</v>
      </c>
      <c r="J84" s="6">
        <f>[4]IC_171123_Cl!J9</f>
        <v>0</v>
      </c>
      <c r="K84" s="6">
        <f>[4]IC_171123_Cl!K9</f>
        <v>4.8336741682128901</v>
      </c>
      <c r="L84" s="6">
        <f>[4]IC_171123_Cl!L9</f>
        <v>4.8190999999999997</v>
      </c>
      <c r="M84" s="6">
        <f>[4]IC_171123_Cl!M9</f>
        <v>20</v>
      </c>
      <c r="N84" s="6"/>
      <c r="O84" s="6"/>
      <c r="P84" s="4" t="str">
        <f>[4]IC_171123_Cl!P9</f>
        <v>x20 dil</v>
      </c>
    </row>
    <row r="85" spans="1:16" x14ac:dyDescent="0.45">
      <c r="A85" s="4">
        <f>[4]IC_171123_Cl!A10</f>
        <v>3</v>
      </c>
      <c r="B85" s="4" t="str">
        <f>[4]IC_171123_Cl!B10</f>
        <v>20-20-T</v>
      </c>
      <c r="C85" s="4">
        <f>[4]IC_171123_Cl!C10</f>
        <v>20</v>
      </c>
      <c r="D85" s="4">
        <f>[4]IC_171123_Cl!D10</f>
        <v>20</v>
      </c>
      <c r="E85" s="4" t="str">
        <f>[4]IC_171123_Cl!E10</f>
        <v>T</v>
      </c>
      <c r="F85" s="4" t="str">
        <f>[4]IC_171123_Cl!F10</f>
        <v>17.11.2023</v>
      </c>
      <c r="G85" s="4">
        <f>[4]IC_171123_Cl!G10</f>
        <v>1</v>
      </c>
      <c r="H85" s="4">
        <f>[4]IC_171123_Cl!H10</f>
        <v>3.669</v>
      </c>
      <c r="I85" s="6">
        <f>[4]IC_171123_Cl!I10</f>
        <v>0.31739999999999996</v>
      </c>
      <c r="J85" s="6">
        <f>[4]IC_171123_Cl!J10</f>
        <v>0</v>
      </c>
      <c r="K85" s="6">
        <f>[4]IC_171123_Cl!K10</f>
        <v>1.348725639147353</v>
      </c>
      <c r="L85" s="6">
        <f>[4]IC_171123_Cl!L10</f>
        <v>1.3294666666666668</v>
      </c>
      <c r="M85" s="6">
        <f>[4]IC_171123_Cl!M10</f>
        <v>5</v>
      </c>
      <c r="N85" s="6" t="str">
        <f>IF(K85&lt;Quality_Cl!$U$8, "NA",M85*K85)</f>
        <v>NA</v>
      </c>
      <c r="O85" s="6" t="str">
        <f>IF(OR(L85 ="NA",L85&lt;Quality_Cl!$W$8), "NA",M85*L85)</f>
        <v>NA</v>
      </c>
      <c r="P85" s="4" t="str">
        <f>[4]IC_171123_Cl!P10</f>
        <v>20 20 Top Mean Replicate</v>
      </c>
    </row>
    <row r="86" spans="1:16" x14ac:dyDescent="0.45">
      <c r="A86" s="4">
        <f>[4]IC_171123_Cl!A11</f>
        <v>6</v>
      </c>
      <c r="B86" s="4" t="str">
        <f>[4]IC_171123_Cl!B11</f>
        <v>0-10-B</v>
      </c>
      <c r="C86" s="4">
        <f>[4]IC_171123_Cl!C11</f>
        <v>0</v>
      </c>
      <c r="D86" s="4">
        <f>[4]IC_171123_Cl!D11</f>
        <v>10</v>
      </c>
      <c r="E86" s="4" t="str">
        <f>[4]IC_171123_Cl!E11</f>
        <v>B</v>
      </c>
      <c r="F86" s="4" t="str">
        <f>[4]IC_171123_Cl!F11</f>
        <v>17.11.2023</v>
      </c>
      <c r="G86" s="4">
        <f>[4]IC_171123_Cl!G11</f>
        <v>1</v>
      </c>
      <c r="H86" s="4">
        <f>[4]IC_171123_Cl!H11</f>
        <v>3.67</v>
      </c>
      <c r="I86" s="6">
        <f>[4]IC_171123_Cl!I11</f>
        <v>0.41573333333333334</v>
      </c>
      <c r="J86" s="6">
        <f>[4]IC_171123_Cl!J11</f>
        <v>0</v>
      </c>
      <c r="K86" s="6">
        <f>[4]IC_171123_Cl!K11</f>
        <v>1.8574646613535755</v>
      </c>
      <c r="L86" s="6">
        <f>[4]IC_171123_Cl!L11</f>
        <v>1.8387666666666667</v>
      </c>
      <c r="M86" s="6">
        <f>[4]IC_171123_Cl!M11</f>
        <v>5</v>
      </c>
      <c r="N86" s="6">
        <f>IF(K86&lt;Quality_Cl!$U$8, "NA",M86*K86)</f>
        <v>9.2873233067678775</v>
      </c>
      <c r="O86" s="6">
        <f>IF(OR(L86 ="NA",L86&lt;Quality_Cl!$W$8), "NA",M86*L86)</f>
        <v>9.193833333333334</v>
      </c>
      <c r="P86" s="4" t="str">
        <f>[4]IC_171123_Cl!P11</f>
        <v>0 10 B Mean Replicate</v>
      </c>
    </row>
    <row r="87" spans="1:16" x14ac:dyDescent="0.45">
      <c r="A87" s="4">
        <f>[4]IC_171123_Cl!A12</f>
        <v>9</v>
      </c>
      <c r="B87" s="4" t="str">
        <f>[4]IC_171123_Cl!B12</f>
        <v>10-90-T</v>
      </c>
      <c r="C87" s="4">
        <f>[4]IC_171123_Cl!C12</f>
        <v>10</v>
      </c>
      <c r="D87" s="4">
        <f>[4]IC_171123_Cl!D12</f>
        <v>90</v>
      </c>
      <c r="E87" s="4" t="str">
        <f>[4]IC_171123_Cl!E12</f>
        <v>T</v>
      </c>
      <c r="F87" s="4" t="str">
        <f>[4]IC_171123_Cl!F12</f>
        <v>17.11.2023</v>
      </c>
      <c r="G87" s="4">
        <f>[4]IC_171123_Cl!G12</f>
        <v>1</v>
      </c>
      <c r="H87" s="4">
        <f>[4]IC_171123_Cl!H12</f>
        <v>3.7210000000000001</v>
      </c>
      <c r="I87" s="6">
        <f>[4]IC_171123_Cl!I12</f>
        <v>31.728499999999997</v>
      </c>
      <c r="J87" s="6">
        <f>[4]IC_171123_Cl!J12</f>
        <v>0</v>
      </c>
      <c r="K87" s="6">
        <f>[4]IC_171123_Cl!K12</f>
        <v>163.85773208411538</v>
      </c>
      <c r="L87" s="6">
        <f>[4]IC_171123_Cl!L12</f>
        <v>164.0626</v>
      </c>
      <c r="M87" s="6">
        <f>[4]IC_171123_Cl!M12</f>
        <v>5</v>
      </c>
      <c r="N87" s="6">
        <f>IF(K87&lt;Quality_Cl!$U$8, "NA",M87*K87)</f>
        <v>819.28866042057689</v>
      </c>
      <c r="O87" s="6">
        <f>IF(OR(L87 ="NA",L87&lt;Quality_Cl!$W$8), "NA",M87*L87)</f>
        <v>820.31299999999999</v>
      </c>
      <c r="P87" s="4" t="str">
        <f>[4]IC_171123_Cl!P12</f>
        <v>10 90 T Mean Replicate</v>
      </c>
    </row>
    <row r="88" spans="1:16" x14ac:dyDescent="0.45">
      <c r="A88" s="4">
        <f>[4]IC_171123_Cl!A13</f>
        <v>12</v>
      </c>
      <c r="B88" s="4" t="str">
        <f>[4]IC_171123_Cl!B13</f>
        <v>0-10-T</v>
      </c>
      <c r="C88" s="4">
        <f>[4]IC_171123_Cl!C13</f>
        <v>0</v>
      </c>
      <c r="D88" s="4">
        <f>[4]IC_171123_Cl!D13</f>
        <v>10</v>
      </c>
      <c r="E88" s="4" t="str">
        <f>[4]IC_171123_Cl!E13</f>
        <v>T</v>
      </c>
      <c r="F88" s="4" t="str">
        <f>[4]IC_171123_Cl!F13</f>
        <v>17.11.2023</v>
      </c>
      <c r="G88" s="4">
        <f>[4]IC_171123_Cl!G13</f>
        <v>1</v>
      </c>
      <c r="H88" s="4">
        <f>[4]IC_171123_Cl!H13</f>
        <v>3.67</v>
      </c>
      <c r="I88" s="6">
        <f>[4]IC_171123_Cl!I13</f>
        <v>0.54930000000000001</v>
      </c>
      <c r="J88" s="6">
        <f>[4]IC_171123_Cl!J13</f>
        <v>0</v>
      </c>
      <c r="K88" s="6">
        <f>[4]IC_171123_Cl!K13</f>
        <v>2.5484874620248741</v>
      </c>
      <c r="L88" s="6">
        <f>[4]IC_171123_Cl!L13</f>
        <v>2.5310000000000001</v>
      </c>
      <c r="M88" s="6">
        <f>[4]IC_171123_Cl!M13</f>
        <v>5</v>
      </c>
      <c r="N88" s="6">
        <f>IF(K88&lt;Quality_Cl!$U$8, "NA",M88*K88)</f>
        <v>12.74243731012437</v>
      </c>
      <c r="O88" s="6">
        <f>IF(OR(L88 ="NA",L88&lt;Quality_Cl!$W$8), "NA",M88*L88)</f>
        <v>12.655000000000001</v>
      </c>
      <c r="P88" s="4" t="str">
        <f>[4]IC_171123_Cl!P13</f>
        <v>0 10 Top</v>
      </c>
    </row>
    <row r="89" spans="1:16" x14ac:dyDescent="0.45">
      <c r="A89" s="4">
        <f>[4]IC_171123_Cl!A14</f>
        <v>13</v>
      </c>
      <c r="B89" s="4" t="str">
        <f>[4]IC_171123_Cl!B14</f>
        <v>0-20-T</v>
      </c>
      <c r="C89" s="4">
        <f>[4]IC_171123_Cl!C14</f>
        <v>0</v>
      </c>
      <c r="D89" s="4">
        <f>[4]IC_171123_Cl!D14</f>
        <v>20</v>
      </c>
      <c r="E89" s="4" t="str">
        <f>[4]IC_171123_Cl!E14</f>
        <v>T</v>
      </c>
      <c r="F89" s="4" t="str">
        <f>[4]IC_171123_Cl!F14</f>
        <v>17.11.2023</v>
      </c>
      <c r="G89" s="4">
        <f>[4]IC_171123_Cl!G14</f>
        <v>1</v>
      </c>
      <c r="H89" s="4">
        <f>[4]IC_171123_Cl!H14</f>
        <v>3.67</v>
      </c>
      <c r="I89" s="6">
        <f>[4]IC_171123_Cl!I14</f>
        <v>0.3871</v>
      </c>
      <c r="J89" s="6">
        <f>[4]IC_171123_Cl!J14</f>
        <v>0</v>
      </c>
      <c r="K89" s="6">
        <f>[4]IC_171123_Cl!K14</f>
        <v>1.7093267562433567</v>
      </c>
      <c r="L89" s="6">
        <f>[4]IC_171123_Cl!L14</f>
        <v>1.6904999999999999</v>
      </c>
      <c r="M89" s="6">
        <f>[4]IC_171123_Cl!M14</f>
        <v>5</v>
      </c>
      <c r="N89" s="6">
        <f>IF(K89&lt;Quality_Cl!$U$8, "NA",M89*K89)</f>
        <v>8.5466337812167836</v>
      </c>
      <c r="O89" s="6">
        <f>IF(OR(L89 ="NA",L89&lt;Quality_Cl!$W$8), "NA",M89*L89)</f>
        <v>8.4524999999999988</v>
      </c>
      <c r="P89" s="4" t="str">
        <f>[4]IC_171123_Cl!P14</f>
        <v>0 20 Top</v>
      </c>
    </row>
    <row r="90" spans="1:16" x14ac:dyDescent="0.45">
      <c r="A90" s="4">
        <f>[4]IC_171123_Cl!A15</f>
        <v>14</v>
      </c>
      <c r="B90" s="4" t="str">
        <f>[4]IC_171123_Cl!B15</f>
        <v>0-30-T</v>
      </c>
      <c r="C90" s="4">
        <f>[4]IC_171123_Cl!C15</f>
        <v>0</v>
      </c>
      <c r="D90" s="4">
        <f>[4]IC_171123_Cl!D15</f>
        <v>30</v>
      </c>
      <c r="E90" s="4" t="str">
        <f>[4]IC_171123_Cl!E15</f>
        <v>T</v>
      </c>
      <c r="F90" s="4" t="str">
        <f>[4]IC_171123_Cl!F15</f>
        <v>17.11.2023</v>
      </c>
      <c r="G90" s="4">
        <f>[4]IC_171123_Cl!G15</f>
        <v>1</v>
      </c>
      <c r="H90" s="4">
        <f>[4]IC_171123_Cl!H15</f>
        <v>3.6669999999999998</v>
      </c>
      <c r="I90" s="6">
        <f>[4]IC_171123_Cl!I15</f>
        <v>0.33729999999999999</v>
      </c>
      <c r="J90" s="6">
        <f>[4]IC_171123_Cl!J15</f>
        <v>0</v>
      </c>
      <c r="K90" s="6">
        <f>[4]IC_171123_Cl!K15</f>
        <v>1.451680620929426</v>
      </c>
      <c r="L90" s="6">
        <f>[4]IC_171123_Cl!L15</f>
        <v>1.4323999999999999</v>
      </c>
      <c r="M90" s="6">
        <f>[4]IC_171123_Cl!M15</f>
        <v>5</v>
      </c>
      <c r="N90" s="6" t="str">
        <f>IF(K90&lt;Quality_Cl!$U$8, "NA",M90*K90)</f>
        <v>NA</v>
      </c>
      <c r="O90" s="6">
        <f>IF(OR(L90 ="NA",L90&lt;Quality_Cl!$W$8), "NA",M90*L90)</f>
        <v>7.161999999999999</v>
      </c>
      <c r="P90" s="4" t="str">
        <f>[4]IC_171123_Cl!P15</f>
        <v>0 30 Top</v>
      </c>
    </row>
    <row r="91" spans="1:16" x14ac:dyDescent="0.45">
      <c r="A91" s="4">
        <f>[4]IC_171123_Cl!A16</f>
        <v>15</v>
      </c>
      <c r="B91" s="4" t="str">
        <f>[4]IC_171123_Cl!B16</f>
        <v>Blank</v>
      </c>
      <c r="C91" s="4"/>
      <c r="D91" s="4"/>
      <c r="E91" s="4"/>
      <c r="F91" s="4" t="str">
        <f>[4]IC_171123_Cl!F16</f>
        <v>17.11.2023</v>
      </c>
      <c r="G91" s="4">
        <f>[4]IC_171123_Cl!G16</f>
        <v>1</v>
      </c>
      <c r="H91" s="4">
        <f>[4]IC_171123_Cl!H16</f>
        <v>3.6669999999999998</v>
      </c>
      <c r="I91" s="6">
        <f>[4]IC_171123_Cl!I16</f>
        <v>0.1527</v>
      </c>
      <c r="J91" s="6">
        <f>[4]IC_171123_Cl!J16</f>
        <v>0</v>
      </c>
      <c r="K91" s="6">
        <f>[4]IC_171123_Cl!K16</f>
        <v>0.49663089042838965</v>
      </c>
      <c r="L91" s="6">
        <f>[4]IC_171123_Cl!L16</f>
        <v>0.47589999999999999</v>
      </c>
      <c r="M91" s="6">
        <f>[4]IC_171123_Cl!M16</f>
        <v>0</v>
      </c>
      <c r="N91" s="6"/>
      <c r="O91" s="6"/>
      <c r="P91" s="4" t="str">
        <f>[4]IC_171123_Cl!P16</f>
        <v>DI Water</v>
      </c>
    </row>
    <row r="92" spans="1:16" x14ac:dyDescent="0.45">
      <c r="A92" s="4">
        <f>[4]IC_171123_Cl!A17</f>
        <v>16</v>
      </c>
      <c r="B92" s="4" t="str">
        <f>[4]IC_171123_Cl!B17</f>
        <v>Cal Check</v>
      </c>
      <c r="C92" s="4"/>
      <c r="D92" s="4"/>
      <c r="E92" s="4"/>
      <c r="F92" s="4" t="str">
        <f>[4]IC_171123_Cl!F17</f>
        <v>17.11.2023</v>
      </c>
      <c r="G92" s="4">
        <f>[4]IC_171123_Cl!G17</f>
        <v>1</v>
      </c>
      <c r="H92" s="4">
        <f>[4]IC_171123_Cl!H17</f>
        <v>3.67</v>
      </c>
      <c r="I92" s="6">
        <f>[4]IC_171123_Cl!I17</f>
        <v>1.1040000000000001</v>
      </c>
      <c r="J92" s="6">
        <f>[4]IC_171123_Cl!J17</f>
        <v>0</v>
      </c>
      <c r="K92" s="6">
        <f>[4]IC_171123_Cl!K17</f>
        <v>5.4182929089854648</v>
      </c>
      <c r="L92" s="6">
        <f>[4]IC_171123_Cl!L17</f>
        <v>5.4046000000000003</v>
      </c>
      <c r="M92" s="6">
        <f>[4]IC_171123_Cl!M17</f>
        <v>20</v>
      </c>
      <c r="N92" s="6"/>
      <c r="O92" s="6"/>
      <c r="P92" s="4" t="str">
        <f>[4]IC_171123_Cl!P17</f>
        <v>x20 dil</v>
      </c>
    </row>
    <row r="93" spans="1:16" x14ac:dyDescent="0.45">
      <c r="A93" s="4">
        <f>[4]IC_171123_Cl!A18</f>
        <v>17</v>
      </c>
      <c r="B93" s="4" t="str">
        <f>[4]IC_171123_Cl!B18</f>
        <v>0-60-T</v>
      </c>
      <c r="C93" s="4">
        <f>[4]IC_171123_Cl!C18</f>
        <v>0</v>
      </c>
      <c r="D93" s="4">
        <f>[4]IC_171123_Cl!D18</f>
        <v>60</v>
      </c>
      <c r="E93" s="4" t="str">
        <f>[4]IC_171123_Cl!E18</f>
        <v>T</v>
      </c>
      <c r="F93" s="4" t="str">
        <f>[4]IC_171123_Cl!F18</f>
        <v>17.11.2023</v>
      </c>
      <c r="G93" s="4">
        <f>[4]IC_171123_Cl!G18</f>
        <v>1</v>
      </c>
      <c r="H93" s="4">
        <f>[4]IC_171123_Cl!H18</f>
        <v>3.6669999999999998</v>
      </c>
      <c r="I93" s="6">
        <f>[4]IC_171123_Cl!I18</f>
        <v>0.38519999999999999</v>
      </c>
      <c r="J93" s="6">
        <f>[4]IC_171123_Cl!J18</f>
        <v>0</v>
      </c>
      <c r="K93" s="6">
        <f>[4]IC_171123_Cl!K18</f>
        <v>1.6994968836108975</v>
      </c>
      <c r="L93" s="6">
        <f>[4]IC_171123_Cl!L18</f>
        <v>1.6803999999999999</v>
      </c>
      <c r="M93" s="6">
        <f>[4]IC_171123_Cl!M18</f>
        <v>5</v>
      </c>
      <c r="N93" s="6">
        <f>IF(K93&lt;Quality_Cl!$U$8, "NA",M93*K93)</f>
        <v>8.4974844180544871</v>
      </c>
      <c r="O93" s="6">
        <f>IF(OR(L93 ="NA",L93&lt;Quality_Cl!$W$8), "NA",M93*L93)</f>
        <v>8.4019999999999992</v>
      </c>
      <c r="P93" s="4" t="str">
        <f>[4]IC_171123_Cl!P18</f>
        <v>0 60 Top</v>
      </c>
    </row>
    <row r="94" spans="1:16" x14ac:dyDescent="0.45">
      <c r="A94" s="4">
        <f>[4]IC_171123_Cl!A19</f>
        <v>18</v>
      </c>
      <c r="B94" s="4" t="str">
        <f>[4]IC_171123_Cl!B19</f>
        <v>0-70-T</v>
      </c>
      <c r="C94" s="4">
        <f>[4]IC_171123_Cl!C19</f>
        <v>0</v>
      </c>
      <c r="D94" s="4">
        <f>[4]IC_171123_Cl!D19</f>
        <v>70</v>
      </c>
      <c r="E94" s="4" t="str">
        <f>[4]IC_171123_Cl!E19</f>
        <v>T</v>
      </c>
      <c r="F94" s="4" t="str">
        <f>[4]IC_171123_Cl!F19</f>
        <v>17.11.2023</v>
      </c>
      <c r="G94" s="4">
        <f>[4]IC_171123_Cl!G19</f>
        <v>1</v>
      </c>
      <c r="H94" s="4">
        <f>[4]IC_171123_Cl!H19</f>
        <v>3.67</v>
      </c>
      <c r="I94" s="6">
        <f>[4]IC_171123_Cl!I19</f>
        <v>0.28100000000000003</v>
      </c>
      <c r="J94" s="6">
        <f>[4]IC_171123_Cl!J19</f>
        <v>0</v>
      </c>
      <c r="K94" s="6">
        <f>[4]IC_171123_Cl!K19</f>
        <v>1.1604059739781349</v>
      </c>
      <c r="L94" s="6">
        <f>[4]IC_171123_Cl!L19</f>
        <v>1.1407</v>
      </c>
      <c r="M94" s="6">
        <f>[4]IC_171123_Cl!M19</f>
        <v>5</v>
      </c>
      <c r="N94" s="6" t="str">
        <f>IF(K94&lt;Quality_Cl!$U$8, "NA",M94*K94)</f>
        <v>NA</v>
      </c>
      <c r="O94" s="6" t="str">
        <f>IF(OR(L94 ="NA",L94&lt;Quality_Cl!$W$8), "NA",M94*L94)</f>
        <v>NA</v>
      </c>
      <c r="P94" s="4" t="str">
        <f>[4]IC_171123_Cl!P19</f>
        <v>0 70 Top</v>
      </c>
    </row>
    <row r="95" spans="1:16" x14ac:dyDescent="0.45">
      <c r="A95" s="4">
        <f>[4]IC_171123_Cl!A20</f>
        <v>19</v>
      </c>
      <c r="B95" s="4" t="str">
        <f>[4]IC_171123_Cl!B20</f>
        <v>0-80-T</v>
      </c>
      <c r="C95" s="4">
        <f>[4]IC_171123_Cl!C20</f>
        <v>0</v>
      </c>
      <c r="D95" s="4">
        <f>[4]IC_171123_Cl!D20</f>
        <v>80</v>
      </c>
      <c r="E95" s="4" t="str">
        <f>[4]IC_171123_Cl!E20</f>
        <v>T</v>
      </c>
      <c r="F95" s="4" t="str">
        <f>[4]IC_171123_Cl!F20</f>
        <v>17.11.2023</v>
      </c>
      <c r="G95" s="4">
        <f>[4]IC_171123_Cl!G20</f>
        <v>1</v>
      </c>
      <c r="H95" s="4">
        <f>[4]IC_171123_Cl!H20</f>
        <v>3.67</v>
      </c>
      <c r="I95" s="6">
        <f>[4]IC_171123_Cl!I20</f>
        <v>0.41060000000000002</v>
      </c>
      <c r="J95" s="6">
        <f>[4]IC_171123_Cl!J20</f>
        <v>0</v>
      </c>
      <c r="K95" s="6">
        <f>[4]IC_171123_Cl!K20</f>
        <v>1.8309067598553523</v>
      </c>
      <c r="L95" s="6">
        <f>[4]IC_171123_Cl!L20</f>
        <v>1.8122</v>
      </c>
      <c r="M95" s="6">
        <f>[4]IC_171123_Cl!M20</f>
        <v>5</v>
      </c>
      <c r="N95" s="6">
        <f>IF(K95&lt;Quality_Cl!$U$8, "NA",M95*K95)</f>
        <v>9.154533799276761</v>
      </c>
      <c r="O95" s="6">
        <f>IF(OR(L95 ="NA",L95&lt;Quality_Cl!$W$8), "NA",M95*L95)</f>
        <v>9.0609999999999999</v>
      </c>
      <c r="P95" s="4" t="str">
        <f>[4]IC_171123_Cl!P20</f>
        <v>0 80 Top</v>
      </c>
    </row>
    <row r="96" spans="1:16" x14ac:dyDescent="0.45">
      <c r="A96" s="4">
        <f>[4]IC_171123_Cl!A21</f>
        <v>20</v>
      </c>
      <c r="B96" s="4" t="str">
        <f>[4]IC_171123_Cl!B21</f>
        <v>0-90-T</v>
      </c>
      <c r="C96" s="4">
        <f>[4]IC_171123_Cl!C21</f>
        <v>0</v>
      </c>
      <c r="D96" s="4">
        <f>[4]IC_171123_Cl!D21</f>
        <v>90</v>
      </c>
      <c r="E96" s="4" t="str">
        <f>[4]IC_171123_Cl!E21</f>
        <v>T</v>
      </c>
      <c r="F96" s="4" t="str">
        <f>[4]IC_171123_Cl!F21</f>
        <v>17.11.2023</v>
      </c>
      <c r="G96" s="4">
        <f>[4]IC_171123_Cl!G21</f>
        <v>1</v>
      </c>
      <c r="H96" s="4">
        <f>[4]IC_171123_Cl!H21</f>
        <v>3.6669999999999998</v>
      </c>
      <c r="I96" s="6">
        <f>[4]IC_171123_Cl!I21</f>
        <v>0.50060000000000004</v>
      </c>
      <c r="J96" s="6">
        <f>[4]IC_171123_Cl!J21</f>
        <v>0</v>
      </c>
      <c r="K96" s="6">
        <f>[4]IC_171123_Cl!K21</f>
        <v>2.2965323056034199</v>
      </c>
      <c r="L96" s="6">
        <f>[4]IC_171123_Cl!L21</f>
        <v>2.2786</v>
      </c>
      <c r="M96" s="6">
        <f>[4]IC_171123_Cl!M21</f>
        <v>5</v>
      </c>
      <c r="N96" s="6">
        <f>IF(K96&lt;Quality_Cl!$U$8, "NA",M96*K96)</f>
        <v>11.4826615280171</v>
      </c>
      <c r="O96" s="6">
        <f>IF(OR(L96 ="NA",L96&lt;Quality_Cl!$W$8), "NA",M96*L96)</f>
        <v>11.393000000000001</v>
      </c>
      <c r="P96" s="4" t="str">
        <f>[4]IC_171123_Cl!P21</f>
        <v>0 90 Top</v>
      </c>
    </row>
    <row r="97" spans="1:16" x14ac:dyDescent="0.45">
      <c r="A97" s="4">
        <f>[4]IC_171123_Cl!A22</f>
        <v>21</v>
      </c>
      <c r="B97" s="4" t="str">
        <f>[4]IC_171123_Cl!B22</f>
        <v>0-100-T</v>
      </c>
      <c r="C97" s="4">
        <f>[4]IC_171123_Cl!C22</f>
        <v>0</v>
      </c>
      <c r="D97" s="4">
        <f>[4]IC_171123_Cl!D22</f>
        <v>100</v>
      </c>
      <c r="E97" s="4" t="str">
        <f>[4]IC_171123_Cl!E22</f>
        <v>T</v>
      </c>
      <c r="F97" s="4" t="str">
        <f>[4]IC_171123_Cl!F22</f>
        <v>17.11.2023</v>
      </c>
      <c r="G97" s="4">
        <f>[4]IC_171123_Cl!G22</f>
        <v>1</v>
      </c>
      <c r="H97" s="4">
        <f>[4]IC_171123_Cl!H22</f>
        <v>3.67</v>
      </c>
      <c r="I97" s="6">
        <f>[4]IC_171123_Cl!I22</f>
        <v>0.34460000000000002</v>
      </c>
      <c r="J97" s="6">
        <f>[4]IC_171123_Cl!J22</f>
        <v>0</v>
      </c>
      <c r="K97" s="6">
        <f>[4]IC_171123_Cl!K22</f>
        <v>1.4894480263067693</v>
      </c>
      <c r="L97" s="6">
        <f>[4]IC_171123_Cl!L22</f>
        <v>1.4705999999999999</v>
      </c>
      <c r="M97" s="6">
        <f>[4]IC_171123_Cl!M22</f>
        <v>5</v>
      </c>
      <c r="N97" s="6" t="str">
        <f>IF(K97&lt;Quality_Cl!$U$8, "NA",M97*K97)</f>
        <v>NA</v>
      </c>
      <c r="O97" s="6">
        <f>IF(OR(L97 ="NA",L97&lt;Quality_Cl!$W$8), "NA",M97*L97)</f>
        <v>7.3529999999999998</v>
      </c>
      <c r="P97" s="4" t="str">
        <f>[4]IC_171123_Cl!P22</f>
        <v>0 100 Top</v>
      </c>
    </row>
    <row r="98" spans="1:16" x14ac:dyDescent="0.45">
      <c r="A98" s="4">
        <f>[4]IC_171123_Cl!A23</f>
        <v>22</v>
      </c>
      <c r="B98" s="4" t="str">
        <f>[4]IC_171123_Cl!B23</f>
        <v>0-60-B</v>
      </c>
      <c r="C98" s="4">
        <f>[4]IC_171123_Cl!C23</f>
        <v>0</v>
      </c>
      <c r="D98" s="4">
        <f>[4]IC_171123_Cl!D23</f>
        <v>60</v>
      </c>
      <c r="E98" s="4" t="str">
        <f>[4]IC_171123_Cl!E23</f>
        <v>B</v>
      </c>
      <c r="F98" s="4" t="str">
        <f>[4]IC_171123_Cl!F23</f>
        <v>17.11.2023</v>
      </c>
      <c r="G98" s="4">
        <f>[4]IC_171123_Cl!G23</f>
        <v>1</v>
      </c>
      <c r="H98" s="4">
        <f>[4]IC_171123_Cl!H23</f>
        <v>3.6669999999999998</v>
      </c>
      <c r="I98" s="6">
        <f>[4]IC_171123_Cl!I23</f>
        <v>0.24779999999999999</v>
      </c>
      <c r="J98" s="6">
        <f>[4]IC_171123_Cl!J23</f>
        <v>0</v>
      </c>
      <c r="K98" s="6">
        <f>[4]IC_171123_Cl!K23</f>
        <v>0.98864188376884765</v>
      </c>
      <c r="L98" s="6">
        <f>[4]IC_171123_Cl!L23</f>
        <v>0.96870000000000001</v>
      </c>
      <c r="M98" s="6">
        <f>[4]IC_171123_Cl!M23</f>
        <v>5</v>
      </c>
      <c r="N98" s="6" t="str">
        <f>IF(K98&lt;Quality_Cl!$U$8, "NA",M98*K98)</f>
        <v>NA</v>
      </c>
      <c r="O98" s="6" t="str">
        <f>IF(OR(L98 ="NA",L98&lt;Quality_Cl!$W$8), "NA",M98*L98)</f>
        <v>NA</v>
      </c>
      <c r="P98" s="4" t="str">
        <f>[4]IC_171123_Cl!P23</f>
        <v>0 60 Bottom</v>
      </c>
    </row>
    <row r="99" spans="1:16" x14ac:dyDescent="0.45">
      <c r="A99" s="4">
        <f>[4]IC_171123_Cl!A24</f>
        <v>23</v>
      </c>
      <c r="B99" s="4" t="str">
        <f>[4]IC_171123_Cl!B24</f>
        <v>0-100-B</v>
      </c>
      <c r="C99" s="4">
        <f>[4]IC_171123_Cl!C24</f>
        <v>0</v>
      </c>
      <c r="D99" s="4">
        <f>[4]IC_171123_Cl!D24</f>
        <v>100</v>
      </c>
      <c r="E99" s="4" t="str">
        <f>[4]IC_171123_Cl!E24</f>
        <v>B</v>
      </c>
      <c r="F99" s="4" t="str">
        <f>[4]IC_171123_Cl!F24</f>
        <v>17.11.2023</v>
      </c>
      <c r="G99" s="4">
        <f>[4]IC_171123_Cl!G24</f>
        <v>1</v>
      </c>
      <c r="H99" s="4">
        <f>[4]IC_171123_Cl!H24</f>
        <v>3.6669999999999998</v>
      </c>
      <c r="I99" s="6">
        <f>[4]IC_171123_Cl!I24</f>
        <v>0.37469999999999998</v>
      </c>
      <c r="J99" s="6">
        <f>[4]IC_171123_Cl!J24</f>
        <v>0</v>
      </c>
      <c r="K99" s="6">
        <f>[4]IC_171123_Cl!K24</f>
        <v>1.6451739032736228</v>
      </c>
      <c r="L99" s="6">
        <f>[4]IC_171123_Cl!L24</f>
        <v>1.6265000000000001</v>
      </c>
      <c r="M99" s="6">
        <f>[4]IC_171123_Cl!M24</f>
        <v>5</v>
      </c>
      <c r="N99" s="6">
        <f>IF(K99&lt;Quality_Cl!$U$8, "NA",M99*K99)</f>
        <v>8.2258695163681139</v>
      </c>
      <c r="O99" s="6">
        <f>IF(OR(L99 ="NA",L99&lt;Quality_Cl!$W$8), "NA",M99*L99)</f>
        <v>8.1325000000000003</v>
      </c>
      <c r="P99" s="4" t="str">
        <f>[4]IC_171123_Cl!P24</f>
        <v>0 100 Bottom</v>
      </c>
    </row>
    <row r="100" spans="1:16" x14ac:dyDescent="0.45">
      <c r="A100" s="4">
        <f>[4]IC_171123_Cl!A25</f>
        <v>24</v>
      </c>
      <c r="B100" s="4" t="str">
        <f>[4]IC_171123_Cl!B25</f>
        <v>10-0-T</v>
      </c>
      <c r="C100" s="4">
        <f>[4]IC_171123_Cl!C25</f>
        <v>10</v>
      </c>
      <c r="D100" s="4">
        <f>[4]IC_171123_Cl!D25</f>
        <v>0</v>
      </c>
      <c r="E100" s="4" t="str">
        <f>[4]IC_171123_Cl!E25</f>
        <v>T</v>
      </c>
      <c r="F100" s="4" t="str">
        <f>[4]IC_171123_Cl!F25</f>
        <v>17.11.2023</v>
      </c>
      <c r="G100" s="4">
        <f>[4]IC_171123_Cl!G25</f>
        <v>1</v>
      </c>
      <c r="H100" s="4">
        <f>[4]IC_171123_Cl!H25</f>
        <v>3.6669999999999998</v>
      </c>
      <c r="I100" s="6">
        <f>[4]IC_171123_Cl!I25</f>
        <v>0.4274</v>
      </c>
      <c r="J100" s="6">
        <f>[4]IC_171123_Cl!J25</f>
        <v>0</v>
      </c>
      <c r="K100" s="6">
        <f>[4]IC_171123_Cl!K25</f>
        <v>1.9178235283949914</v>
      </c>
      <c r="L100" s="6">
        <f>[4]IC_171123_Cl!L25</f>
        <v>1.8993</v>
      </c>
      <c r="M100" s="6">
        <f>[4]IC_171123_Cl!M25</f>
        <v>5</v>
      </c>
      <c r="N100" s="6">
        <f>IF(K100&lt;Quality_Cl!$U$8, "NA",M100*K100)</f>
        <v>9.5891176419749566</v>
      </c>
      <c r="O100" s="6">
        <f>IF(OR(L100 ="NA",L100&lt;Quality_Cl!$W$8), "NA",M100*L100)</f>
        <v>9.4964999999999993</v>
      </c>
      <c r="P100" s="4" t="str">
        <f>[4]IC_171123_Cl!P25</f>
        <v>10 0 Top</v>
      </c>
    </row>
    <row r="101" spans="1:16" x14ac:dyDescent="0.45">
      <c r="A101" s="4">
        <f>[4]IC_171123_Cl!A26</f>
        <v>25</v>
      </c>
      <c r="B101" s="4" t="str">
        <f>[4]IC_171123_Cl!B26</f>
        <v>10-60-T</v>
      </c>
      <c r="C101" s="4">
        <f>[4]IC_171123_Cl!C26</f>
        <v>10</v>
      </c>
      <c r="D101" s="4">
        <f>[4]IC_171123_Cl!D26</f>
        <v>60</v>
      </c>
      <c r="E101" s="4" t="str">
        <f>[4]IC_171123_Cl!E26</f>
        <v>T</v>
      </c>
      <c r="F101" s="4" t="str">
        <f>[4]IC_171123_Cl!F26</f>
        <v>17.11.2023</v>
      </c>
      <c r="G101" s="4">
        <f>[4]IC_171123_Cl!G26</f>
        <v>1</v>
      </c>
      <c r="H101" s="4">
        <f>[4]IC_171123_Cl!H26</f>
        <v>3.6669999999999998</v>
      </c>
      <c r="I101" s="6">
        <f>[4]IC_171123_Cl!I26</f>
        <v>0.43190000000000001</v>
      </c>
      <c r="J101" s="6">
        <f>[4]IC_171123_Cl!J26</f>
        <v>0</v>
      </c>
      <c r="K101" s="6">
        <f>[4]IC_171123_Cl!K26</f>
        <v>1.9411048056823947</v>
      </c>
      <c r="L101" s="6">
        <f>[4]IC_171123_Cl!L26</f>
        <v>1.9226000000000001</v>
      </c>
      <c r="M101" s="6">
        <f>[4]IC_171123_Cl!M26</f>
        <v>5</v>
      </c>
      <c r="N101" s="6">
        <f>IF(K101&lt;Quality_Cl!$U$8, "NA",M101*K101)</f>
        <v>9.7055240284119737</v>
      </c>
      <c r="O101" s="6">
        <f>IF(OR(L101 ="NA",L101&lt;Quality_Cl!$W$8), "NA",M101*L101)</f>
        <v>9.6129999999999995</v>
      </c>
      <c r="P101" s="4" t="str">
        <f>[4]IC_171123_Cl!P26</f>
        <v>10 60 Top</v>
      </c>
    </row>
    <row r="102" spans="1:16" x14ac:dyDescent="0.45">
      <c r="A102" s="4">
        <f>[4]IC_171123_Cl!A27</f>
        <v>26</v>
      </c>
      <c r="B102" s="4" t="str">
        <f>[4]IC_171123_Cl!B27</f>
        <v>10-70-T</v>
      </c>
      <c r="C102" s="4">
        <f>[4]IC_171123_Cl!C27</f>
        <v>10</v>
      </c>
      <c r="D102" s="4">
        <f>[4]IC_171123_Cl!D27</f>
        <v>70</v>
      </c>
      <c r="E102" s="4" t="str">
        <f>[4]IC_171123_Cl!E27</f>
        <v>T</v>
      </c>
      <c r="F102" s="4" t="str">
        <f>[4]IC_171123_Cl!F27</f>
        <v>17.11.2023</v>
      </c>
      <c r="G102" s="4">
        <f>[4]IC_171123_Cl!G27</f>
        <v>1</v>
      </c>
      <c r="H102" s="4">
        <f>[4]IC_171123_Cl!H27</f>
        <v>3.6669999999999998</v>
      </c>
      <c r="I102" s="6">
        <f>[4]IC_171123_Cl!I27</f>
        <v>0.40179999999999999</v>
      </c>
      <c r="J102" s="6">
        <f>[4]IC_171123_Cl!J27</f>
        <v>0</v>
      </c>
      <c r="K102" s="6">
        <f>[4]IC_171123_Cl!K27</f>
        <v>1.785378928715541</v>
      </c>
      <c r="L102" s="6">
        <f>[4]IC_171123_Cl!L27</f>
        <v>1.7667999999999999</v>
      </c>
      <c r="M102" s="6">
        <f>[4]IC_171123_Cl!M27</f>
        <v>5</v>
      </c>
      <c r="N102" s="6">
        <f>IF(K102&lt;Quality_Cl!$U$8, "NA",M102*K102)</f>
        <v>8.9268946435777057</v>
      </c>
      <c r="O102" s="6">
        <f>IF(OR(L102 ="NA",L102&lt;Quality_Cl!$W$8), "NA",M102*L102)</f>
        <v>8.8339999999999996</v>
      </c>
      <c r="P102" s="4" t="str">
        <f>[4]IC_171123_Cl!P27</f>
        <v>10 70 Top</v>
      </c>
    </row>
    <row r="103" spans="1:16" x14ac:dyDescent="0.45">
      <c r="A103" s="4">
        <f>[4]IC_171123_Cl!A28</f>
        <v>27</v>
      </c>
      <c r="B103" s="4" t="str">
        <f>[4]IC_171123_Cl!B28</f>
        <v>10-10-B</v>
      </c>
      <c r="C103" s="4">
        <f>[4]IC_171123_Cl!C28</f>
        <v>10</v>
      </c>
      <c r="D103" s="4">
        <f>[4]IC_171123_Cl!D28</f>
        <v>10</v>
      </c>
      <c r="E103" s="4" t="str">
        <f>[4]IC_171123_Cl!E28</f>
        <v>B</v>
      </c>
      <c r="F103" s="4" t="str">
        <f>[4]IC_171123_Cl!F28</f>
        <v>17.11.2023</v>
      </c>
      <c r="G103" s="4">
        <f>[4]IC_171123_Cl!G28</f>
        <v>1</v>
      </c>
      <c r="H103" s="4">
        <f>[4]IC_171123_Cl!H28</f>
        <v>3.67</v>
      </c>
      <c r="I103" s="6">
        <f>[4]IC_171123_Cl!I28</f>
        <v>0.37059999999999998</v>
      </c>
      <c r="J103" s="6">
        <f>[4]IC_171123_Cl!J28</f>
        <v>0</v>
      </c>
      <c r="K103" s="6">
        <f>[4]IC_171123_Cl!K28</f>
        <v>1.623962072856211</v>
      </c>
      <c r="L103" s="6">
        <f>[4]IC_171123_Cl!L28</f>
        <v>1.605</v>
      </c>
      <c r="M103" s="6">
        <f>[4]IC_171123_Cl!M28</f>
        <v>5</v>
      </c>
      <c r="N103" s="6">
        <f>IF(K103&lt;Quality_Cl!$U$8, "NA",M103*K103)</f>
        <v>8.1198103642810544</v>
      </c>
      <c r="O103" s="6">
        <f>IF(OR(L103 ="NA",L103&lt;Quality_Cl!$W$8), "NA",M103*L103)</f>
        <v>8.0250000000000004</v>
      </c>
      <c r="P103" s="4" t="str">
        <f>[4]IC_171123_Cl!P28</f>
        <v>10 10 Bottom</v>
      </c>
    </row>
    <row r="104" spans="1:16" x14ac:dyDescent="0.45">
      <c r="A104" s="4">
        <f>[4]IC_171123_Cl!A29</f>
        <v>28</v>
      </c>
      <c r="B104" s="4" t="str">
        <f>[4]IC_171123_Cl!B29</f>
        <v>10-50-B</v>
      </c>
      <c r="C104" s="4">
        <f>[4]IC_171123_Cl!C29</f>
        <v>10</v>
      </c>
      <c r="D104" s="4">
        <f>[4]IC_171123_Cl!D29</f>
        <v>50</v>
      </c>
      <c r="E104" s="4" t="str">
        <f>[4]IC_171123_Cl!E29</f>
        <v>B</v>
      </c>
      <c r="F104" s="4" t="str">
        <f>[4]IC_171123_Cl!F29</f>
        <v>17.11.2023</v>
      </c>
      <c r="G104" s="4">
        <f>[4]IC_171123_Cl!G29</f>
        <v>1</v>
      </c>
      <c r="H104" s="4">
        <f>[4]IC_171123_Cl!H29</f>
        <v>3.6669999999999998</v>
      </c>
      <c r="I104" s="6">
        <f>[4]IC_171123_Cl!I29</f>
        <v>0.34029999999999999</v>
      </c>
      <c r="J104" s="6">
        <f>[4]IC_171123_Cl!J29</f>
        <v>0</v>
      </c>
      <c r="K104" s="6">
        <f>[4]IC_171123_Cl!K29</f>
        <v>1.4672014724543616</v>
      </c>
      <c r="L104" s="6">
        <f>[4]IC_171123_Cl!L29</f>
        <v>1.4482999999999999</v>
      </c>
      <c r="M104" s="6">
        <f>[4]IC_171123_Cl!M29</f>
        <v>5</v>
      </c>
      <c r="N104" s="6" t="str">
        <f>IF(K104&lt;Quality_Cl!$U$8, "NA",M104*K104)</f>
        <v>NA</v>
      </c>
      <c r="O104" s="6">
        <f>IF(OR(L104 ="NA",L104&lt;Quality_Cl!$W$8), "NA",M104*L104)</f>
        <v>7.2414999999999994</v>
      </c>
      <c r="P104" s="4" t="str">
        <f>[4]IC_171123_Cl!P29</f>
        <v>10 50 Bottom</v>
      </c>
    </row>
    <row r="105" spans="1:16" x14ac:dyDescent="0.45">
      <c r="A105" s="4">
        <f>[4]IC_171123_Cl!A30</f>
        <v>29</v>
      </c>
      <c r="B105" s="4" t="str">
        <f>[4]IC_171123_Cl!B30</f>
        <v>Cal Check</v>
      </c>
      <c r="C105" s="4"/>
      <c r="D105" s="4"/>
      <c r="E105" s="4"/>
      <c r="F105" s="4" t="str">
        <f>[4]IC_171123_Cl!F30</f>
        <v>17.11.2023</v>
      </c>
      <c r="G105" s="4">
        <f>[4]IC_171123_Cl!G30</f>
        <v>1</v>
      </c>
      <c r="H105" s="4">
        <f>[4]IC_171123_Cl!H30</f>
        <v>3.67</v>
      </c>
      <c r="I105" s="6">
        <f>[4]IC_171123_Cl!I30</f>
        <v>1.264</v>
      </c>
      <c r="J105" s="6">
        <f>[4]IC_171123_Cl!J30</f>
        <v>0</v>
      </c>
      <c r="K105" s="6">
        <f>[4]IC_171123_Cl!K30</f>
        <v>6.2460716569820285</v>
      </c>
      <c r="L105" s="6">
        <f>[4]IC_171123_Cl!L30</f>
        <v>6.2337999999999996</v>
      </c>
      <c r="M105" s="6">
        <f>[4]IC_171123_Cl!M30</f>
        <v>20</v>
      </c>
      <c r="N105" s="6"/>
      <c r="O105" s="6"/>
      <c r="P105" s="4" t="str">
        <f>[4]IC_171123_Cl!P30</f>
        <v>x20 dil</v>
      </c>
    </row>
    <row r="106" spans="1:16" x14ac:dyDescent="0.45">
      <c r="A106" s="4">
        <f>[4]IC_171123_Cl!A31</f>
        <v>30</v>
      </c>
      <c r="B106" s="4" t="str">
        <f>[4]IC_171123_Cl!B31</f>
        <v>Blank</v>
      </c>
      <c r="C106" s="4"/>
      <c r="D106" s="4"/>
      <c r="E106" s="4"/>
      <c r="F106" s="4" t="str">
        <f>[4]IC_171123_Cl!F31</f>
        <v>17.11.2023</v>
      </c>
      <c r="G106" s="4">
        <f>[4]IC_171123_Cl!G31</f>
        <v>1</v>
      </c>
      <c r="H106" s="4">
        <f>[4]IC_171123_Cl!H31</f>
        <v>3.6669999999999998</v>
      </c>
      <c r="I106" s="6">
        <f>[4]IC_171123_Cl!I31</f>
        <v>0.2102</v>
      </c>
      <c r="J106" s="6">
        <f>[4]IC_171123_Cl!J31</f>
        <v>0</v>
      </c>
      <c r="K106" s="6">
        <f>[4]IC_171123_Cl!K31</f>
        <v>0.79411387798965505</v>
      </c>
      <c r="L106" s="6">
        <f>[4]IC_171123_Cl!L31</f>
        <v>0.77410000000000001</v>
      </c>
      <c r="M106" s="6">
        <f>[4]IC_171123_Cl!M31</f>
        <v>0</v>
      </c>
      <c r="N106" s="6"/>
      <c r="O106" s="6"/>
      <c r="P106" s="4" t="str">
        <f>[4]IC_171123_Cl!P31</f>
        <v>DI Water</v>
      </c>
    </row>
  </sheetData>
  <conditionalFormatting sqref="K1">
    <cfRule type="cellIs" dxfId="145" priority="7" operator="lessThan">
      <formula>$U$13</formula>
    </cfRule>
    <cfRule type="cellIs" dxfId="144" priority="8" operator="lessThan">
      <formula>$V$13</formula>
    </cfRule>
  </conditionalFormatting>
  <conditionalFormatting sqref="L1">
    <cfRule type="cellIs" dxfId="141" priority="9" operator="lessThan">
      <formula>$U$14</formula>
    </cfRule>
    <cfRule type="cellIs" dxfId="140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D5C96C43-663B-4EC0-B24B-27DB1B3B13DB}">
            <xm:f>Quality_Cl!$S$8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F3B9B5D0-D65E-4174-8E74-B81251ED1CE9}">
            <xm:f>Quality_Cl!$T$8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1B6AA149-23BC-4B2E-888C-2BDB4212DDE3}">
            <xm:f>Quality_Cl!$U$8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E4DAB1CE-4636-41EC-8426-FCF493024B15}">
            <xm:f>Quality_Cl!$V$8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9D3E8044-F6B7-4BE1-9CA1-CEBDAE5A556E}">
            <xm:f>Quality_Cl!$W$8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292D430B-E6C8-4627-8588-AF3D1BD2FFC2}">
            <xm:f>Quality_Cl!$X$8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6985-4997-4642-B31A-9D17FECD1F15}">
  <dimension ref="A1:X104"/>
  <sheetViews>
    <sheetView zoomScale="55" zoomScaleNormal="55" workbookViewId="0">
      <selection activeCell="I3" sqref="I3"/>
    </sheetView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[4]IC_171123_Cl!A1</f>
        <v>sample_no</v>
      </c>
      <c r="B2" s="1" t="str">
        <f>[4]IC_171123_Cl!B1</f>
        <v>sample_id</v>
      </c>
      <c r="C2" s="1" t="str">
        <f>[4]IC_171123_Cl!C1</f>
        <v>X</v>
      </c>
      <c r="D2" s="1" t="str">
        <f>[4]IC_171123_Cl!D1</f>
        <v>Y</v>
      </c>
      <c r="E2" s="1" t="str">
        <f>[4]IC_171123_Cl!E1</f>
        <v>B_T</v>
      </c>
      <c r="F2" s="1" t="str">
        <f>[4]IC_171123_Cl!F1</f>
        <v>IC_date</v>
      </c>
      <c r="G2" s="1" t="str">
        <f>[4]IC_171123_Cl!G1</f>
        <v>V_sample_ml</v>
      </c>
      <c r="H2" s="2" t="str">
        <f>[4]IC_171123_Cl!H1</f>
        <v>ret_time_min</v>
      </c>
      <c r="I2" s="2" t="str">
        <f>[4]IC_171123_Cl!I1</f>
        <v>peak_area_usmin</v>
      </c>
      <c r="J2" s="3" t="str">
        <f>[4]IC_171123_Cl!J1</f>
        <v>c_Cl_ calib_ppm</v>
      </c>
      <c r="K2" s="2" t="str">
        <f>[4]IC_171123_Cl!K1</f>
        <v>c_Cl_calc_ppm</v>
      </c>
      <c r="L2" s="2" t="str">
        <f>[4]IC_171123_Cl!L1</f>
        <v>c_Cl_measure_ppm</v>
      </c>
      <c r="M2" s="1" t="str">
        <f>[4]IC_171123_Cl!M1</f>
        <v>dilution_factor</v>
      </c>
      <c r="N2" s="2" t="str">
        <f>[4]IC_171123_Cl!N1</f>
        <v>c_Cl_calc_undil_ppm</v>
      </c>
      <c r="O2" s="2" t="str">
        <f>[4]IC_171123_Cl!O1</f>
        <v>c_Cl_measure_undil_ppm</v>
      </c>
      <c r="P2" s="1" t="str">
        <f>[4]IC_171123_Cl!P1</f>
        <v>IC_notes</v>
      </c>
      <c r="R2" s="1" t="str">
        <f t="shared" ref="R2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[4]IC_171123_Cl!A8</f>
        <v>1</v>
      </c>
      <c r="B3" s="4" t="str">
        <f>[4]IC_171123_Cl!B8</f>
        <v xml:space="preserve">Blank </v>
      </c>
      <c r="C3" s="4">
        <f>[4]IC_171123_Cl!C8</f>
        <v>0</v>
      </c>
      <c r="D3" s="4">
        <f>[4]IC_171123_Cl!D8</f>
        <v>0</v>
      </c>
      <c r="E3" s="4">
        <f>[4]IC_171123_Cl!E8</f>
        <v>0</v>
      </c>
      <c r="F3" s="4" t="str">
        <f>[4]IC_171123_Cl!F8</f>
        <v>17.11.2023</v>
      </c>
      <c r="G3" s="4">
        <f>[4]IC_171123_Cl!G8</f>
        <v>1</v>
      </c>
      <c r="H3" s="4">
        <f>[4]IC_171123_Cl!H8</f>
        <v>3.677</v>
      </c>
      <c r="I3" s="6">
        <f>[4]IC_171123_Cl!I8</f>
        <v>0.1019</v>
      </c>
      <c r="J3" s="6">
        <f>[4]IC_171123_Cl!J8</f>
        <v>0</v>
      </c>
      <c r="K3" s="6">
        <f>[4]IC_171123_Cl!K8</f>
        <v>0.23381113793948038</v>
      </c>
      <c r="L3" s="6">
        <f>[4]IC_171123_Cl!L8</f>
        <v>0.21279999999999999</v>
      </c>
      <c r="M3" s="4">
        <f>[4]IC_171123_Cl!M8</f>
        <v>0</v>
      </c>
      <c r="N3" s="4"/>
      <c r="O3" s="4"/>
      <c r="P3" s="4" t="str">
        <f>[4]IC_171123_Cl!P8</f>
        <v>DI Water</v>
      </c>
      <c r="R3" s="1" t="str">
        <f>F3</f>
        <v>17.11.2023</v>
      </c>
      <c r="S3" s="4">
        <f>[4]IC_171123_Cl!U12</f>
        <v>0.31748692449637117</v>
      </c>
      <c r="T3" s="4">
        <f>[4]IC_171123_Cl!V12</f>
        <v>0.69677863721012623</v>
      </c>
      <c r="U3" s="4">
        <f>[4]IC_171123_Cl!U13</f>
        <v>1.3491753532147044</v>
      </c>
      <c r="V3" s="4">
        <f>[4]IC_171123_Cl!V13</f>
        <v>3.3114854724376066</v>
      </c>
      <c r="W3" s="4">
        <f>[4]IC_171123_Cl!U14</f>
        <v>1.3300985519275388</v>
      </c>
      <c r="X3" s="4">
        <f>[4]IC_171123_Cl!V14</f>
        <v>3.2959285064251289</v>
      </c>
    </row>
    <row r="4" spans="1:24" x14ac:dyDescent="0.45">
      <c r="A4" s="4">
        <f>[4]IC_171123_Cl!A16</f>
        <v>15</v>
      </c>
      <c r="B4" s="4" t="str">
        <f>[4]IC_171123_Cl!B16</f>
        <v>Blank</v>
      </c>
      <c r="C4" s="4">
        <f>[4]IC_171123_Cl!C16</f>
        <v>0</v>
      </c>
      <c r="D4" s="4">
        <f>[4]IC_171123_Cl!D16</f>
        <v>0</v>
      </c>
      <c r="E4" s="4">
        <f>[4]IC_171123_Cl!E16</f>
        <v>0</v>
      </c>
      <c r="F4" s="4" t="str">
        <f>[4]IC_171123_Cl!F16</f>
        <v>17.11.2023</v>
      </c>
      <c r="G4" s="4">
        <f>[4]IC_171123_Cl!G16</f>
        <v>1</v>
      </c>
      <c r="H4" s="4">
        <f>[4]IC_171123_Cl!H16</f>
        <v>3.6669999999999998</v>
      </c>
      <c r="I4" s="6">
        <f>[4]IC_171123_Cl!I16</f>
        <v>0.1527</v>
      </c>
      <c r="J4" s="6">
        <f>[4]IC_171123_Cl!J16</f>
        <v>0</v>
      </c>
      <c r="K4" s="6">
        <f>[4]IC_171123_Cl!K16</f>
        <v>0.49663089042838965</v>
      </c>
      <c r="L4" s="6">
        <f>[4]IC_171123_Cl!L16</f>
        <v>0.47589999999999999</v>
      </c>
      <c r="M4" s="4">
        <f>[4]IC_171123_Cl!M16</f>
        <v>0</v>
      </c>
      <c r="N4" s="4"/>
      <c r="O4" s="4"/>
      <c r="P4" s="4" t="str">
        <f>[4]IC_171123_Cl!P16</f>
        <v>DI Water</v>
      </c>
      <c r="R4" s="1" t="str">
        <f>$F$6</f>
        <v>10.11.2023</v>
      </c>
      <c r="S4" s="4">
        <f>[2]IC_101123_Cl!U12</f>
        <v>0.15956467529817256</v>
      </c>
      <c r="T4" s="4">
        <f>[2]IC_101123_Cl!V12</f>
        <v>0.20708225099390853</v>
      </c>
      <c r="U4" s="4">
        <f>[2]IC_101123_Cl!U13</f>
        <v>0.71390360987005497</v>
      </c>
      <c r="V4" s="4">
        <f>[2]IC_101123_Cl!V13</f>
        <v>0.96714427022512894</v>
      </c>
      <c r="W4" s="4">
        <f>[2]IC_101123_Cl!U14</f>
        <v>0.701714545315406</v>
      </c>
      <c r="X4" s="4">
        <f>[2]IC_101123_Cl!V14</f>
        <v>0.95118181771802002</v>
      </c>
    </row>
    <row r="5" spans="1:24" x14ac:dyDescent="0.45">
      <c r="A5" s="4">
        <f>[4]IC_171123_Cl!A31</f>
        <v>30</v>
      </c>
      <c r="B5" s="4" t="str">
        <f>[4]IC_171123_Cl!B31</f>
        <v>Blank</v>
      </c>
      <c r="C5" s="4">
        <f>[4]IC_171123_Cl!C31</f>
        <v>0</v>
      </c>
      <c r="D5" s="4">
        <f>[4]IC_171123_Cl!D31</f>
        <v>0</v>
      </c>
      <c r="E5" s="4">
        <f>[4]IC_171123_Cl!E31</f>
        <v>0</v>
      </c>
      <c r="F5" s="4" t="str">
        <f>[4]IC_171123_Cl!F31</f>
        <v>17.11.2023</v>
      </c>
      <c r="G5" s="4">
        <f>[4]IC_171123_Cl!G31</f>
        <v>1</v>
      </c>
      <c r="H5" s="4">
        <f>[4]IC_171123_Cl!H31</f>
        <v>3.6669999999999998</v>
      </c>
      <c r="I5" s="6">
        <f>[4]IC_171123_Cl!I31</f>
        <v>0.2102</v>
      </c>
      <c r="J5" s="6">
        <f>[4]IC_171123_Cl!J31</f>
        <v>0</v>
      </c>
      <c r="K5" s="6">
        <f>[4]IC_171123_Cl!K31</f>
        <v>0.79411387798965505</v>
      </c>
      <c r="L5" s="6">
        <f>[4]IC_171123_Cl!L31</f>
        <v>0.77410000000000001</v>
      </c>
      <c r="M5" s="4">
        <f>[4]IC_171123_Cl!M31</f>
        <v>0</v>
      </c>
      <c r="N5" s="4"/>
      <c r="O5" s="4"/>
      <c r="P5" s="4" t="str">
        <f>[4]IC_171123_Cl!P31</f>
        <v>DI Water</v>
      </c>
      <c r="R5" s="1" t="str">
        <f>$F$9</f>
        <v>23.11.2023</v>
      </c>
      <c r="S5" s="4">
        <f>[3]IC_231123_Cl!U12</f>
        <v>0.43639607032417188</v>
      </c>
      <c r="T5" s="4">
        <f>[3]IC_231123_Cl!V12</f>
        <v>0.64553134552501745</v>
      </c>
      <c r="U5" s="4">
        <f>[3]IC_231123_Cl!U13</f>
        <v>2.127958821810386</v>
      </c>
      <c r="V5" s="4">
        <f>[3]IC_231123_Cl!V13</f>
        <v>3.1791606683501414</v>
      </c>
      <c r="W5" s="4">
        <f>[3]IC_231123_Cl!U14</f>
        <v>2.05120525299282</v>
      </c>
      <c r="X5" s="4">
        <f>[3]IC_231123_Cl!V14</f>
        <v>3.1081397321982882</v>
      </c>
    </row>
    <row r="6" spans="1:24" x14ac:dyDescent="0.45">
      <c r="A6" s="4">
        <f>[2]IC_101123_Cl!A9</f>
        <v>2</v>
      </c>
      <c r="B6" s="4" t="str">
        <f>[2]IC_101123_Cl!B9</f>
        <v xml:space="preserve">Blank </v>
      </c>
      <c r="C6" s="4">
        <f>[2]IC_101123_Cl!C9</f>
        <v>0</v>
      </c>
      <c r="D6" s="4">
        <f>[2]IC_101123_Cl!D9</f>
        <v>0</v>
      </c>
      <c r="E6" s="4">
        <f>[2]IC_101123_Cl!E9</f>
        <v>0</v>
      </c>
      <c r="F6" s="4" t="str">
        <f>[2]IC_101123_Cl!F9</f>
        <v>10.11.2023</v>
      </c>
      <c r="G6" s="4">
        <f>[2]IC_101123_Cl!G9</f>
        <v>1</v>
      </c>
      <c r="H6" s="4">
        <f>[2]IC_101123_Cl!H9</f>
        <v>3.67</v>
      </c>
      <c r="I6" s="6">
        <f>[2]IC_101123_Cl!I9</f>
        <v>0.13439999999999999</v>
      </c>
      <c r="J6" s="6">
        <f>[2]IC_101123_Cl!J9</f>
        <v>0</v>
      </c>
      <c r="K6" s="6">
        <f>[2]IC_101123_Cl!K9</f>
        <v>0.57979072854513292</v>
      </c>
      <c r="L6" s="6">
        <f>[2]IC_101123_Cl!L9</f>
        <v>0.5696</v>
      </c>
      <c r="M6" s="4">
        <f>[2]IC_101123_Cl!M9</f>
        <v>0</v>
      </c>
      <c r="N6" s="4"/>
      <c r="O6" s="4"/>
      <c r="P6" s="4" t="str">
        <f>[2]IC_101123_Cl!P9</f>
        <v>DI Water</v>
      </c>
      <c r="R6" s="1" t="str">
        <f>$F$12</f>
        <v>20.11.2023</v>
      </c>
      <c r="S6" s="4">
        <f>[1]IC_201123_Cl!U12</f>
        <v>0.41669284363931591</v>
      </c>
      <c r="T6" s="4">
        <f>[1]IC_201123_Cl!V12</f>
        <v>0.9070844787977197</v>
      </c>
      <c r="U6" s="4">
        <f>[1]IC_201123_Cl!U13</f>
        <v>1.7933834301733995</v>
      </c>
      <c r="V6" s="4">
        <f>[1]IC_201123_Cl!V13</f>
        <v>4.254737570185382</v>
      </c>
      <c r="W6" s="4">
        <f>[1]IC_201123_Cl!U14</f>
        <v>1.6285764385700585</v>
      </c>
      <c r="X6" s="4">
        <f>[1]IC_201123_Cl!V14</f>
        <v>4.1203464619001942</v>
      </c>
    </row>
    <row r="7" spans="1:24" x14ac:dyDescent="0.45">
      <c r="A7" s="4">
        <f>[2]IC_101123_Cl!A17</f>
        <v>14</v>
      </c>
      <c r="B7" s="4" t="str">
        <f>[2]IC_101123_Cl!B17</f>
        <v>PB</v>
      </c>
      <c r="C7" s="4">
        <f>[2]IC_101123_Cl!C17</f>
        <v>0</v>
      </c>
      <c r="D7" s="4">
        <f>[2]IC_101123_Cl!D17</f>
        <v>0</v>
      </c>
      <c r="E7" s="4">
        <f>[2]IC_101123_Cl!E17</f>
        <v>0</v>
      </c>
      <c r="F7" s="4" t="str">
        <f>[2]IC_101123_Cl!F17</f>
        <v>10.11.2023</v>
      </c>
      <c r="G7" s="4">
        <f>[2]IC_101123_Cl!G17</f>
        <v>1</v>
      </c>
      <c r="H7" s="4">
        <f>[2]IC_101123_Cl!H17</f>
        <v>3.66</v>
      </c>
      <c r="I7" s="6">
        <f>[2]IC_101123_Cl!I17</f>
        <v>9.7000000000000003E-2</v>
      </c>
      <c r="J7" s="6">
        <f>[2]IC_101123_Cl!J17</f>
        <v>0</v>
      </c>
      <c r="K7" s="6">
        <f>[2]IC_101123_Cl!K17</f>
        <v>0.3804707809550949</v>
      </c>
      <c r="L7" s="6">
        <f>[2]IC_101123_Cl!L17</f>
        <v>0.36799999999999999</v>
      </c>
      <c r="M7" s="4">
        <f>[2]IC_101123_Cl!M17</f>
        <v>0</v>
      </c>
      <c r="N7" s="4"/>
      <c r="O7" s="4"/>
      <c r="P7" s="4" t="str">
        <f>[2]IC_101123_Cl!P17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[2]IC_101123_Cl!A19</f>
        <v>16</v>
      </c>
      <c r="B8" s="4" t="str">
        <f>[2]IC_101123_Cl!B19</f>
        <v>Blank</v>
      </c>
      <c r="C8" s="4">
        <f>[2]IC_101123_Cl!C19</f>
        <v>0</v>
      </c>
      <c r="D8" s="4">
        <f>[2]IC_101123_Cl!D19</f>
        <v>0</v>
      </c>
      <c r="E8" s="4">
        <f>[2]IC_101123_Cl!E19</f>
        <v>0</v>
      </c>
      <c r="F8" s="4" t="str">
        <f>[2]IC_101123_Cl!F19</f>
        <v>10.11.2023</v>
      </c>
      <c r="G8" s="4">
        <f>[2]IC_101123_Cl!G19</f>
        <v>1</v>
      </c>
      <c r="H8" s="4">
        <f>[2]IC_101123_Cl!H19</f>
        <v>3.67</v>
      </c>
      <c r="I8" s="6">
        <f>[2]IC_101123_Cl!I19</f>
        <v>0.14399999999999999</v>
      </c>
      <c r="J8" s="6">
        <f>[2]IC_101123_Cl!J19</f>
        <v>0</v>
      </c>
      <c r="K8" s="6">
        <f>[2]IC_101123_Cl!K19</f>
        <v>0.63095306803348494</v>
      </c>
      <c r="L8" s="6">
        <f>[2]IC_101123_Cl!L19</f>
        <v>0.62</v>
      </c>
      <c r="M8" s="4">
        <f>[2]IC_101123_Cl!M19</f>
        <v>0</v>
      </c>
      <c r="N8" s="4"/>
      <c r="O8" s="4"/>
      <c r="P8" s="4" t="str">
        <f>[2]IC_101123_Cl!P19</f>
        <v>DI Water</v>
      </c>
      <c r="R8" s="1" t="s">
        <v>23</v>
      </c>
      <c r="S8" s="6">
        <f t="shared" ref="S8:X8" si="1">AVERAGE(S3:S6)</f>
        <v>0.33253512843950783</v>
      </c>
      <c r="T8" s="4">
        <f t="shared" si="1"/>
        <v>0.61411917813169303</v>
      </c>
      <c r="U8" s="4">
        <f t="shared" si="1"/>
        <v>1.4961053037671364</v>
      </c>
      <c r="V8" s="4">
        <f t="shared" si="1"/>
        <v>2.9281319952995646</v>
      </c>
      <c r="W8" s="4">
        <f t="shared" si="1"/>
        <v>1.4278986972014558</v>
      </c>
      <c r="X8" s="4">
        <f t="shared" si="1"/>
        <v>2.8688991295604076</v>
      </c>
    </row>
    <row r="9" spans="1:24" x14ac:dyDescent="0.45">
      <c r="A9" s="4">
        <f>[3]IC_231123_Cl!A8</f>
        <v>1</v>
      </c>
      <c r="B9" s="4" t="str">
        <f>[3]IC_231123_Cl!B8</f>
        <v xml:space="preserve">Blank </v>
      </c>
      <c r="C9" s="4">
        <f>[3]IC_231123_Cl!C8</f>
        <v>0</v>
      </c>
      <c r="D9" s="4">
        <f>[3]IC_231123_Cl!D8</f>
        <v>0</v>
      </c>
      <c r="E9" s="4">
        <f>[3]IC_231123_Cl!E8</f>
        <v>0</v>
      </c>
      <c r="F9" s="4" t="str">
        <f>[3]IC_231123_Cl!F8</f>
        <v>23.11.2023</v>
      </c>
      <c r="G9" s="4">
        <f>[3]IC_231123_Cl!G8</f>
        <v>1</v>
      </c>
      <c r="H9" s="4">
        <f>[3]IC_231123_Cl!H8</f>
        <v>3.6629999999999998</v>
      </c>
      <c r="I9" s="6">
        <f>[3]IC_231123_Cl!I8</f>
        <v>0.37780000000000002</v>
      </c>
      <c r="J9" s="6">
        <f>[3]IC_231123_Cl!J8</f>
        <v>0</v>
      </c>
      <c r="K9" s="6">
        <f>[3]IC_231123_Cl!K8</f>
        <v>1.8334303293521523</v>
      </c>
      <c r="L9" s="6">
        <f>[3]IC_231123_Cl!L8</f>
        <v>1.7551000000000001</v>
      </c>
      <c r="M9" s="4">
        <f>[3]IC_231123_Cl!M8</f>
        <v>0</v>
      </c>
      <c r="N9" s="4"/>
      <c r="O9" s="4"/>
      <c r="P9" s="4" t="str">
        <f>[3]IC_231123_Cl!P8</f>
        <v>DI Water</v>
      </c>
      <c r="R9" s="1" t="s">
        <v>24</v>
      </c>
      <c r="S9" s="4">
        <f>MEDIAN(S3:S6)</f>
        <v>0.36708988406784354</v>
      </c>
      <c r="T9" s="4">
        <f t="shared" ref="T9:X9" si="2">MEDIAN(T3:T6)</f>
        <v>0.67115499136757184</v>
      </c>
      <c r="U9" s="4">
        <f t="shared" si="2"/>
        <v>1.571279391694052</v>
      </c>
      <c r="V9" s="4">
        <f t="shared" si="2"/>
        <v>3.2453230703938738</v>
      </c>
      <c r="W9" s="4">
        <f t="shared" si="2"/>
        <v>1.4793374952487985</v>
      </c>
      <c r="X9" s="4">
        <f t="shared" si="2"/>
        <v>3.2020341193117083</v>
      </c>
    </row>
    <row r="10" spans="1:24" x14ac:dyDescent="0.45">
      <c r="A10" s="4">
        <f>[3]IC_231123_Cl!A23</f>
        <v>16</v>
      </c>
      <c r="B10" s="4" t="str">
        <f>[3]IC_231123_Cl!B23</f>
        <v>Blank</v>
      </c>
      <c r="C10" s="4">
        <f>[3]IC_231123_Cl!C23</f>
        <v>0</v>
      </c>
      <c r="D10" s="4">
        <f>[3]IC_231123_Cl!D23</f>
        <v>0</v>
      </c>
      <c r="E10" s="4">
        <f>[3]IC_231123_Cl!E23</f>
        <v>0</v>
      </c>
      <c r="F10" s="4" t="str">
        <f>[3]IC_231123_Cl!F23</f>
        <v>23.11.2023</v>
      </c>
      <c r="G10" s="4">
        <f>[3]IC_231123_Cl!G23</f>
        <v>1</v>
      </c>
      <c r="H10" s="4">
        <f>[3]IC_231123_Cl!H23</f>
        <v>3.6669999999999998</v>
      </c>
      <c r="I10" s="6">
        <f>[3]IC_231123_Cl!I23</f>
        <v>0.31819999999999998</v>
      </c>
      <c r="J10" s="6">
        <f>[3]IC_231123_Cl!J23</f>
        <v>0</v>
      </c>
      <c r="K10" s="6">
        <f>[3]IC_231123_Cl!K23</f>
        <v>1.5338556641331871</v>
      </c>
      <c r="L10" s="6">
        <f>[3]IC_231123_Cl!L23</f>
        <v>1.4539</v>
      </c>
      <c r="M10" s="4">
        <f>[3]IC_231123_Cl!M23</f>
        <v>0</v>
      </c>
      <c r="N10" s="4"/>
      <c r="O10" s="4"/>
      <c r="P10" s="4" t="str">
        <f>[3]IC_231123_Cl!P23</f>
        <v>DI Water</v>
      </c>
      <c r="R10" s="1" t="s">
        <v>25</v>
      </c>
      <c r="S10" s="4">
        <f t="shared" ref="S10:X10" si="3">STDEV(S3:S6)</f>
        <v>0.12651066144618647</v>
      </c>
      <c r="T10" s="4">
        <f t="shared" si="3"/>
        <v>0.29401079225293231</v>
      </c>
      <c r="U10" s="4">
        <f t="shared" si="3"/>
        <v>0.61129399719176303</v>
      </c>
      <c r="V10" s="4">
        <f t="shared" si="3"/>
        <v>1.3922799637450922</v>
      </c>
      <c r="W10" s="4">
        <f t="shared" si="3"/>
        <v>0.56735964761908475</v>
      </c>
      <c r="X10" s="4">
        <f t="shared" si="3"/>
        <v>1.3519554071068534</v>
      </c>
    </row>
    <row r="11" spans="1:24" x14ac:dyDescent="0.45">
      <c r="A11" s="4">
        <f>[3]IC_231123_Cl!A24</f>
        <v>17</v>
      </c>
      <c r="B11" s="4" t="str">
        <f>[3]IC_231123_Cl!B24</f>
        <v>Blank</v>
      </c>
      <c r="C11" s="4">
        <f>[3]IC_231123_Cl!C24</f>
        <v>0</v>
      </c>
      <c r="D11" s="4">
        <f>[3]IC_231123_Cl!D24</f>
        <v>0</v>
      </c>
      <c r="E11" s="4">
        <f>[3]IC_231123_Cl!E24</f>
        <v>0</v>
      </c>
      <c r="F11" s="4" t="str">
        <f>[3]IC_231123_Cl!F24</f>
        <v>23.11.2023</v>
      </c>
      <c r="G11" s="4">
        <f>[3]IC_231123_Cl!G24</f>
        <v>1</v>
      </c>
      <c r="H11" s="4">
        <f>[3]IC_231123_Cl!H24</f>
        <v>3.6669999999999998</v>
      </c>
      <c r="I11" s="6">
        <f>[3]IC_231123_Cl!I24</f>
        <v>0.34429999999999999</v>
      </c>
      <c r="J11" s="6">
        <f>[3]IC_231123_Cl!J24</f>
        <v>0</v>
      </c>
      <c r="K11" s="6">
        <f>[3]IC_231123_Cl!K24</f>
        <v>1.6650452406804184</v>
      </c>
      <c r="L11" s="6">
        <f>[3]IC_231123_Cl!L24</f>
        <v>1.5857000000000001</v>
      </c>
      <c r="M11" s="4">
        <f>[3]IC_231123_Cl!M24</f>
        <v>0</v>
      </c>
      <c r="N11" s="4"/>
      <c r="O11" s="4"/>
      <c r="P11" s="4" t="str">
        <f>[3]IC_231123_Cl!P24</f>
        <v>DI Water</v>
      </c>
      <c r="R11" s="1" t="s">
        <v>26</v>
      </c>
      <c r="S11" s="4">
        <f t="shared" ref="S11:X11" si="4">S10/S8 * 100</f>
        <v>38.044299872878028</v>
      </c>
      <c r="T11" s="4">
        <f t="shared" si="4"/>
        <v>47.875201218660521</v>
      </c>
      <c r="U11" s="4">
        <f t="shared" si="4"/>
        <v>40.859022132502837</v>
      </c>
      <c r="V11" s="4">
        <f t="shared" si="4"/>
        <v>47.548401710717755</v>
      </c>
      <c r="W11" s="4">
        <f t="shared" si="4"/>
        <v>39.733886495663533</v>
      </c>
      <c r="X11" s="4">
        <f t="shared" si="4"/>
        <v>47.124536139198774</v>
      </c>
    </row>
    <row r="12" spans="1:24" x14ac:dyDescent="0.45">
      <c r="A12" s="4">
        <f>[1]IC_201123_Cl!A8</f>
        <v>1</v>
      </c>
      <c r="B12" s="4" t="str">
        <f>[1]IC_201123_Cl!B8</f>
        <v xml:space="preserve">Blank </v>
      </c>
      <c r="C12" s="4">
        <f>[1]IC_201123_Cl!C8</f>
        <v>0</v>
      </c>
      <c r="D12" s="4">
        <f>[1]IC_201123_Cl!D8</f>
        <v>0</v>
      </c>
      <c r="E12" s="4">
        <f>[1]IC_201123_Cl!E8</f>
        <v>0</v>
      </c>
      <c r="F12" s="4" t="str">
        <f>[1]IC_201123_Cl!F8</f>
        <v>20.11.2023</v>
      </c>
      <c r="G12" s="4">
        <f>[1]IC_201123_Cl!G8</f>
        <v>1</v>
      </c>
      <c r="H12" s="4">
        <f>[1]IC_201123_Cl!H8</f>
        <v>3.6669999999999998</v>
      </c>
      <c r="I12" s="6">
        <f>[1]IC_201123_Cl!I8</f>
        <v>0.10349999999999999</v>
      </c>
      <c r="J12" s="6">
        <f>[1]IC_201123_Cl!J8</f>
        <v>0</v>
      </c>
      <c r="K12" s="6">
        <f>[1]IC_201123_Cl!K8</f>
        <v>0.22141839846002048</v>
      </c>
      <c r="L12" s="6">
        <f>[1]IC_201123_Cl!L8</f>
        <v>3.7199999999999997E-2</v>
      </c>
      <c r="M12" s="4">
        <f>[1]IC_201123_Cl!M8</f>
        <v>0</v>
      </c>
      <c r="N12" s="4"/>
      <c r="O12" s="4"/>
      <c r="P12" s="4" t="str">
        <f>[1]IC_201123_Cl!P8</f>
        <v>DI Water</v>
      </c>
      <c r="R12" s="1" t="s">
        <v>27</v>
      </c>
      <c r="S12" s="4">
        <f t="shared" ref="S12:X12" si="5">VAR(S3:S6)</f>
        <v>1.6004947459551611E-2</v>
      </c>
      <c r="T12" s="4">
        <f t="shared" si="5"/>
        <v>8.6442345961196931E-2</v>
      </c>
      <c r="U12" s="4">
        <f t="shared" si="5"/>
        <v>0.37368035100268315</v>
      </c>
      <c r="V12" s="4">
        <f t="shared" si="5"/>
        <v>1.9384434974460352</v>
      </c>
      <c r="W12" s="4">
        <f t="shared" si="5"/>
        <v>0.32189696974645204</v>
      </c>
      <c r="X12" s="4">
        <f t="shared" si="5"/>
        <v>1.8277834228054577</v>
      </c>
    </row>
    <row r="13" spans="1:24" x14ac:dyDescent="0.45">
      <c r="A13" s="4">
        <f>[1]IC_201123_Cl!A22</f>
        <v>15</v>
      </c>
      <c r="B13" s="4" t="str">
        <f>[1]IC_201123_Cl!B22</f>
        <v>Blank</v>
      </c>
      <c r="C13" s="4">
        <f>[1]IC_201123_Cl!C22</f>
        <v>0</v>
      </c>
      <c r="D13" s="4">
        <f>[1]IC_201123_Cl!D22</f>
        <v>0</v>
      </c>
      <c r="E13" s="4">
        <f>[1]IC_201123_Cl!E22</f>
        <v>0</v>
      </c>
      <c r="F13" s="4" t="str">
        <f>[1]IC_201123_Cl!F22</f>
        <v>20.11.2023</v>
      </c>
      <c r="G13" s="4">
        <f>[1]IC_201123_Cl!G22</f>
        <v>1</v>
      </c>
      <c r="H13" s="4">
        <f>[1]IC_201123_Cl!H22</f>
        <v>3.67</v>
      </c>
      <c r="I13" s="6">
        <f>[1]IC_201123_Cl!I22</f>
        <v>0.24940000000000001</v>
      </c>
      <c r="J13" s="6">
        <f>[1]IC_201123_Cl!J22</f>
        <v>0</v>
      </c>
      <c r="K13" s="6">
        <f>[1]IC_201123_Cl!K22</f>
        <v>0.95371386045694073</v>
      </c>
      <c r="L13" s="6">
        <f>[1]IC_201123_Cl!L22</f>
        <v>0.77839999999999998</v>
      </c>
      <c r="M13" s="4">
        <f>[1]IC_201123_Cl!M22</f>
        <v>0</v>
      </c>
      <c r="N13" s="4"/>
      <c r="O13" s="4"/>
      <c r="P13" s="4" t="str">
        <f>[1]IC_201123_Cl!P22</f>
        <v>DI Water</v>
      </c>
    </row>
    <row r="14" spans="1:24" x14ac:dyDescent="0.45">
      <c r="A14" s="4">
        <f>[1]IC_201123_Cl!A26</f>
        <v>19</v>
      </c>
      <c r="B14" s="4" t="str">
        <f>[1]IC_201123_Cl!B26</f>
        <v>Blank</v>
      </c>
      <c r="C14" s="4">
        <f>[1]IC_201123_Cl!C26</f>
        <v>0</v>
      </c>
      <c r="D14" s="4">
        <f>[1]IC_201123_Cl!D26</f>
        <v>0</v>
      </c>
      <c r="E14" s="4">
        <f>[1]IC_201123_Cl!E26</f>
        <v>0</v>
      </c>
      <c r="F14" s="4" t="str">
        <f>[1]IC_201123_Cl!F26</f>
        <v>20.11.2023</v>
      </c>
      <c r="G14" s="4">
        <f>[1]IC_201123_Cl!G26</f>
        <v>1</v>
      </c>
      <c r="H14" s="4">
        <f>[1]IC_201123_Cl!H26</f>
        <v>3.67</v>
      </c>
      <c r="I14" s="6">
        <f>[1]IC_201123_Cl!I26</f>
        <v>0.25180000000000002</v>
      </c>
      <c r="J14" s="6">
        <f>[1]IC_201123_Cl!J26</f>
        <v>0</v>
      </c>
      <c r="K14" s="6">
        <f>[1]IC_201123_Cl!K26</f>
        <v>0.96575984475298327</v>
      </c>
      <c r="L14" s="6">
        <f>[1]IC_201123_Cl!L26</f>
        <v>0.79090000000000005</v>
      </c>
      <c r="M14" s="4">
        <f>[1]IC_201123_Cl!M26</f>
        <v>0</v>
      </c>
      <c r="N14" s="4"/>
      <c r="O14" s="4"/>
      <c r="P14" s="4" t="str">
        <f>[1]IC_201123_Cl!P26</f>
        <v>DI Water</v>
      </c>
    </row>
    <row r="15" spans="1:24" x14ac:dyDescent="0.45">
      <c r="A15" s="4">
        <f>[1]IC_201123_Cl!A35</f>
        <v>28</v>
      </c>
      <c r="B15" s="4" t="str">
        <f>[1]IC_201123_Cl!B35</f>
        <v>Blank</v>
      </c>
      <c r="C15" s="4">
        <f>[1]IC_201123_Cl!C35</f>
        <v>0</v>
      </c>
      <c r="D15" s="4">
        <f>[1]IC_201123_Cl!D35</f>
        <v>0</v>
      </c>
      <c r="E15" s="4">
        <f>[1]IC_201123_Cl!E35</f>
        <v>0</v>
      </c>
      <c r="F15" s="4" t="str">
        <f>[1]IC_201123_Cl!F35</f>
        <v>20.11.2023</v>
      </c>
      <c r="G15" s="4">
        <f>[1]IC_201123_Cl!G35</f>
        <v>1</v>
      </c>
      <c r="H15" s="4">
        <f>[1]IC_201123_Cl!H35</f>
        <v>3.657</v>
      </c>
      <c r="I15" s="6">
        <f>[1]IC_201123_Cl!I35</f>
        <v>0.22140000000000001</v>
      </c>
      <c r="J15" s="6">
        <f>[1]IC_201123_Cl!J35</f>
        <v>0</v>
      </c>
      <c r="K15" s="6">
        <f>[1]IC_201123_Cl!K35</f>
        <v>0.81317737700311099</v>
      </c>
      <c r="L15" s="6">
        <f>[1]IC_201123_Cl!L35</f>
        <v>0.63619999999999999</v>
      </c>
      <c r="M15" s="4">
        <f>[1]IC_201123_Cl!M35</f>
        <v>0</v>
      </c>
      <c r="N15" s="4"/>
      <c r="O15" s="4"/>
      <c r="P15" s="4" t="str">
        <f>[1]IC_201123_Cl!P35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0.49600144196998042</v>
      </c>
      <c r="J17" s="6"/>
      <c r="K17" s="6">
        <f xml:space="preserve"> AVERAGE(K3:K15)+3*STDEV(K3:K15)</f>
        <v>2.4435047842532569</v>
      </c>
      <c r="L17" s="6">
        <f xml:space="preserve"> AVERAGE(L3:L15)+3*STDEV(L3:L15)</f>
        <v>2.3421121041754893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1.1675381398999347</v>
      </c>
      <c r="J18" s="6"/>
      <c r="K18" s="6">
        <f xml:space="preserve"> AVERAGE(K3:K15)+10*STDEV(K3:K15)</f>
        <v>6.1523185528670012</v>
      </c>
      <c r="L18" s="6">
        <f xml:space="preserve"> AVERAGE(L3:L15)+10*STDEV(L3:L15)</f>
        <v>6.0017941934054759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6">A2</f>
        <v>sample_no</v>
      </c>
      <c r="B21" s="1" t="str">
        <f t="shared" si="6"/>
        <v>sample_id</v>
      </c>
      <c r="C21" s="1" t="str">
        <f t="shared" si="6"/>
        <v>X</v>
      </c>
      <c r="D21" s="1" t="str">
        <f t="shared" si="6"/>
        <v>Y</v>
      </c>
      <c r="E21" s="1" t="str">
        <f t="shared" si="6"/>
        <v>B_T</v>
      </c>
      <c r="F21" s="1" t="str">
        <f t="shared" si="6"/>
        <v>IC_date</v>
      </c>
      <c r="G21" s="1" t="str">
        <f t="shared" si="6"/>
        <v>V_sample_ml</v>
      </c>
      <c r="H21" s="2" t="str">
        <f t="shared" si="6"/>
        <v>ret_time_min</v>
      </c>
      <c r="I21" s="2" t="str">
        <f t="shared" si="6"/>
        <v>peak_area_usmin</v>
      </c>
      <c r="J21" s="3" t="str">
        <f t="shared" si="6"/>
        <v>c_Cl_ calib_ppm</v>
      </c>
      <c r="K21" s="2" t="str">
        <f t="shared" si="6"/>
        <v>c_Cl_calc_ppm</v>
      </c>
      <c r="L21" s="2" t="str">
        <f t="shared" si="6"/>
        <v>c_Cl_measure_ppm</v>
      </c>
      <c r="M21" s="1" t="str">
        <f t="shared" si="6"/>
        <v>dilution_factor</v>
      </c>
      <c r="N21" s="2" t="str">
        <f t="shared" si="6"/>
        <v>c_Cl_calc_undil_ppm</v>
      </c>
      <c r="O21" s="2" t="str">
        <f t="shared" si="6"/>
        <v>c_Cl_measure_undil_ppm</v>
      </c>
      <c r="P21" s="1" t="str">
        <f t="shared" si="6"/>
        <v>IC_notes</v>
      </c>
    </row>
    <row r="22" spans="1:16" x14ac:dyDescent="0.45">
      <c r="A22" s="4">
        <f>[1]IC_201123_Cl!A9</f>
        <v>2</v>
      </c>
      <c r="B22" s="4" t="str">
        <f>[1]IC_201123_Cl!B9</f>
        <v>Cal Check</v>
      </c>
      <c r="C22" s="4">
        <f>[1]IC_201123_Cl!C9</f>
        <v>0</v>
      </c>
      <c r="D22" s="4">
        <f>[1]IC_201123_Cl!D9</f>
        <v>0</v>
      </c>
      <c r="E22" s="4">
        <f>[1]IC_201123_Cl!E9</f>
        <v>0</v>
      </c>
      <c r="F22" s="4" t="str">
        <f>[1]IC_201123_Cl!F9</f>
        <v>20.11.2023</v>
      </c>
      <c r="G22" s="4">
        <f>[1]IC_201123_Cl!G9</f>
        <v>1</v>
      </c>
      <c r="H22" s="4">
        <f>[1]IC_201123_Cl!H9</f>
        <v>3.67</v>
      </c>
      <c r="I22" s="6">
        <f>[1]IC_201123_Cl!I9</f>
        <v>1.2357</v>
      </c>
      <c r="J22" s="6">
        <f>[1]IC_201123_Cl!J9</f>
        <v>0</v>
      </c>
      <c r="K22" s="6">
        <f>[1]IC_201123_Cl!K9</f>
        <v>5.9041114901180949</v>
      </c>
      <c r="L22" s="6">
        <f>[1]IC_201123_Cl!L9</f>
        <v>5.7888999999999999</v>
      </c>
      <c r="M22" s="4">
        <f>[1]IC_201123_Cl!M9</f>
        <v>20</v>
      </c>
      <c r="N22" s="4"/>
      <c r="O22" s="4"/>
      <c r="P22" s="4" t="str">
        <f>[1]IC_201123_Cl!P9</f>
        <v>x20 dil</v>
      </c>
    </row>
    <row r="23" spans="1:16" x14ac:dyDescent="0.45">
      <c r="A23" s="4">
        <f>[1]IC_201123_Cl!A23</f>
        <v>16</v>
      </c>
      <c r="B23" s="4" t="str">
        <f>[1]IC_201123_Cl!B23</f>
        <v>Cal Check</v>
      </c>
      <c r="C23" s="4">
        <f>[1]IC_201123_Cl!C23</f>
        <v>0</v>
      </c>
      <c r="D23" s="4">
        <f>[1]IC_201123_Cl!D23</f>
        <v>0</v>
      </c>
      <c r="E23" s="4">
        <f>[1]IC_201123_Cl!E23</f>
        <v>0</v>
      </c>
      <c r="F23" s="4" t="str">
        <f>[1]IC_201123_Cl!F23</f>
        <v>20.11.2023</v>
      </c>
      <c r="G23" s="4">
        <f>[1]IC_201123_Cl!G23</f>
        <v>1</v>
      </c>
      <c r="H23" s="4">
        <f>[1]IC_201123_Cl!H23</f>
        <v>3.673</v>
      </c>
      <c r="I23" s="6">
        <f>[1]IC_201123_Cl!I23</f>
        <v>1.2405999999999999</v>
      </c>
      <c r="J23" s="6">
        <f>[1]IC_201123_Cl!J23</f>
        <v>0</v>
      </c>
      <c r="K23" s="6">
        <f>[1]IC_201123_Cl!K23</f>
        <v>5.9287053747225142</v>
      </c>
      <c r="L23" s="6">
        <f>[1]IC_201123_Cl!L23</f>
        <v>5.8140000000000001</v>
      </c>
      <c r="M23" s="4">
        <f>[1]IC_201123_Cl!M23</f>
        <v>20</v>
      </c>
      <c r="N23" s="4"/>
      <c r="O23" s="4"/>
      <c r="P23" s="4" t="str">
        <f>[1]IC_201123_Cl!P23</f>
        <v>x20 dil</v>
      </c>
    </row>
    <row r="24" spans="1:16" x14ac:dyDescent="0.45">
      <c r="A24" s="4">
        <f>[1]IC_201123_Cl!A34</f>
        <v>27</v>
      </c>
      <c r="B24" s="4" t="str">
        <f>[1]IC_201123_Cl!B34</f>
        <v>Cal Check</v>
      </c>
      <c r="C24" s="4">
        <f>[1]IC_201123_Cl!C34</f>
        <v>0</v>
      </c>
      <c r="D24" s="4">
        <f>[1]IC_201123_Cl!D34</f>
        <v>0</v>
      </c>
      <c r="E24" s="4">
        <f>[1]IC_201123_Cl!E34</f>
        <v>0</v>
      </c>
      <c r="F24" s="4" t="str">
        <f>[1]IC_201123_Cl!F34</f>
        <v>20.11.2023</v>
      </c>
      <c r="G24" s="4">
        <f>[1]IC_201123_Cl!G34</f>
        <v>1</v>
      </c>
      <c r="H24" s="4">
        <f>[1]IC_201123_Cl!H34</f>
        <v>3.66</v>
      </c>
      <c r="I24" s="6">
        <f>[1]IC_201123_Cl!I34</f>
        <v>1.3009999999999999</v>
      </c>
      <c r="J24" s="6">
        <f>[1]IC_201123_Cl!J34</f>
        <v>0</v>
      </c>
      <c r="K24" s="6">
        <f>[1]IC_201123_Cl!K34</f>
        <v>6.2318626461729183</v>
      </c>
      <c r="L24" s="6">
        <f>[1]IC_201123_Cl!L34</f>
        <v>6.1207000000000003</v>
      </c>
      <c r="M24" s="4">
        <f>[1]IC_201123_Cl!M34</f>
        <v>20</v>
      </c>
      <c r="N24" s="4"/>
      <c r="O24" s="4"/>
      <c r="P24" s="4" t="str">
        <f>[1]IC_201123_Cl!P34</f>
        <v>x20 dil</v>
      </c>
    </row>
    <row r="25" spans="1:16" x14ac:dyDescent="0.45">
      <c r="A25" s="4">
        <f>[2]IC_101123_Cl!A10</f>
        <v>3</v>
      </c>
      <c r="B25" s="4" t="str">
        <f>[2]IC_101123_Cl!B10</f>
        <v>Cal Check</v>
      </c>
      <c r="C25" s="4">
        <f>[2]IC_101123_Cl!C10</f>
        <v>0</v>
      </c>
      <c r="D25" s="4">
        <f>[2]IC_101123_Cl!D10</f>
        <v>0</v>
      </c>
      <c r="E25" s="4">
        <f>[2]IC_101123_Cl!E10</f>
        <v>0</v>
      </c>
      <c r="F25" s="4" t="str">
        <f>[2]IC_101123_Cl!F10</f>
        <v>10.11.2023</v>
      </c>
      <c r="G25" s="4">
        <f>[2]IC_101123_Cl!G10</f>
        <v>1</v>
      </c>
      <c r="H25" s="4">
        <f>[2]IC_101123_Cl!H10</f>
        <v>3.67</v>
      </c>
      <c r="I25" s="6">
        <f>[2]IC_101123_Cl!I10</f>
        <v>1.0947</v>
      </c>
      <c r="J25" s="6">
        <f>[2]IC_101123_Cl!J10</f>
        <v>0</v>
      </c>
      <c r="K25" s="6">
        <f>[2]IC_101123_Cl!K10</f>
        <v>5.697623500489347</v>
      </c>
      <c r="L25" s="6">
        <f>[2]IC_101123_Cl!L10</f>
        <v>5.6913999999999998</v>
      </c>
      <c r="M25" s="4">
        <f>[2]IC_101123_Cl!M10</f>
        <v>20</v>
      </c>
      <c r="N25" s="4"/>
      <c r="O25" s="4"/>
      <c r="P25" s="4" t="str">
        <f>[2]IC_101123_Cl!P10</f>
        <v>x20 dil</v>
      </c>
    </row>
    <row r="26" spans="1:16" x14ac:dyDescent="0.45">
      <c r="A26" s="4">
        <f>[2]IC_101123_Cl!A18</f>
        <v>15</v>
      </c>
      <c r="B26" s="4" t="str">
        <f>[2]IC_101123_Cl!B18</f>
        <v>Cal Check</v>
      </c>
      <c r="C26" s="4">
        <f>[2]IC_101123_Cl!C18</f>
        <v>0</v>
      </c>
      <c r="D26" s="4">
        <f>[2]IC_101123_Cl!D18</f>
        <v>0</v>
      </c>
      <c r="E26" s="4">
        <f>[2]IC_101123_Cl!E18</f>
        <v>0</v>
      </c>
      <c r="F26" s="4" t="str">
        <f>[2]IC_101123_Cl!F18</f>
        <v>10.11.2023</v>
      </c>
      <c r="G26" s="4">
        <f>[2]IC_101123_Cl!G18</f>
        <v>1</v>
      </c>
      <c r="H26" s="4">
        <f>[2]IC_101123_Cl!H18</f>
        <v>3.67</v>
      </c>
      <c r="I26" s="6">
        <f>[2]IC_101123_Cl!I18</f>
        <v>1.113</v>
      </c>
      <c r="J26" s="6">
        <f>[2]IC_101123_Cl!J18</f>
        <v>0</v>
      </c>
      <c r="K26" s="6">
        <f>[2]IC_101123_Cl!K18</f>
        <v>5.7951517101390175</v>
      </c>
      <c r="L26" s="6">
        <f>[2]IC_101123_Cl!L18</f>
        <v>5.7889999999999997</v>
      </c>
      <c r="M26" s="4">
        <f>[2]IC_101123_Cl!M18</f>
        <v>20</v>
      </c>
      <c r="N26" s="4"/>
      <c r="O26" s="4"/>
      <c r="P26" s="4" t="str">
        <f>[2]IC_101123_Cl!P18</f>
        <v>x20 dil</v>
      </c>
    </row>
    <row r="27" spans="1:16" x14ac:dyDescent="0.45">
      <c r="A27" s="4">
        <f>[3]IC_231123_Cl!A9</f>
        <v>2</v>
      </c>
      <c r="B27" s="4" t="str">
        <f>[3]IC_231123_Cl!B9</f>
        <v>Cal Check</v>
      </c>
      <c r="C27" s="4">
        <f>[3]IC_231123_Cl!C9</f>
        <v>0</v>
      </c>
      <c r="D27" s="4">
        <f>[3]IC_231123_Cl!D9</f>
        <v>0</v>
      </c>
      <c r="E27" s="4">
        <f>[3]IC_231123_Cl!E9</f>
        <v>0</v>
      </c>
      <c r="F27" s="4" t="str">
        <f>[3]IC_231123_Cl!F9</f>
        <v>23.11.2023</v>
      </c>
      <c r="G27" s="4">
        <f>[3]IC_231123_Cl!G9</f>
        <v>1</v>
      </c>
      <c r="H27" s="4">
        <f>[3]IC_231123_Cl!H9</f>
        <v>3.67</v>
      </c>
      <c r="I27" s="6">
        <f>[3]IC_231123_Cl!I9</f>
        <v>1.2968</v>
      </c>
      <c r="J27" s="6">
        <f>[3]IC_231123_Cl!J9</f>
        <v>0</v>
      </c>
      <c r="K27" s="6">
        <f>[3]IC_231123_Cl!K9</f>
        <v>6.4527108215707552</v>
      </c>
      <c r="L27" s="6">
        <f>[3]IC_231123_Cl!L9</f>
        <v>6.4010999999999996</v>
      </c>
      <c r="M27" s="4">
        <f>[3]IC_231123_Cl!M9</f>
        <v>20</v>
      </c>
      <c r="N27" s="4"/>
      <c r="O27" s="4"/>
      <c r="P27" s="4" t="str">
        <f>[3]IC_231123_Cl!P9</f>
        <v>x20 dil</v>
      </c>
    </row>
    <row r="28" spans="1:16" x14ac:dyDescent="0.45">
      <c r="A28" s="4">
        <f>[3]IC_231123_Cl!A22</f>
        <v>15</v>
      </c>
      <c r="B28" s="4" t="str">
        <f>[3]IC_231123_Cl!B22</f>
        <v>Cal Check</v>
      </c>
      <c r="C28" s="4">
        <f>[3]IC_231123_Cl!C22</f>
        <v>0</v>
      </c>
      <c r="D28" s="4">
        <f>[3]IC_231123_Cl!D22</f>
        <v>0</v>
      </c>
      <c r="E28" s="4">
        <f>[3]IC_231123_Cl!E22</f>
        <v>0</v>
      </c>
      <c r="F28" s="4" t="str">
        <f>[3]IC_231123_Cl!F22</f>
        <v>23.11.2023</v>
      </c>
      <c r="G28" s="4">
        <f>[3]IC_231123_Cl!G22</f>
        <v>1</v>
      </c>
      <c r="H28" s="4">
        <f>[3]IC_231123_Cl!H22</f>
        <v>3.6669999999999998</v>
      </c>
      <c r="I28" s="6">
        <f>[3]IC_231123_Cl!I22</f>
        <v>1.6307</v>
      </c>
      <c r="J28" s="6">
        <f>[3]IC_231123_Cl!J22</f>
        <v>0</v>
      </c>
      <c r="K28" s="6">
        <f>[3]IC_231123_Cl!K22</f>
        <v>8.1310326456749902</v>
      </c>
      <c r="L28" s="6">
        <f>[3]IC_231123_Cl!L22</f>
        <v>8.0890000000000004</v>
      </c>
      <c r="M28" s="4">
        <f>[3]IC_231123_Cl!M22</f>
        <v>0</v>
      </c>
      <c r="N28" s="4"/>
      <c r="O28" s="4"/>
      <c r="P28" s="4" t="str">
        <f>[3]IC_231123_Cl!P22</f>
        <v>x20 dil</v>
      </c>
    </row>
    <row r="29" spans="1:16" x14ac:dyDescent="0.45">
      <c r="A29" s="4">
        <f>[4]IC_171123_Cl!A9</f>
        <v>2</v>
      </c>
      <c r="B29" s="4" t="str">
        <f>[4]IC_171123_Cl!B9</f>
        <v>Cal Check</v>
      </c>
      <c r="C29" s="4">
        <f>[4]IC_171123_Cl!C9</f>
        <v>0</v>
      </c>
      <c r="D29" s="4">
        <f>[4]IC_171123_Cl!D9</f>
        <v>0</v>
      </c>
      <c r="E29" s="4">
        <f>[4]IC_171123_Cl!E9</f>
        <v>0</v>
      </c>
      <c r="F29" s="4" t="str">
        <f>[4]IC_171123_Cl!F9</f>
        <v>17.11.2023</v>
      </c>
      <c r="G29" s="4">
        <f>[4]IC_171123_Cl!G9</f>
        <v>1</v>
      </c>
      <c r="H29" s="4">
        <f>[4]IC_171123_Cl!H9</f>
        <v>3.673</v>
      </c>
      <c r="I29" s="6">
        <f>[4]IC_171123_Cl!I9</f>
        <v>0.99099999999999999</v>
      </c>
      <c r="J29" s="6">
        <f>[4]IC_171123_Cl!J9</f>
        <v>0</v>
      </c>
      <c r="K29" s="6">
        <f>[4]IC_171123_Cl!K9</f>
        <v>4.8336741682128901</v>
      </c>
      <c r="L29" s="6">
        <f>[4]IC_171123_Cl!L9</f>
        <v>4.8190999999999997</v>
      </c>
      <c r="M29" s="4">
        <f>[4]IC_171123_Cl!M9</f>
        <v>20</v>
      </c>
      <c r="N29" s="4"/>
      <c r="O29" s="4"/>
      <c r="P29" s="4" t="str">
        <f>[4]IC_171123_Cl!P9</f>
        <v>x20 dil</v>
      </c>
    </row>
    <row r="30" spans="1:16" x14ac:dyDescent="0.45">
      <c r="A30" s="4">
        <f>[4]IC_171123_Cl!A17</f>
        <v>16</v>
      </c>
      <c r="B30" s="4" t="str">
        <f>[4]IC_171123_Cl!B17</f>
        <v>Cal Check</v>
      </c>
      <c r="C30" s="4">
        <f>[4]IC_171123_Cl!C17</f>
        <v>0</v>
      </c>
      <c r="D30" s="4">
        <f>[4]IC_171123_Cl!D17</f>
        <v>0</v>
      </c>
      <c r="E30" s="4">
        <f>[4]IC_171123_Cl!E17</f>
        <v>0</v>
      </c>
      <c r="F30" s="4" t="str">
        <f>[4]IC_171123_Cl!F17</f>
        <v>17.11.2023</v>
      </c>
      <c r="G30" s="4">
        <f>[4]IC_171123_Cl!G17</f>
        <v>1</v>
      </c>
      <c r="H30" s="4">
        <f>[4]IC_171123_Cl!H17</f>
        <v>3.67</v>
      </c>
      <c r="I30" s="6">
        <f>[4]IC_171123_Cl!I17</f>
        <v>1.1040000000000001</v>
      </c>
      <c r="J30" s="6">
        <f>[4]IC_171123_Cl!J17</f>
        <v>0</v>
      </c>
      <c r="K30" s="6">
        <f>[4]IC_171123_Cl!K17</f>
        <v>5.4182929089854648</v>
      </c>
      <c r="L30" s="6">
        <f>[4]IC_171123_Cl!L17</f>
        <v>5.4046000000000003</v>
      </c>
      <c r="M30" s="4">
        <f>[4]IC_171123_Cl!M17</f>
        <v>20</v>
      </c>
      <c r="N30" s="4"/>
      <c r="O30" s="4"/>
      <c r="P30" s="4" t="str">
        <f>[4]IC_171123_Cl!P17</f>
        <v>x20 dil</v>
      </c>
    </row>
    <row r="31" spans="1:16" x14ac:dyDescent="0.45">
      <c r="A31" s="4">
        <f>[4]IC_171123_Cl!A30</f>
        <v>29</v>
      </c>
      <c r="B31" s="4" t="str">
        <f>[4]IC_171123_Cl!B30</f>
        <v>Cal Check</v>
      </c>
      <c r="C31" s="4">
        <f>[4]IC_171123_Cl!C30</f>
        <v>0</v>
      </c>
      <c r="D31" s="4">
        <f>[4]IC_171123_Cl!D30</f>
        <v>0</v>
      </c>
      <c r="E31" s="4">
        <f>[4]IC_171123_Cl!E30</f>
        <v>0</v>
      </c>
      <c r="F31" s="4" t="str">
        <f>[4]IC_171123_Cl!F30</f>
        <v>17.11.2023</v>
      </c>
      <c r="G31" s="4">
        <f>[4]IC_171123_Cl!G30</f>
        <v>1</v>
      </c>
      <c r="H31" s="4">
        <f>[4]IC_171123_Cl!H30</f>
        <v>3.67</v>
      </c>
      <c r="I31" s="6">
        <f>[4]IC_171123_Cl!I30</f>
        <v>1.264</v>
      </c>
      <c r="J31" s="6">
        <f>[4]IC_171123_Cl!J30</f>
        <v>0</v>
      </c>
      <c r="K31" s="6">
        <f>[4]IC_171123_Cl!K30</f>
        <v>6.2460716569820285</v>
      </c>
      <c r="L31" s="6">
        <f>[4]IC_171123_Cl!L30</f>
        <v>6.2337999999999996</v>
      </c>
      <c r="M31" s="4">
        <f>[4]IC_171123_Cl!M30</f>
        <v>20</v>
      </c>
      <c r="N31" s="4"/>
      <c r="O31" s="4"/>
      <c r="P31" s="4" t="str">
        <f>[4]IC_171123_Cl!P30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3.6693000000000007</v>
      </c>
      <c r="I33" s="6">
        <f>AVERAGE(H$22:H$31)</f>
        <v>3.6693000000000007</v>
      </c>
      <c r="J33" s="6"/>
      <c r="K33" s="6">
        <f>AVERAGE(K$22:K$31)</f>
        <v>6.0639236923068012</v>
      </c>
      <c r="L33" s="6">
        <f>AVERAGE(L$22:L$31)</f>
        <v>6.0151599999999998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3.67</v>
      </c>
      <c r="I34" s="6">
        <f t="shared" ref="I34:L34" si="7">MEDIAN(I$22:I$31)</f>
        <v>1.2381500000000001</v>
      </c>
      <c r="J34" s="6"/>
      <c r="K34" s="6">
        <f t="shared" si="7"/>
        <v>5.9164084324203046</v>
      </c>
      <c r="L34" s="6">
        <f t="shared" si="7"/>
        <v>5.8014999999999999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3.6832956257496453E-3</v>
      </c>
      <c r="I35" s="6">
        <f t="shared" ref="I35:L35" si="8">STDEV(I$22:I$31)</f>
        <v>0.17520636879596249</v>
      </c>
      <c r="J35" s="6"/>
      <c r="K35" s="6">
        <f t="shared" si="8"/>
        <v>0.86062428067881536</v>
      </c>
      <c r="L35" s="6">
        <f t="shared" si="8"/>
        <v>0.85372875109395152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0.10038142495161596</v>
      </c>
      <c r="I36" s="6">
        <f t="shared" ref="I36:L36" si="9">I35/I33 *100</f>
        <v>4.7749262474031138</v>
      </c>
      <c r="J36" s="6"/>
      <c r="K36" s="6">
        <f t="shared" si="9"/>
        <v>14.192531508446834</v>
      </c>
      <c r="L36" s="6">
        <f t="shared" si="9"/>
        <v>14.192951660370657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1.356666666666647E-5</v>
      </c>
      <c r="I37" s="6">
        <f t="shared" ref="I37:L37" si="10">VAR(I$22:I$31)</f>
        <v>3.0697271666666817E-2</v>
      </c>
      <c r="J37" s="6"/>
      <c r="K37" s="6">
        <f t="shared" si="10"/>
        <v>0.74067415249392832</v>
      </c>
      <c r="L37" s="6">
        <f t="shared" si="10"/>
        <v>0.72885278044443824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3.673</v>
      </c>
      <c r="I38" s="6">
        <f t="shared" ref="I38:L38" si="11">MAX(I$22:I$31)</f>
        <v>1.6307</v>
      </c>
      <c r="J38" s="6"/>
      <c r="K38" s="6">
        <f t="shared" si="11"/>
        <v>8.1310326456749902</v>
      </c>
      <c r="L38" s="6">
        <f t="shared" si="11"/>
        <v>8.0890000000000004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3.66</v>
      </c>
      <c r="I39" s="6">
        <f t="shared" ref="I39:L39" si="12">MIN(I$22:I$31)</f>
        <v>0.99099999999999999</v>
      </c>
      <c r="J39" s="6"/>
      <c r="K39" s="6">
        <f t="shared" si="12"/>
        <v>4.8336741682128901</v>
      </c>
      <c r="L39" s="6">
        <f t="shared" si="12"/>
        <v>4.8190999999999997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1.2999999999999901E-2</v>
      </c>
      <c r="I40" s="6">
        <f t="shared" ref="I40:L40" si="13">I38-I39</f>
        <v>0.63970000000000005</v>
      </c>
      <c r="J40" s="6"/>
      <c r="K40" s="6">
        <f t="shared" si="13"/>
        <v>3.2973584774621001</v>
      </c>
      <c r="L40" s="6">
        <f t="shared" si="13"/>
        <v>3.2699000000000007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4">COUNT(I$22:I$31)</f>
        <v>10</v>
      </c>
      <c r="J41" s="6"/>
      <c r="K41" s="6">
        <f t="shared" si="14"/>
        <v>10</v>
      </c>
      <c r="L41" s="6">
        <f t="shared" si="14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1.1647603473104015E-3</v>
      </c>
      <c r="I42" s="6">
        <f t="shared" ref="I42:L42" si="15">I35/SQRT(I41)</f>
        <v>5.540511859626944E-2</v>
      </c>
      <c r="J42" s="6"/>
      <c r="K42" s="6">
        <f t="shared" si="15"/>
        <v>0.27215329365890983</v>
      </c>
      <c r="L42" s="6">
        <f t="shared" si="15"/>
        <v>0.26997273574278535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[4]IC_171123_Cl!A5</f>
        <v>Cal 4</v>
      </c>
      <c r="B45" s="4" t="str">
        <f>[4]IC_171123_Cl!B5</f>
        <v>x 20</v>
      </c>
      <c r="C45" s="4">
        <f>[4]IC_171123_Cl!C5</f>
        <v>0</v>
      </c>
      <c r="D45" s="4">
        <f>[4]IC_171123_Cl!D5</f>
        <v>0</v>
      </c>
      <c r="E45" s="4">
        <f>[4]IC_171123_Cl!E5</f>
        <v>0</v>
      </c>
      <c r="F45" s="4" t="str">
        <f>[4]IC_171123_Cl!F5</f>
        <v>17.11.2023</v>
      </c>
      <c r="G45" s="4">
        <f>[4]IC_171123_Cl!G5</f>
        <v>1</v>
      </c>
      <c r="H45" s="4">
        <f>[4]IC_171123_Cl!H5</f>
        <v>3.67</v>
      </c>
      <c r="I45" s="6">
        <f>[4]IC_171123_Cl!I5</f>
        <v>0.90310000000000001</v>
      </c>
      <c r="J45" s="6">
        <f>[4]IC_171123_Cl!J5</f>
        <v>5</v>
      </c>
      <c r="K45" s="6">
        <f>[4]IC_171123_Cl!K5</f>
        <v>4.3789132185322774</v>
      </c>
      <c r="L45" s="6">
        <f>[4]IC_171123_Cl!L5</f>
        <v>4.3638000000000003</v>
      </c>
      <c r="M45" s="4">
        <f>[4]IC_171123_Cl!M5</f>
        <v>20</v>
      </c>
      <c r="N45" s="4">
        <f>[4]IC_171123_Cl!N5</f>
        <v>0</v>
      </c>
      <c r="O45" s="4">
        <f>[4]IC_171123_Cl!O5</f>
        <v>0</v>
      </c>
      <c r="P45" s="4" t="str">
        <f>[4]IC_171123_Cl!P5</f>
        <v>0.5 mL in 10</v>
      </c>
    </row>
    <row r="46" spans="1:16" x14ac:dyDescent="0.45">
      <c r="A46" s="4" t="str">
        <f>[3]IC_231123_Cl!A5</f>
        <v>Cal 4</v>
      </c>
      <c r="B46" s="4" t="str">
        <f>[3]IC_231123_Cl!B5</f>
        <v>x 20</v>
      </c>
      <c r="C46" s="4">
        <f>[3]IC_231123_Cl!C5</f>
        <v>0</v>
      </c>
      <c r="D46" s="4">
        <f>[3]IC_231123_Cl!D5</f>
        <v>0</v>
      </c>
      <c r="E46" s="4">
        <f>[3]IC_231123_Cl!E5</f>
        <v>0</v>
      </c>
      <c r="F46" s="4" t="str">
        <f>[3]IC_231123_Cl!F5</f>
        <v>23.11.2023</v>
      </c>
      <c r="G46" s="4">
        <f>[3]IC_231123_Cl!G5</f>
        <v>1</v>
      </c>
      <c r="H46" s="4">
        <f>[3]IC_231123_Cl!H5</f>
        <v>3.6669999999999998</v>
      </c>
      <c r="I46" s="6">
        <f>[3]IC_231123_Cl!I5</f>
        <v>0.94720000000000004</v>
      </c>
      <c r="J46" s="6">
        <f>[3]IC_231123_Cl!J5</f>
        <v>5</v>
      </c>
      <c r="K46" s="6">
        <f>[3]IC_231123_Cl!K5</f>
        <v>4.6954741947158878</v>
      </c>
      <c r="L46" s="6">
        <f>[3]IC_231123_Cl!L5</f>
        <v>4.6337999999999999</v>
      </c>
      <c r="M46" s="4">
        <f>[3]IC_231123_Cl!M5</f>
        <v>20</v>
      </c>
      <c r="N46" s="4">
        <f>[3]IC_231123_Cl!N5</f>
        <v>0</v>
      </c>
      <c r="O46" s="4">
        <f>[3]IC_231123_Cl!O5</f>
        <v>0</v>
      </c>
      <c r="P46" s="4" t="str">
        <f>[3]IC_231123_Cl!P5</f>
        <v>0.5 mL in 10</v>
      </c>
    </row>
    <row r="47" spans="1:16" x14ac:dyDescent="0.45">
      <c r="A47" s="4" t="str">
        <f>[2]IC_101123_Cl!A6</f>
        <v>Cal 5</v>
      </c>
      <c r="B47" s="4" t="str">
        <f>[2]IC_101123_Cl!B6</f>
        <v>x 20</v>
      </c>
      <c r="C47" s="4">
        <f>[2]IC_101123_Cl!C6</f>
        <v>0</v>
      </c>
      <c r="D47" s="4">
        <f>[2]IC_101123_Cl!D6</f>
        <v>0</v>
      </c>
      <c r="E47" s="4">
        <f>[2]IC_101123_Cl!E6</f>
        <v>0</v>
      </c>
      <c r="F47" s="4" t="str">
        <f>[2]IC_101123_Cl!F6</f>
        <v>10.11.2023</v>
      </c>
      <c r="G47" s="4">
        <f>[2]IC_101123_Cl!G6</f>
        <v>1</v>
      </c>
      <c r="H47" s="4">
        <f>[2]IC_101123_Cl!H6</f>
        <v>3.67</v>
      </c>
      <c r="I47" s="6">
        <f>[2]IC_101123_Cl!I6</f>
        <v>0.97430000000000005</v>
      </c>
      <c r="J47" s="6">
        <f>[2]IC_101123_Cl!J6</f>
        <v>5</v>
      </c>
      <c r="K47" s="6">
        <f>[2]IC_101123_Cl!K6</f>
        <v>5.0559624927395985</v>
      </c>
      <c r="L47" s="6">
        <f>[2]IC_101123_Cl!L6</f>
        <v>5.0491999999999999</v>
      </c>
      <c r="M47" s="4">
        <f>[2]IC_101123_Cl!M6</f>
        <v>20</v>
      </c>
      <c r="N47" s="4">
        <f>[2]IC_101123_Cl!N6</f>
        <v>0</v>
      </c>
      <c r="O47" s="4">
        <f>[2]IC_101123_Cl!O6</f>
        <v>0</v>
      </c>
      <c r="P47" s="4" t="str">
        <f>[2]IC_101123_Cl!P6</f>
        <v>0.5 mL in 10</v>
      </c>
    </row>
    <row r="48" spans="1:16" x14ac:dyDescent="0.45">
      <c r="A48" s="4" t="str">
        <f>[1]IC_201123_Cl!A5</f>
        <v>Cal 4</v>
      </c>
      <c r="B48" s="4" t="str">
        <f>[1]IC_201123_Cl!B5</f>
        <v>x 20</v>
      </c>
      <c r="C48" s="4">
        <f>[1]IC_201123_Cl!C5</f>
        <v>0</v>
      </c>
      <c r="D48" s="4">
        <f>[1]IC_201123_Cl!D5</f>
        <v>0</v>
      </c>
      <c r="E48" s="4">
        <f>[1]IC_201123_Cl!E5</f>
        <v>0</v>
      </c>
      <c r="F48" s="4" t="str">
        <f>[1]IC_201123_Cl!F5</f>
        <v>20.11.2023</v>
      </c>
      <c r="G48" s="4">
        <f>[1]IC_201123_Cl!G5</f>
        <v>1</v>
      </c>
      <c r="H48" s="4">
        <f>[1]IC_201123_Cl!H5</f>
        <v>3.6669999999999998</v>
      </c>
      <c r="I48" s="6">
        <f>[1]IC_201123_Cl!I5</f>
        <v>0.93489999999999995</v>
      </c>
      <c r="J48" s="6">
        <f>[1]IC_201123_Cl!J5</f>
        <v>5</v>
      </c>
      <c r="K48" s="6">
        <f>[1]IC_201123_Cl!K5</f>
        <v>4.3943481250140941</v>
      </c>
      <c r="L48" s="6">
        <f>[1]IC_201123_Cl!L5</f>
        <v>4.2610999999999999</v>
      </c>
      <c r="M48" s="4">
        <f>[1]IC_201123_Cl!M5</f>
        <v>20</v>
      </c>
      <c r="N48" s="4">
        <f>[1]IC_201123_Cl!N5</f>
        <v>0</v>
      </c>
      <c r="O48" s="4">
        <f>[1]IC_201123_Cl!O5</f>
        <v>0</v>
      </c>
      <c r="P48" s="4" t="str">
        <f>[1]IC_201123_Cl!P5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3.6684999999999999</v>
      </c>
      <c r="I50" s="6">
        <f t="shared" ref="I50:L50" si="16">AVERAGE(I$45:I$48)</f>
        <v>0.93987500000000002</v>
      </c>
      <c r="J50" s="6"/>
      <c r="K50" s="6">
        <f t="shared" si="16"/>
        <v>4.6311745077504645</v>
      </c>
      <c r="L50" s="6">
        <f t="shared" si="16"/>
        <v>4.576975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3.6684999999999999</v>
      </c>
      <c r="I51" s="6">
        <f t="shared" ref="I51:L51" si="17">MEDIAN(I$45:I$48)</f>
        <v>0.94104999999999994</v>
      </c>
      <c r="J51" s="6"/>
      <c r="K51" s="6">
        <f t="shared" si="17"/>
        <v>4.5449111598649914</v>
      </c>
      <c r="L51" s="6">
        <f t="shared" si="17"/>
        <v>4.4988000000000001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1.7320508075689429E-3</v>
      </c>
      <c r="I52" s="6">
        <f t="shared" ref="I52:L52" si="18">STDEV(I$45:I$48)</f>
        <v>2.9529011158520045E-2</v>
      </c>
      <c r="J52" s="6"/>
      <c r="K52" s="6">
        <f t="shared" si="18"/>
        <v>0.31848693093699348</v>
      </c>
      <c r="L52" s="6">
        <f t="shared" si="18"/>
        <v>0.3518740908810043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4.7214142226221695E-2</v>
      </c>
      <c r="I53" s="6">
        <f t="shared" ref="I53:L53" si="19">I52/I50 *100</f>
        <v>3.1418019586136499</v>
      </c>
      <c r="J53" s="6"/>
      <c r="K53" s="6">
        <f t="shared" si="19"/>
        <v>6.8770228892042891</v>
      </c>
      <c r="L53" s="6">
        <f t="shared" si="19"/>
        <v>7.6879181311019673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3.0000000000002275E-6</v>
      </c>
      <c r="I54" s="6">
        <f t="shared" ref="I54:L54" si="20">VAR(I$45:I$48)</f>
        <v>8.7196250000000136E-4</v>
      </c>
      <c r="J54" s="6"/>
      <c r="K54" s="6">
        <f t="shared" si="20"/>
        <v>0.10143392517766525</v>
      </c>
      <c r="L54" s="6">
        <f t="shared" si="20"/>
        <v>0.12381537583333328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3.67</v>
      </c>
      <c r="I55" s="6">
        <f t="shared" ref="I55:L55" si="21">MAX(I$45:I$48)</f>
        <v>0.97430000000000005</v>
      </c>
      <c r="J55" s="6"/>
      <c r="K55" s="6">
        <f t="shared" si="21"/>
        <v>5.0559624927395985</v>
      </c>
      <c r="L55" s="6">
        <f t="shared" si="21"/>
        <v>5.0491999999999999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3.6669999999999998</v>
      </c>
      <c r="I56" s="6">
        <f t="shared" ref="I56:L56" si="22">MIN(I$45:I$48)</f>
        <v>0.90310000000000001</v>
      </c>
      <c r="J56" s="6"/>
      <c r="K56" s="6">
        <f t="shared" si="22"/>
        <v>4.3789132185322774</v>
      </c>
      <c r="L56" s="6">
        <f t="shared" si="22"/>
        <v>4.2610999999999999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3.0000000000001137E-3</v>
      </c>
      <c r="I57" s="6">
        <f t="shared" ref="I57:L57" si="23">I55-I56</f>
        <v>7.1200000000000041E-2</v>
      </c>
      <c r="J57" s="6"/>
      <c r="K57" s="6">
        <f t="shared" si="23"/>
        <v>0.67704927420732108</v>
      </c>
      <c r="L57" s="6">
        <f t="shared" si="23"/>
        <v>0.78810000000000002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4">COUNT(I$45:I$48)</f>
        <v>4</v>
      </c>
      <c r="J58" s="6"/>
      <c r="K58" s="6">
        <f t="shared" si="24"/>
        <v>4</v>
      </c>
      <c r="L58" s="6">
        <f t="shared" si="24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8.6602540378447144E-4</v>
      </c>
      <c r="I59" s="6">
        <f t="shared" ref="I59:L59" si="25">I52/SQRT(I58)</f>
        <v>1.4764505579260023E-2</v>
      </c>
      <c r="J59" s="6"/>
      <c r="K59" s="6">
        <f t="shared" si="25"/>
        <v>0.15924346546849674</v>
      </c>
      <c r="L59" s="6">
        <f t="shared" si="25"/>
        <v>0.17593704544050215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6.0639236923068012</v>
      </c>
      <c r="C63" s="6">
        <f>L33</f>
        <v>6.0151599999999998</v>
      </c>
      <c r="D63" s="4">
        <v>100</v>
      </c>
      <c r="E63" s="4">
        <v>1</v>
      </c>
      <c r="F63" s="4">
        <f>D63/(20)</f>
        <v>5</v>
      </c>
      <c r="G63" s="12">
        <f>C63/F63 *100</f>
        <v>120.30319999999999</v>
      </c>
      <c r="H63" s="12">
        <f>B63/F63 *100</f>
        <v>121.27847384613601</v>
      </c>
    </row>
    <row r="64" spans="1:16" x14ac:dyDescent="0.45">
      <c r="A64" s="9" t="s">
        <v>44</v>
      </c>
      <c r="B64" s="6">
        <f>K50</f>
        <v>4.6311745077504645</v>
      </c>
      <c r="C64" s="6">
        <f>L50</f>
        <v>4.576975</v>
      </c>
      <c r="D64" s="4">
        <v>100</v>
      </c>
      <c r="E64" s="4">
        <v>1</v>
      </c>
      <c r="F64" s="4">
        <f>D64/(20)</f>
        <v>5</v>
      </c>
      <c r="G64" s="4">
        <f>C64/F64 *100</f>
        <v>91.53949999999999</v>
      </c>
      <c r="H64" s="12">
        <f>B64/F64 *100</f>
        <v>92.623490155009293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0.93987500000000002</v>
      </c>
      <c r="C67" s="6">
        <f>I33</f>
        <v>3.6693000000000007</v>
      </c>
      <c r="D67" s="6">
        <f>K50</f>
        <v>4.6311745077504645</v>
      </c>
      <c r="E67" s="6">
        <f>L50</f>
        <v>4.576975</v>
      </c>
      <c r="F67" s="6">
        <f>K33</f>
        <v>6.0639236923068012</v>
      </c>
      <c r="G67" s="6">
        <f>L33</f>
        <v>6.0151599999999998</v>
      </c>
      <c r="H67" s="6">
        <f>B67/C67 *100</f>
        <v>25.614558635162016</v>
      </c>
      <c r="I67" s="6">
        <f>D67/F67 *100</f>
        <v>76.372572326824596</v>
      </c>
      <c r="J67" s="6">
        <f>E67/G67 *100</f>
        <v>76.090660930050078</v>
      </c>
    </row>
    <row r="71" spans="1:12" x14ac:dyDescent="0.45">
      <c r="A71" t="s">
        <v>53</v>
      </c>
    </row>
    <row r="72" spans="1:12" x14ac:dyDescent="0.45">
      <c r="A72" s="1" t="str">
        <f>[2]IC_101123_Cl!T35</f>
        <v>sample_no</v>
      </c>
      <c r="B72" s="1" t="str">
        <f>[2]IC_101123_Cl!U35</f>
        <v>sample_id</v>
      </c>
      <c r="C72" s="1" t="str">
        <f>[2]IC_101123_Cl!V35</f>
        <v>X</v>
      </c>
      <c r="D72" s="1" t="str">
        <f>[2]IC_101123_Cl!W35</f>
        <v>Y</v>
      </c>
      <c r="E72" s="1" t="str">
        <f>[2]IC_101123_Cl!X35</f>
        <v>B_T</v>
      </c>
      <c r="F72" s="1" t="str">
        <f>[2]IC_101123_Cl!Y35</f>
        <v>IC_date</v>
      </c>
      <c r="G72" s="1" t="str">
        <f>[2]IC_101123_Cl!Z35</f>
        <v>V_sample_ml</v>
      </c>
      <c r="H72" s="2" t="str">
        <f>[2]IC_101123_Cl!AA35</f>
        <v>ret_time_min</v>
      </c>
      <c r="I72" s="2" t="str">
        <f>[2]IC_101123_Cl!AB35</f>
        <v>peak_area_usmin</v>
      </c>
      <c r="J72" s="3" t="str">
        <f>[2]IC_101123_Cl!$J$1</f>
        <v>c_Cl_ calib_ppm</v>
      </c>
      <c r="K72" s="2" t="str">
        <f>[2]IC_101123_Cl!AC35</f>
        <v>c_Cl_calc_ppm</v>
      </c>
      <c r="L72" s="2" t="str">
        <f>[2]IC_101123_Cl!AD35</f>
        <v>c_Cl_measure_ppm</v>
      </c>
    </row>
    <row r="73" spans="1:12" x14ac:dyDescent="0.45">
      <c r="A73" s="10">
        <f>[2]IC_101123_Cl!T36</f>
        <v>4</v>
      </c>
      <c r="B73" s="10" t="str">
        <f>[2]IC_101123_Cl!U36</f>
        <v>0-50-T-a</v>
      </c>
      <c r="C73" s="10">
        <f>[2]IC_101123_Cl!V36</f>
        <v>0</v>
      </c>
      <c r="D73" s="10">
        <f>[2]IC_101123_Cl!W36</f>
        <v>50</v>
      </c>
      <c r="E73" s="10" t="str">
        <f>[2]IC_101123_Cl!X36</f>
        <v>Ta</v>
      </c>
      <c r="F73" s="10" t="str">
        <f>[2]IC_101123_Cl!Y36</f>
        <v>10.11.2023</v>
      </c>
      <c r="G73" s="10">
        <f>[2]IC_101123_Cl!Z36</f>
        <v>1</v>
      </c>
      <c r="H73" s="10">
        <f>[2]IC_101123_Cl!AA36</f>
        <v>3.67</v>
      </c>
      <c r="I73" s="18">
        <f>[2]IC_101123_Cl!AB36</f>
        <v>0.13750000000000001</v>
      </c>
      <c r="J73" s="18"/>
      <c r="K73" s="18">
        <f>[2]IC_101123_Cl!AC36</f>
        <v>0.59631190067158013</v>
      </c>
      <c r="L73" s="18">
        <f>[2]IC_101123_Cl!AD36</f>
        <v>0.58660000000000001</v>
      </c>
    </row>
    <row r="74" spans="1:12" x14ac:dyDescent="0.45">
      <c r="A74" s="10">
        <f>[2]IC_101123_Cl!T37</f>
        <v>5</v>
      </c>
      <c r="B74" s="10" t="str">
        <f>[2]IC_101123_Cl!U37</f>
        <v>0-50-T-b</v>
      </c>
      <c r="C74" s="10">
        <f>[2]IC_101123_Cl!V37</f>
        <v>0</v>
      </c>
      <c r="D74" s="10">
        <f>[2]IC_101123_Cl!W37</f>
        <v>50</v>
      </c>
      <c r="E74" s="10" t="str">
        <f>[2]IC_101123_Cl!X37</f>
        <v>Tb</v>
      </c>
      <c r="F74" s="10" t="str">
        <f>[2]IC_101123_Cl!Y37</f>
        <v>10.11.2023</v>
      </c>
      <c r="G74" s="10">
        <f>[2]IC_101123_Cl!Z37</f>
        <v>1</v>
      </c>
      <c r="H74" s="10">
        <f>[2]IC_101123_Cl!AA37</f>
        <v>3.67</v>
      </c>
      <c r="I74" s="18">
        <f>[2]IC_101123_Cl!AB37</f>
        <v>0.152</v>
      </c>
      <c r="J74" s="18"/>
      <c r="K74" s="18">
        <f>[2]IC_101123_Cl!AC37</f>
        <v>0.673588350940445</v>
      </c>
      <c r="L74" s="18">
        <f>[2]IC_101123_Cl!AD37</f>
        <v>0.66369999999999996</v>
      </c>
    </row>
    <row r="75" spans="1:12" x14ac:dyDescent="0.45">
      <c r="A75" s="10">
        <f>[2]IC_101123_Cl!T38</f>
        <v>6</v>
      </c>
      <c r="B75" s="10" t="str">
        <f>[2]IC_101123_Cl!U38</f>
        <v>0-50-T-c</v>
      </c>
      <c r="C75" s="10">
        <f>[2]IC_101123_Cl!V38</f>
        <v>0</v>
      </c>
      <c r="D75" s="10">
        <f>[2]IC_101123_Cl!W38</f>
        <v>50</v>
      </c>
      <c r="E75" s="10" t="str">
        <f>[2]IC_101123_Cl!X38</f>
        <v>Tc</v>
      </c>
      <c r="F75" s="10" t="str">
        <f>[2]IC_101123_Cl!Y38</f>
        <v>10.11.2023</v>
      </c>
      <c r="G75" s="10">
        <f>[2]IC_101123_Cl!Z38</f>
        <v>1</v>
      </c>
      <c r="H75" s="10">
        <f>[2]IC_101123_Cl!AA38</f>
        <v>3.6669999999999998</v>
      </c>
      <c r="I75" s="18">
        <f>[2]IC_101123_Cl!AB38</f>
        <v>0.23369999999999999</v>
      </c>
      <c r="J75" s="18"/>
      <c r="K75" s="18">
        <f>[2]IC_101123_Cl!AC38</f>
        <v>1.1090011776277742</v>
      </c>
      <c r="L75" s="18">
        <f>[2]IC_101123_Cl!AD38</f>
        <v>1.0992999999999999</v>
      </c>
    </row>
    <row r="76" spans="1:12" x14ac:dyDescent="0.45">
      <c r="A76" s="4">
        <f>[2]IC_101123_Cl!T39</f>
        <v>8</v>
      </c>
      <c r="B76" s="4" t="str">
        <f>[2]IC_101123_Cl!U39</f>
        <v>20-60-B-a</v>
      </c>
      <c r="C76" s="4">
        <f>[2]IC_101123_Cl!V39</f>
        <v>20</v>
      </c>
      <c r="D76" s="4">
        <f>[2]IC_101123_Cl!W39</f>
        <v>60</v>
      </c>
      <c r="E76" s="4" t="str">
        <f>[2]IC_101123_Cl!X39</f>
        <v>Ba</v>
      </c>
      <c r="F76" s="4" t="str">
        <f>[2]IC_101123_Cl!Y39</f>
        <v>10.11.2023</v>
      </c>
      <c r="G76" s="4">
        <f>[2]IC_101123_Cl!Z39</f>
        <v>1</v>
      </c>
      <c r="H76" s="4">
        <f>[2]IC_101123_Cl!AA39</f>
        <v>3.6629999999999998</v>
      </c>
      <c r="I76" s="6">
        <f>[2]IC_101123_Cl!AB39</f>
        <v>9.4299999999999995E-2</v>
      </c>
      <c r="J76" s="6"/>
      <c r="K76" s="6">
        <f>[2]IC_101123_Cl!AC39</f>
        <v>0.36608137297399584</v>
      </c>
      <c r="L76" s="6">
        <f>[2]IC_101123_Cl!AD39</f>
        <v>0.35580000000000001</v>
      </c>
    </row>
    <row r="77" spans="1:12" x14ac:dyDescent="0.45">
      <c r="A77" s="4">
        <f>[2]IC_101123_Cl!T40</f>
        <v>9</v>
      </c>
      <c r="B77" s="4" t="str">
        <f>[2]IC_101123_Cl!U40</f>
        <v>20-60-B-b</v>
      </c>
      <c r="C77" s="4">
        <f>[2]IC_101123_Cl!V40</f>
        <v>20</v>
      </c>
      <c r="D77" s="4">
        <f>[2]IC_101123_Cl!W40</f>
        <v>60</v>
      </c>
      <c r="E77" s="4" t="str">
        <f>[2]IC_101123_Cl!X40</f>
        <v>Bb</v>
      </c>
      <c r="F77" s="4" t="str">
        <f>[2]IC_101123_Cl!Y40</f>
        <v>10.11.2023</v>
      </c>
      <c r="G77" s="4">
        <f>[2]IC_101123_Cl!Z40</f>
        <v>1</v>
      </c>
      <c r="H77" s="4">
        <f>[2]IC_101123_Cl!AA40</f>
        <v>3.6669999999999998</v>
      </c>
      <c r="I77" s="6">
        <f>[2]IC_101123_Cl!AB40</f>
        <v>9.5200000000000007E-2</v>
      </c>
      <c r="J77" s="6"/>
      <c r="K77" s="6">
        <f>[2]IC_101123_Cl!AC40</f>
        <v>0.37087784230102894</v>
      </c>
      <c r="L77" s="6">
        <f>[2]IC_101123_Cl!AD40</f>
        <v>0.36080000000000001</v>
      </c>
    </row>
    <row r="78" spans="1:12" x14ac:dyDescent="0.45">
      <c r="A78" s="4">
        <f>[2]IC_101123_Cl!T41</f>
        <v>10</v>
      </c>
      <c r="B78" s="4" t="str">
        <f>[2]IC_101123_Cl!U41</f>
        <v>20-60-B-c</v>
      </c>
      <c r="C78" s="4">
        <f>[2]IC_101123_Cl!V41</f>
        <v>20</v>
      </c>
      <c r="D78" s="4">
        <f>[2]IC_101123_Cl!W41</f>
        <v>60</v>
      </c>
      <c r="E78" s="4" t="str">
        <f>[2]IC_101123_Cl!X41</f>
        <v>Bc</v>
      </c>
      <c r="F78" s="4" t="str">
        <f>[2]IC_101123_Cl!Y41</f>
        <v>10.11.2023</v>
      </c>
      <c r="G78" s="4">
        <f>[2]IC_101123_Cl!Z41</f>
        <v>1</v>
      </c>
      <c r="H78" s="4">
        <f>[2]IC_101123_Cl!AA41</f>
        <v>3.6669999999999998</v>
      </c>
      <c r="I78" s="6">
        <f>[2]IC_101123_Cl!AB41</f>
        <v>0.1027</v>
      </c>
      <c r="J78" s="6"/>
      <c r="K78" s="6">
        <f>[2]IC_101123_Cl!AC41</f>
        <v>0.4108484200263039</v>
      </c>
      <c r="L78" s="6">
        <f>[2]IC_101123_Cl!AD41</f>
        <v>0.40060000000000001</v>
      </c>
    </row>
    <row r="79" spans="1:12" x14ac:dyDescent="0.45">
      <c r="A79" s="10">
        <f>[4]IC_171123_Cl!T36</f>
        <v>3</v>
      </c>
      <c r="B79" s="10" t="str">
        <f>[4]IC_171123_Cl!U36</f>
        <v>20-20-Ta</v>
      </c>
      <c r="C79" s="10">
        <f>[4]IC_171123_Cl!V36</f>
        <v>20</v>
      </c>
      <c r="D79" s="10">
        <f>[4]IC_171123_Cl!W36</f>
        <v>20</v>
      </c>
      <c r="E79" s="10" t="str">
        <f>[4]IC_171123_Cl!X36</f>
        <v>Ta</v>
      </c>
      <c r="F79" s="10" t="str">
        <f>[4]IC_171123_Cl!Y36</f>
        <v>17.11.2023</v>
      </c>
      <c r="G79" s="10">
        <f>[4]IC_171123_Cl!Z36</f>
        <v>1</v>
      </c>
      <c r="H79" s="10">
        <f>[4]IC_171123_Cl!AA36</f>
        <v>3.67</v>
      </c>
      <c r="I79" s="18">
        <f>[4]IC_171123_Cl!AB36</f>
        <v>0.29649999999999999</v>
      </c>
      <c r="J79" s="18"/>
      <c r="K79" s="18">
        <f>[4]IC_171123_Cl!AC36</f>
        <v>1.2405970401903019</v>
      </c>
      <c r="L79" s="18">
        <f>[4]IC_171123_Cl!AD36</f>
        <v>1.2211000000000001</v>
      </c>
    </row>
    <row r="80" spans="1:12" x14ac:dyDescent="0.45">
      <c r="A80" s="10">
        <f>[4]IC_171123_Cl!T37</f>
        <v>4</v>
      </c>
      <c r="B80" s="10" t="str">
        <f>[4]IC_171123_Cl!U37</f>
        <v>20-20-Tb</v>
      </c>
      <c r="C80" s="10">
        <f>[4]IC_171123_Cl!V37</f>
        <v>20</v>
      </c>
      <c r="D80" s="10">
        <f>[4]IC_171123_Cl!W37</f>
        <v>20</v>
      </c>
      <c r="E80" s="10" t="str">
        <f>[4]IC_171123_Cl!X37</f>
        <v>Tb</v>
      </c>
      <c r="F80" s="10" t="str">
        <f>[4]IC_171123_Cl!Y37</f>
        <v>17.11.2023</v>
      </c>
      <c r="G80" s="10">
        <f>[4]IC_171123_Cl!Z37</f>
        <v>1</v>
      </c>
      <c r="H80" s="10">
        <f>[4]IC_171123_Cl!AA37</f>
        <v>3.67</v>
      </c>
      <c r="I80" s="18">
        <f>[4]IC_171123_Cl!AB37</f>
        <v>0.32229999999999998</v>
      </c>
      <c r="J80" s="18"/>
      <c r="K80" s="18">
        <f>[4]IC_171123_Cl!AC37</f>
        <v>1.3740763633047479</v>
      </c>
      <c r="L80" s="18">
        <f>[4]IC_171123_Cl!AD37</f>
        <v>1.3549</v>
      </c>
    </row>
    <row r="81" spans="1:18" x14ac:dyDescent="0.45">
      <c r="A81" s="10">
        <f>[4]IC_171123_Cl!T38</f>
        <v>5</v>
      </c>
      <c r="B81" s="10" t="str">
        <f>[4]IC_171123_Cl!U38</f>
        <v>20-20-Tc</v>
      </c>
      <c r="C81" s="10">
        <f>[4]IC_171123_Cl!V38</f>
        <v>20</v>
      </c>
      <c r="D81" s="10">
        <f>[4]IC_171123_Cl!W38</f>
        <v>20</v>
      </c>
      <c r="E81" s="10" t="str">
        <f>[4]IC_171123_Cl!X38</f>
        <v>Tc</v>
      </c>
      <c r="F81" s="10" t="str">
        <f>[4]IC_171123_Cl!Y38</f>
        <v>17.11.2023</v>
      </c>
      <c r="G81" s="10">
        <f>[4]IC_171123_Cl!Z38</f>
        <v>1</v>
      </c>
      <c r="H81" s="10">
        <f>[4]IC_171123_Cl!AA38</f>
        <v>3.6669999999999998</v>
      </c>
      <c r="I81" s="18">
        <f>[4]IC_171123_Cl!AB38</f>
        <v>0.33339999999999997</v>
      </c>
      <c r="J81" s="18"/>
      <c r="K81" s="18">
        <f>[4]IC_171123_Cl!AC38</f>
        <v>1.4315035139470096</v>
      </c>
      <c r="L81" s="18">
        <f>[4]IC_171123_Cl!AD38</f>
        <v>1.4124000000000001</v>
      </c>
    </row>
    <row r="82" spans="1:18" x14ac:dyDescent="0.45">
      <c r="A82" s="4">
        <f>[4]IC_171123_Cl!T39</f>
        <v>6</v>
      </c>
      <c r="B82" s="4" t="str">
        <f>[4]IC_171123_Cl!U39</f>
        <v>0-10-Ba</v>
      </c>
      <c r="C82" s="4">
        <f>[4]IC_171123_Cl!V39</f>
        <v>0</v>
      </c>
      <c r="D82" s="4">
        <f>[4]IC_171123_Cl!W39</f>
        <v>10</v>
      </c>
      <c r="E82" s="4" t="str">
        <f>[4]IC_171123_Cl!X39</f>
        <v>Ba</v>
      </c>
      <c r="F82" s="4" t="str">
        <f>[4]IC_171123_Cl!Y39</f>
        <v>17.11.2023</v>
      </c>
      <c r="G82" s="4">
        <f>[4]IC_171123_Cl!Z39</f>
        <v>1</v>
      </c>
      <c r="H82" s="4">
        <f>[4]IC_171123_Cl!AA39</f>
        <v>3.67</v>
      </c>
      <c r="I82" s="6">
        <f>[4]IC_171123_Cl!AB39</f>
        <v>0.41220000000000001</v>
      </c>
      <c r="J82" s="6"/>
      <c r="K82" s="6">
        <f>[4]IC_171123_Cl!AC39</f>
        <v>1.8391845473353179</v>
      </c>
      <c r="L82" s="6">
        <f>[4]IC_171123_Cl!AD39</f>
        <v>1.8205</v>
      </c>
    </row>
    <row r="83" spans="1:18" x14ac:dyDescent="0.45">
      <c r="A83" s="4">
        <f>[4]IC_171123_Cl!T40</f>
        <v>7</v>
      </c>
      <c r="B83" s="4" t="str">
        <f>[4]IC_171123_Cl!U40</f>
        <v>0-10-Bb</v>
      </c>
      <c r="C83" s="4">
        <f>[4]IC_171123_Cl!V40</f>
        <v>0</v>
      </c>
      <c r="D83" s="4">
        <f>[4]IC_171123_Cl!W40</f>
        <v>10</v>
      </c>
      <c r="E83" s="4" t="str">
        <f>[4]IC_171123_Cl!X40</f>
        <v>Bb</v>
      </c>
      <c r="F83" s="4" t="str">
        <f>[4]IC_171123_Cl!Y40</f>
        <v>17.11.2023</v>
      </c>
      <c r="G83" s="4">
        <f>[4]IC_171123_Cl!Z40</f>
        <v>1</v>
      </c>
      <c r="H83" s="4">
        <f>[4]IC_171123_Cl!AA40</f>
        <v>3.67</v>
      </c>
      <c r="I83" s="6">
        <f>[4]IC_171123_Cl!AB40</f>
        <v>0.41610000000000003</v>
      </c>
      <c r="J83" s="6"/>
      <c r="K83" s="6">
        <f>[4]IC_171123_Cl!AC40</f>
        <v>1.8593616543177343</v>
      </c>
      <c r="L83" s="6">
        <f>[4]IC_171123_Cl!AD40</f>
        <v>1.8407</v>
      </c>
    </row>
    <row r="84" spans="1:18" x14ac:dyDescent="0.45">
      <c r="A84" s="4">
        <f>[4]IC_171123_Cl!T41</f>
        <v>8</v>
      </c>
      <c r="B84" s="4" t="str">
        <f>[4]IC_171123_Cl!U41</f>
        <v>0-10-Bc</v>
      </c>
      <c r="C84" s="4">
        <f>[4]IC_171123_Cl!V41</f>
        <v>0</v>
      </c>
      <c r="D84" s="4">
        <f>[4]IC_171123_Cl!W41</f>
        <v>10</v>
      </c>
      <c r="E84" s="4" t="str">
        <f>[4]IC_171123_Cl!X41</f>
        <v>Bc</v>
      </c>
      <c r="F84" s="4" t="str">
        <f>[4]IC_171123_Cl!Y41</f>
        <v>17.11.2023</v>
      </c>
      <c r="G84" s="4">
        <f>[4]IC_171123_Cl!Z41</f>
        <v>1</v>
      </c>
      <c r="H84" s="4">
        <f>[4]IC_171123_Cl!AA41</f>
        <v>3.67</v>
      </c>
      <c r="I84" s="6">
        <f>[4]IC_171123_Cl!AB41</f>
        <v>0.41889999999999999</v>
      </c>
      <c r="J84" s="6"/>
      <c r="K84" s="6">
        <f>[4]IC_171123_Cl!AC41</f>
        <v>1.8738477824076738</v>
      </c>
      <c r="L84" s="6">
        <f>[4]IC_171123_Cl!AD41</f>
        <v>1.8551</v>
      </c>
    </row>
    <row r="85" spans="1:18" x14ac:dyDescent="0.45">
      <c r="A85" s="10">
        <f>[4]IC_171123_Cl!T42</f>
        <v>9</v>
      </c>
      <c r="B85" s="10" t="str">
        <f>[4]IC_171123_Cl!U42</f>
        <v>10-90-Ta</v>
      </c>
      <c r="C85" s="10">
        <f>[4]IC_171123_Cl!V42</f>
        <v>10</v>
      </c>
      <c r="D85" s="10">
        <f>[4]IC_171123_Cl!W42</f>
        <v>90</v>
      </c>
      <c r="E85" s="10" t="str">
        <f>[4]IC_171123_Cl!X42</f>
        <v>Ta</v>
      </c>
      <c r="F85" s="10" t="str">
        <f>[4]IC_171123_Cl!Y42</f>
        <v>17.11.2023</v>
      </c>
      <c r="G85" s="10">
        <f>[4]IC_171123_Cl!Z42</f>
        <v>1</v>
      </c>
      <c r="H85" s="10">
        <f>[4]IC_171123_Cl!AA42</f>
        <v>3.72</v>
      </c>
      <c r="I85" s="18">
        <f>[4]IC_171123_Cl!AB42</f>
        <v>31.548200000000001</v>
      </c>
      <c r="J85" s="18"/>
      <c r="K85" s="18">
        <f>[4]IC_171123_Cl!AC42</f>
        <v>162.92492890746678</v>
      </c>
      <c r="L85" s="18">
        <f>[4]IC_171123_Cl!AD42</f>
        <v>163.12860000000001</v>
      </c>
    </row>
    <row r="86" spans="1:18" x14ac:dyDescent="0.45">
      <c r="A86" s="10">
        <f>[4]IC_171123_Cl!T43</f>
        <v>10</v>
      </c>
      <c r="B86" s="10" t="str">
        <f>[4]IC_171123_Cl!U43</f>
        <v>10-90-Tb</v>
      </c>
      <c r="C86" s="10">
        <f>[4]IC_171123_Cl!V43</f>
        <v>10</v>
      </c>
      <c r="D86" s="10">
        <f>[4]IC_171123_Cl!W43</f>
        <v>90</v>
      </c>
      <c r="E86" s="10" t="str">
        <f>[4]IC_171123_Cl!X43</f>
        <v>Tb</v>
      </c>
      <c r="F86" s="10" t="str">
        <f>[4]IC_171123_Cl!Y43</f>
        <v>17.11.2023</v>
      </c>
      <c r="G86" s="10">
        <f>[4]IC_171123_Cl!Z43</f>
        <v>1</v>
      </c>
      <c r="H86" s="10">
        <f>[4]IC_171123_Cl!AA43</f>
        <v>3.7229999999999999</v>
      </c>
      <c r="I86" s="18">
        <f>[4]IC_171123_Cl!AB43</f>
        <v>31.760400000000001</v>
      </c>
      <c r="J86" s="18"/>
      <c r="K86" s="18">
        <f>[4]IC_171123_Cl!AC43</f>
        <v>164.02277047199723</v>
      </c>
      <c r="L86" s="18">
        <f>[4]IC_171123_Cl!AD43</f>
        <v>164.22790000000001</v>
      </c>
    </row>
    <row r="87" spans="1:18" x14ac:dyDescent="0.45">
      <c r="A87" s="10">
        <f>[4]IC_171123_Cl!T44</f>
        <v>11</v>
      </c>
      <c r="B87" s="10" t="str">
        <f>[4]IC_171123_Cl!U44</f>
        <v>10-90-Tc</v>
      </c>
      <c r="C87" s="10">
        <f>[4]IC_171123_Cl!V44</f>
        <v>10</v>
      </c>
      <c r="D87" s="10">
        <f>[4]IC_171123_Cl!W44</f>
        <v>90</v>
      </c>
      <c r="E87" s="10" t="str">
        <f>[4]IC_171123_Cl!X44</f>
        <v>Tc</v>
      </c>
      <c r="F87" s="10" t="str">
        <f>[4]IC_171123_Cl!Y44</f>
        <v>17.11.2023</v>
      </c>
      <c r="G87" s="10">
        <f>[4]IC_171123_Cl!Z44</f>
        <v>1</v>
      </c>
      <c r="H87" s="10">
        <f>[4]IC_171123_Cl!AA44</f>
        <v>3.72</v>
      </c>
      <c r="I87" s="18">
        <f>[4]IC_171123_Cl!AB44</f>
        <v>31.876899999999999</v>
      </c>
      <c r="J87" s="18"/>
      <c r="K87" s="18">
        <f>[4]IC_171123_Cl!AC44</f>
        <v>164.62549687288222</v>
      </c>
      <c r="L87" s="18">
        <f>[4]IC_171123_Cl!AD44</f>
        <v>164.8313</v>
      </c>
    </row>
    <row r="89" spans="1:18" x14ac:dyDescent="0.45">
      <c r="A89" s="1" t="str">
        <f t="shared" ref="A89:G98" si="26">A72</f>
        <v>sample_no</v>
      </c>
      <c r="B89" s="1" t="str">
        <f t="shared" si="26"/>
        <v>sample_id</v>
      </c>
      <c r="C89" s="1" t="str">
        <f t="shared" si="26"/>
        <v>X</v>
      </c>
      <c r="D89" s="1" t="str">
        <f t="shared" si="26"/>
        <v>Y</v>
      </c>
      <c r="E89" s="1" t="str">
        <f t="shared" si="26"/>
        <v>B_T</v>
      </c>
      <c r="F89" s="1" t="str">
        <f t="shared" si="26"/>
        <v>IC_date</v>
      </c>
      <c r="G89" s="1" t="str">
        <f t="shared" si="26"/>
        <v>V_sample_ml</v>
      </c>
      <c r="H89" s="1" t="s">
        <v>54</v>
      </c>
      <c r="I89" s="3" t="str">
        <f>[4]IC_171123_Cl!Y46</f>
        <v>Mean</v>
      </c>
      <c r="J89" s="3" t="str">
        <f>[4]IC_171123_Cl!Z46</f>
        <v>Median</v>
      </c>
      <c r="K89" s="3" t="str">
        <f>[4]IC_171123_Cl!AA46</f>
        <v>Stdev</v>
      </c>
      <c r="L89" s="3" t="str">
        <f>[4]IC_171123_Cl!AB46</f>
        <v>RelStdev</v>
      </c>
      <c r="M89" s="7" t="str">
        <f>[4]IC_171123_Cl!AC46</f>
        <v>Var</v>
      </c>
      <c r="N89" s="1" t="str">
        <f>[4]IC_171123_Cl!AD46</f>
        <v>Max</v>
      </c>
      <c r="O89" s="1" t="str">
        <f>[4]IC_171123_Cl!AE46</f>
        <v>Min</v>
      </c>
      <c r="P89" s="1" t="str">
        <f>[4]IC_171123_Cl!AF46</f>
        <v>Range</v>
      </c>
      <c r="Q89" s="1" t="str">
        <f>[4]IC_171123_Cl!AG46</f>
        <v>Number</v>
      </c>
      <c r="R89" s="1" t="str">
        <f>[4]IC_171123_Cl!AH46</f>
        <v>Std Error</v>
      </c>
    </row>
    <row r="90" spans="1:18" x14ac:dyDescent="0.45">
      <c r="A90" s="10">
        <f t="shared" si="26"/>
        <v>4</v>
      </c>
      <c r="B90" s="10" t="str">
        <f t="shared" si="26"/>
        <v>0-50-T-a</v>
      </c>
      <c r="C90" s="10">
        <f t="shared" si="26"/>
        <v>0</v>
      </c>
      <c r="D90" s="10">
        <f t="shared" si="26"/>
        <v>50</v>
      </c>
      <c r="E90" s="10" t="str">
        <f t="shared" si="26"/>
        <v>Ta</v>
      </c>
      <c r="F90" s="10" t="str">
        <f t="shared" si="26"/>
        <v>10.11.2023</v>
      </c>
      <c r="G90" s="10">
        <f t="shared" si="26"/>
        <v>1</v>
      </c>
      <c r="H90" s="11" t="str">
        <f>[2]IC_101123_Cl!T47</f>
        <v>peak_area_usmin</v>
      </c>
      <c r="I90" s="18">
        <f>[2]IC_101123_Cl!Y47</f>
        <v>0.1744</v>
      </c>
      <c r="J90" s="18">
        <f>[2]IC_101123_Cl!Z47</f>
        <v>0.152</v>
      </c>
      <c r="K90" s="18">
        <f>[2]IC_101123_Cl!AA47</f>
        <v>5.1864535089018136E-2</v>
      </c>
      <c r="L90" s="18">
        <f>[2]IC_101123_Cl!AB47</f>
        <v>29.738838927189299</v>
      </c>
      <c r="M90" s="10">
        <f>[2]IC_101123_Cl!AC47</f>
        <v>2.6899299999999932E-3</v>
      </c>
      <c r="N90" s="10">
        <f>[2]IC_101123_Cl!AD47</f>
        <v>0.23369999999999999</v>
      </c>
      <c r="O90" s="10">
        <f>[2]IC_101123_Cl!AE47</f>
        <v>0.13750000000000001</v>
      </c>
      <c r="P90" s="10">
        <f>[2]IC_101123_Cl!AF47</f>
        <v>9.619999999999998E-2</v>
      </c>
      <c r="Q90" s="10">
        <f>[2]IC_101123_Cl!AG47</f>
        <v>3</v>
      </c>
      <c r="R90" s="13">
        <f>[2]IC_101123_Cl!AH47</f>
        <v>2.9944003295039413E-2</v>
      </c>
    </row>
    <row r="91" spans="1:18" x14ac:dyDescent="0.45">
      <c r="A91" s="10">
        <f t="shared" si="26"/>
        <v>5</v>
      </c>
      <c r="B91" s="10" t="str">
        <f t="shared" si="26"/>
        <v>0-50-T-b</v>
      </c>
      <c r="C91" s="10">
        <f t="shared" si="26"/>
        <v>0</v>
      </c>
      <c r="D91" s="10">
        <f t="shared" si="26"/>
        <v>50</v>
      </c>
      <c r="E91" s="10" t="str">
        <f t="shared" si="26"/>
        <v>Tb</v>
      </c>
      <c r="F91" s="10" t="str">
        <f t="shared" si="26"/>
        <v>10.11.2023</v>
      </c>
      <c r="G91" s="10">
        <f t="shared" si="26"/>
        <v>1</v>
      </c>
      <c r="H91" s="11" t="str">
        <f>[2]IC_101123_Cl!T48</f>
        <v>c_Cl_calc_ppm</v>
      </c>
      <c r="I91" s="18">
        <f>[2]IC_101123_Cl!Y48</f>
        <v>0.7929671430799331</v>
      </c>
      <c r="J91" s="18">
        <f>[2]IC_101123_Cl!Z48</f>
        <v>0.673588350940445</v>
      </c>
      <c r="K91" s="18">
        <f>[2]IC_101123_Cl!AA48</f>
        <v>0.27640739079478066</v>
      </c>
      <c r="L91" s="18">
        <f>[2]IC_101123_Cl!AB48</f>
        <v>34.857357357985528</v>
      </c>
      <c r="M91" s="10">
        <f>[2]IC_101123_Cl!AC48</f>
        <v>7.6401045685978608E-2</v>
      </c>
      <c r="N91" s="10">
        <f>[2]IC_101123_Cl!AD48</f>
        <v>1.1090011776277742</v>
      </c>
      <c r="O91" s="10">
        <f>[2]IC_101123_Cl!AE48</f>
        <v>0.59631190067158013</v>
      </c>
      <c r="P91" s="10">
        <f>[2]IC_101123_Cl!AF48</f>
        <v>0.51268927695619404</v>
      </c>
      <c r="Q91" s="10">
        <f>[2]IC_101123_Cl!AG48</f>
        <v>3</v>
      </c>
      <c r="R91" s="13">
        <f>[2]IC_101123_Cl!AH48</f>
        <v>0.15958388148136871</v>
      </c>
    </row>
    <row r="92" spans="1:18" x14ac:dyDescent="0.45">
      <c r="A92" s="10">
        <f t="shared" si="26"/>
        <v>6</v>
      </c>
      <c r="B92" s="10" t="str">
        <f t="shared" si="26"/>
        <v>0-50-T-c</v>
      </c>
      <c r="C92" s="10">
        <f t="shared" si="26"/>
        <v>0</v>
      </c>
      <c r="D92" s="10">
        <f t="shared" si="26"/>
        <v>50</v>
      </c>
      <c r="E92" s="10" t="str">
        <f t="shared" si="26"/>
        <v>Tc</v>
      </c>
      <c r="F92" s="10" t="str">
        <f t="shared" si="26"/>
        <v>10.11.2023</v>
      </c>
      <c r="G92" s="10">
        <f t="shared" si="26"/>
        <v>1</v>
      </c>
      <c r="H92" s="11" t="str">
        <f>[2]IC_101123_Cl!T49</f>
        <v>c_Cl_measure_ppm</v>
      </c>
      <c r="I92" s="18">
        <f>[2]IC_101123_Cl!Y49</f>
        <v>0.7831999999999999</v>
      </c>
      <c r="J92" s="18">
        <f>[2]IC_101123_Cl!Z49</f>
        <v>0.66369999999999996</v>
      </c>
      <c r="K92" s="18">
        <f>[2]IC_101123_Cl!AA49</f>
        <v>0.27645164134076</v>
      </c>
      <c r="L92" s="18">
        <f>[2]IC_101123_Cl!AB49</f>
        <v>35.297707014908077</v>
      </c>
      <c r="M92" s="10">
        <f>[2]IC_101123_Cl!AC49</f>
        <v>7.6425510000000196E-2</v>
      </c>
      <c r="N92" s="10">
        <f>[2]IC_101123_Cl!AD49</f>
        <v>1.0992999999999999</v>
      </c>
      <c r="O92" s="10">
        <f>[2]IC_101123_Cl!AE49</f>
        <v>0.58660000000000001</v>
      </c>
      <c r="P92" s="10">
        <f>[2]IC_101123_Cl!AF49</f>
        <v>0.51269999999999993</v>
      </c>
      <c r="Q92" s="10">
        <f>[2]IC_101123_Cl!AG49</f>
        <v>3</v>
      </c>
      <c r="R92" s="13">
        <f>[2]IC_101123_Cl!AH49</f>
        <v>0.15960942954600166</v>
      </c>
    </row>
    <row r="93" spans="1:18" x14ac:dyDescent="0.45">
      <c r="A93" s="4">
        <f t="shared" si="26"/>
        <v>8</v>
      </c>
      <c r="B93" s="4" t="str">
        <f t="shared" si="26"/>
        <v>20-60-B-a</v>
      </c>
      <c r="C93" s="4">
        <f t="shared" si="26"/>
        <v>20</v>
      </c>
      <c r="D93" s="4">
        <f t="shared" si="26"/>
        <v>60</v>
      </c>
      <c r="E93" s="4" t="str">
        <f t="shared" si="26"/>
        <v>Ba</v>
      </c>
      <c r="F93" s="4" t="str">
        <f t="shared" si="26"/>
        <v>10.11.2023</v>
      </c>
      <c r="G93" s="4">
        <f t="shared" si="26"/>
        <v>1</v>
      </c>
      <c r="H93" s="16" t="str">
        <f>[2]IC_101123_Cl!T50</f>
        <v>peak_area_usmin</v>
      </c>
      <c r="I93" s="6">
        <f>[2]IC_101123_Cl!Y50</f>
        <v>9.74E-2</v>
      </c>
      <c r="J93" s="6">
        <f>[2]IC_101123_Cl!Z50</f>
        <v>9.5200000000000007E-2</v>
      </c>
      <c r="K93" s="6">
        <f>[2]IC_101123_Cl!AA50</f>
        <v>4.6119410230400816E-3</v>
      </c>
      <c r="L93" s="6">
        <f>[2]IC_101123_Cl!AB50</f>
        <v>4.7350523850514188</v>
      </c>
      <c r="M93" s="4">
        <f>[2]IC_101123_Cl!AC50</f>
        <v>2.1269999999999998E-5</v>
      </c>
      <c r="N93" s="4">
        <f>[2]IC_101123_Cl!AD50</f>
        <v>0.1027</v>
      </c>
      <c r="O93" s="4">
        <f>[2]IC_101123_Cl!AE50</f>
        <v>9.4299999999999995E-2</v>
      </c>
      <c r="P93" s="4">
        <f>[2]IC_101123_Cl!AF50</f>
        <v>8.4000000000000047E-3</v>
      </c>
      <c r="Q93" s="4">
        <f>[2]IC_101123_Cl!AG50</f>
        <v>3</v>
      </c>
      <c r="R93" s="5">
        <f>[2]IC_101123_Cl!AH50</f>
        <v>2.6627053911388691E-3</v>
      </c>
    </row>
    <row r="94" spans="1:18" x14ac:dyDescent="0.45">
      <c r="A94" s="4">
        <f t="shared" si="26"/>
        <v>9</v>
      </c>
      <c r="B94" s="4" t="str">
        <f t="shared" si="26"/>
        <v>20-60-B-b</v>
      </c>
      <c r="C94" s="4">
        <f t="shared" si="26"/>
        <v>20</v>
      </c>
      <c r="D94" s="4">
        <f t="shared" si="26"/>
        <v>60</v>
      </c>
      <c r="E94" s="4" t="str">
        <f t="shared" si="26"/>
        <v>Bb</v>
      </c>
      <c r="F94" s="4" t="str">
        <f t="shared" si="26"/>
        <v>10.11.2023</v>
      </c>
      <c r="G94" s="4">
        <f t="shared" si="26"/>
        <v>1</v>
      </c>
      <c r="H94" s="16" t="str">
        <f>[2]IC_101123_Cl!T51</f>
        <v>c_Cl_calc_ppm</v>
      </c>
      <c r="I94" s="6">
        <f>[2]IC_101123_Cl!Y51</f>
        <v>0.38260254510044289</v>
      </c>
      <c r="J94" s="6">
        <f>[2]IC_101123_Cl!Z51</f>
        <v>0.37087784230102894</v>
      </c>
      <c r="K94" s="6">
        <f>[2]IC_101123_Cl!AA51</f>
        <v>2.4578926283441063E-2</v>
      </c>
      <c r="L94" s="6">
        <f>[2]IC_101123_Cl!AB51</f>
        <v>6.4241408213812248</v>
      </c>
      <c r="M94" s="4">
        <f>[2]IC_101123_Cl!AC51</f>
        <v>6.0412361724682985E-4</v>
      </c>
      <c r="N94" s="4">
        <f>[2]IC_101123_Cl!AD51</f>
        <v>0.4108484200263039</v>
      </c>
      <c r="O94" s="4">
        <f>[2]IC_101123_Cl!AE51</f>
        <v>0.36608137297399584</v>
      </c>
      <c r="P94" s="4">
        <f>[2]IC_101123_Cl!AF51</f>
        <v>4.4767047052308051E-2</v>
      </c>
      <c r="Q94" s="4">
        <f>[2]IC_101123_Cl!AG51</f>
        <v>3</v>
      </c>
      <c r="R94" s="5">
        <f>[2]IC_101123_Cl!AH51</f>
        <v>1.4190649706136666E-2</v>
      </c>
    </row>
    <row r="95" spans="1:18" x14ac:dyDescent="0.45">
      <c r="A95" s="4">
        <f t="shared" si="26"/>
        <v>10</v>
      </c>
      <c r="B95" s="4" t="str">
        <f t="shared" si="26"/>
        <v>20-60-B-c</v>
      </c>
      <c r="C95" s="4">
        <f t="shared" si="26"/>
        <v>20</v>
      </c>
      <c r="D95" s="4">
        <f t="shared" si="26"/>
        <v>60</v>
      </c>
      <c r="E95" s="4" t="str">
        <f t="shared" si="26"/>
        <v>Bc</v>
      </c>
      <c r="F95" s="4" t="str">
        <f t="shared" si="26"/>
        <v>10.11.2023</v>
      </c>
      <c r="G95" s="4">
        <f t="shared" si="26"/>
        <v>1</v>
      </c>
      <c r="H95" s="16" t="str">
        <f>[2]IC_101123_Cl!T52</f>
        <v>c_Cl_measure_ppm</v>
      </c>
      <c r="I95" s="6">
        <f>[2]IC_101123_Cl!Y52</f>
        <v>0.37240000000000001</v>
      </c>
      <c r="J95" s="6">
        <f>[2]IC_101123_Cl!Z52</f>
        <v>0.36080000000000001</v>
      </c>
      <c r="K95" s="6">
        <f>[2]IC_101123_Cl!AA52</f>
        <v>2.4549541747250599E-2</v>
      </c>
      <c r="L95" s="6">
        <f>[2]IC_101123_Cl!AB52</f>
        <v>6.5922507377149833</v>
      </c>
      <c r="M95" s="4">
        <f>[2]IC_101123_Cl!AC52</f>
        <v>6.0268000000000008E-4</v>
      </c>
      <c r="N95" s="4">
        <f>[2]IC_101123_Cl!AD52</f>
        <v>0.40060000000000001</v>
      </c>
      <c r="O95" s="4">
        <f>[2]IC_101123_Cl!AE52</f>
        <v>0.35580000000000001</v>
      </c>
      <c r="P95" s="4">
        <f>[2]IC_101123_Cl!AF52</f>
        <v>4.4800000000000006E-2</v>
      </c>
      <c r="Q95" s="4">
        <f>[2]IC_101123_Cl!AG52</f>
        <v>3</v>
      </c>
      <c r="R95" s="5">
        <f>[2]IC_101123_Cl!AH52</f>
        <v>1.417368453625709E-2</v>
      </c>
    </row>
    <row r="96" spans="1:18" x14ac:dyDescent="0.45">
      <c r="A96" s="10">
        <f t="shared" si="26"/>
        <v>3</v>
      </c>
      <c r="B96" s="10" t="str">
        <f t="shared" si="26"/>
        <v>20-20-Ta</v>
      </c>
      <c r="C96" s="10">
        <f t="shared" si="26"/>
        <v>20</v>
      </c>
      <c r="D96" s="10">
        <f t="shared" si="26"/>
        <v>20</v>
      </c>
      <c r="E96" s="10" t="str">
        <f t="shared" si="26"/>
        <v>Ta</v>
      </c>
      <c r="F96" s="10" t="str">
        <f t="shared" si="26"/>
        <v>17.11.2023</v>
      </c>
      <c r="G96" s="10">
        <f t="shared" si="26"/>
        <v>1</v>
      </c>
      <c r="H96" s="11" t="str">
        <f>[4]IC_171123_Cl!T47</f>
        <v>peak_area_usmin</v>
      </c>
      <c r="I96" s="18">
        <f>[4]IC_171123_Cl!Y47</f>
        <v>0.31739999999999996</v>
      </c>
      <c r="J96" s="18">
        <f>[4]IC_171123_Cl!Z47</f>
        <v>0.32229999999999998</v>
      </c>
      <c r="K96" s="18">
        <f>[4]IC_171123_Cl!AA47</f>
        <v>1.8931719414781105E-2</v>
      </c>
      <c r="L96" s="18">
        <f>[4]IC_171123_Cl!AB47</f>
        <v>5.9646248943859819</v>
      </c>
      <c r="M96" s="10">
        <f>[4]IC_171123_Cl!AC47</f>
        <v>3.5840999999999976E-4</v>
      </c>
      <c r="N96" s="10">
        <f>[4]IC_171123_Cl!AD47</f>
        <v>0.33339999999999997</v>
      </c>
      <c r="O96" s="10">
        <f>[4]IC_171123_Cl!AE47</f>
        <v>0.29649999999999999</v>
      </c>
      <c r="P96" s="10">
        <f>[4]IC_171123_Cl!AF47</f>
        <v>3.6899999999999988E-2</v>
      </c>
      <c r="Q96" s="10">
        <f>[4]IC_171123_Cl!AG47</f>
        <v>3</v>
      </c>
      <c r="R96" s="13">
        <f>[4]IC_171123_Cl!AH47</f>
        <v>1.0930233300346336E-2</v>
      </c>
    </row>
    <row r="97" spans="1:18" x14ac:dyDescent="0.45">
      <c r="A97" s="10">
        <f t="shared" si="26"/>
        <v>4</v>
      </c>
      <c r="B97" s="10" t="str">
        <f t="shared" si="26"/>
        <v>20-20-Tb</v>
      </c>
      <c r="C97" s="10">
        <f t="shared" si="26"/>
        <v>20</v>
      </c>
      <c r="D97" s="10">
        <f t="shared" si="26"/>
        <v>20</v>
      </c>
      <c r="E97" s="10" t="str">
        <f t="shared" si="26"/>
        <v>Tb</v>
      </c>
      <c r="F97" s="10" t="str">
        <f t="shared" si="26"/>
        <v>17.11.2023</v>
      </c>
      <c r="G97" s="10">
        <f t="shared" si="26"/>
        <v>1</v>
      </c>
      <c r="H97" s="11" t="str">
        <f>[4]IC_171123_Cl!T48</f>
        <v>c_Cl_calc_ppm</v>
      </c>
      <c r="I97" s="18">
        <f>[4]IC_171123_Cl!Y48</f>
        <v>1.348725639147353</v>
      </c>
      <c r="J97" s="18">
        <f>[4]IC_171123_Cl!Z48</f>
        <v>1.3740763633047479</v>
      </c>
      <c r="K97" s="18">
        <f>[4]IC_171123_Cl!AA48</f>
        <v>9.7945468716185979E-2</v>
      </c>
      <c r="L97" s="18">
        <f>[4]IC_171123_Cl!AB48</f>
        <v>7.2620750932047118</v>
      </c>
      <c r="M97" s="10">
        <f>[4]IC_171123_Cl!AC48</f>
        <v>9.593314842033367E-3</v>
      </c>
      <c r="N97" s="10">
        <f>[4]IC_171123_Cl!AD48</f>
        <v>1.4315035139470096</v>
      </c>
      <c r="O97" s="10">
        <f>[4]IC_171123_Cl!AE48</f>
        <v>1.2405970401903019</v>
      </c>
      <c r="P97" s="10">
        <f>[4]IC_171123_Cl!AF48</f>
        <v>0.19090647375670766</v>
      </c>
      <c r="Q97" s="10">
        <f>[4]IC_171123_Cl!AG48</f>
        <v>3</v>
      </c>
      <c r="R97" s="13">
        <f>[4]IC_171123_Cl!AH48</f>
        <v>5.6548842729194047E-2</v>
      </c>
    </row>
    <row r="98" spans="1:18" x14ac:dyDescent="0.45">
      <c r="A98" s="10">
        <f t="shared" si="26"/>
        <v>5</v>
      </c>
      <c r="B98" s="10" t="str">
        <f t="shared" si="26"/>
        <v>20-20-Tc</v>
      </c>
      <c r="C98" s="10">
        <f t="shared" si="26"/>
        <v>20</v>
      </c>
      <c r="D98" s="10">
        <f t="shared" si="26"/>
        <v>20</v>
      </c>
      <c r="E98" s="10" t="str">
        <f t="shared" si="26"/>
        <v>Tc</v>
      </c>
      <c r="F98" s="10" t="str">
        <f t="shared" si="26"/>
        <v>17.11.2023</v>
      </c>
      <c r="G98" s="10">
        <f t="shared" si="26"/>
        <v>1</v>
      </c>
      <c r="H98" s="11" t="str">
        <f>[4]IC_171123_Cl!T49</f>
        <v>c_Cl_measure_ppm</v>
      </c>
      <c r="I98" s="18">
        <f>[4]IC_171123_Cl!Y49</f>
        <v>1.3294666666666668</v>
      </c>
      <c r="J98" s="18">
        <f>[4]IC_171123_Cl!Z49</f>
        <v>1.3549</v>
      </c>
      <c r="K98" s="18">
        <f>[4]IC_171123_Cl!AA49</f>
        <v>9.8153264506756641E-2</v>
      </c>
      <c r="L98" s="18">
        <f>[4]IC_171123_Cl!AB49</f>
        <v>7.3829052632702314</v>
      </c>
      <c r="M98" s="10">
        <f>[4]IC_171123_Cl!AC49</f>
        <v>9.6340633333333332E-3</v>
      </c>
      <c r="N98" s="10">
        <f>[4]IC_171123_Cl!AD49</f>
        <v>1.4124000000000001</v>
      </c>
      <c r="O98" s="10">
        <f>[4]IC_171123_Cl!AE49</f>
        <v>1.2211000000000001</v>
      </c>
      <c r="P98" s="10">
        <f>[4]IC_171123_Cl!AF49</f>
        <v>0.19130000000000003</v>
      </c>
      <c r="Q98" s="10">
        <f>[4]IC_171123_Cl!AG49</f>
        <v>3</v>
      </c>
      <c r="R98" s="13">
        <f>[4]IC_171123_Cl!AH49</f>
        <v>5.6668813684816487E-2</v>
      </c>
    </row>
    <row r="99" spans="1:18" x14ac:dyDescent="0.45">
      <c r="A99" s="4">
        <f t="shared" ref="A99:G104" si="27">A82</f>
        <v>6</v>
      </c>
      <c r="B99" s="4" t="str">
        <f t="shared" si="27"/>
        <v>0-10-Ba</v>
      </c>
      <c r="C99" s="4">
        <f t="shared" si="27"/>
        <v>0</v>
      </c>
      <c r="D99" s="4">
        <f t="shared" si="27"/>
        <v>10</v>
      </c>
      <c r="E99" s="4" t="str">
        <f t="shared" si="27"/>
        <v>Ba</v>
      </c>
      <c r="F99" s="4" t="str">
        <f t="shared" si="27"/>
        <v>17.11.2023</v>
      </c>
      <c r="G99" s="4">
        <f t="shared" si="27"/>
        <v>1</v>
      </c>
      <c r="H99" s="16" t="str">
        <f>[4]IC_171123_Cl!T50</f>
        <v>peak_area_usmin</v>
      </c>
      <c r="I99" s="6">
        <f>[4]IC_171123_Cl!Y50</f>
        <v>0.41573333333333334</v>
      </c>
      <c r="J99" s="6">
        <f>[4]IC_171123_Cl!Z50</f>
        <v>0.41610000000000003</v>
      </c>
      <c r="K99" s="6">
        <f>[4]IC_171123_Cl!AA50</f>
        <v>3.3650160970392527E-3</v>
      </c>
      <c r="L99" s="6">
        <f>[4]IC_171123_Cl!AB50</f>
        <v>0.80941695727371377</v>
      </c>
      <c r="M99" s="4">
        <f>[4]IC_171123_Cl!AC50</f>
        <v>1.1323333333333286E-5</v>
      </c>
      <c r="N99" s="4">
        <f>[4]IC_171123_Cl!AD50</f>
        <v>0.41889999999999999</v>
      </c>
      <c r="O99" s="4">
        <f>[4]IC_171123_Cl!AE50</f>
        <v>0.41220000000000001</v>
      </c>
      <c r="P99" s="4">
        <f>[4]IC_171123_Cl!AF50</f>
        <v>6.6999999999999837E-3</v>
      </c>
      <c r="Q99" s="4">
        <f>[4]IC_171123_Cl!AG50</f>
        <v>3</v>
      </c>
      <c r="R99" s="5">
        <f>[4]IC_171123_Cl!AH50</f>
        <v>1.9427929494530364E-3</v>
      </c>
    </row>
    <row r="100" spans="1:18" x14ac:dyDescent="0.45">
      <c r="A100" s="4">
        <f t="shared" si="27"/>
        <v>7</v>
      </c>
      <c r="B100" s="4" t="str">
        <f t="shared" si="27"/>
        <v>0-10-Bb</v>
      </c>
      <c r="C100" s="4">
        <f t="shared" si="27"/>
        <v>0</v>
      </c>
      <c r="D100" s="4">
        <f t="shared" si="27"/>
        <v>10</v>
      </c>
      <c r="E100" s="4" t="str">
        <f t="shared" si="27"/>
        <v>Bb</v>
      </c>
      <c r="F100" s="4" t="str">
        <f t="shared" si="27"/>
        <v>17.11.2023</v>
      </c>
      <c r="G100" s="4">
        <f t="shared" si="27"/>
        <v>1</v>
      </c>
      <c r="H100" s="16" t="str">
        <f>[4]IC_171123_Cl!T51</f>
        <v>c_Cl_calc_ppm</v>
      </c>
      <c r="I100" s="6">
        <f>[4]IC_171123_Cl!Y51</f>
        <v>1.8574646613535755</v>
      </c>
      <c r="J100" s="6">
        <f>[4]IC_171123_Cl!Z51</f>
        <v>1.8593616543177343</v>
      </c>
      <c r="K100" s="6">
        <f>[4]IC_171123_Cl!AA51</f>
        <v>1.7409305073721428E-2</v>
      </c>
      <c r="L100" s="6">
        <f>[4]IC_171123_Cl!AB51</f>
        <v>0.93726171140369807</v>
      </c>
      <c r="M100" s="4">
        <f>[4]IC_171123_Cl!AC51</f>
        <v>3.0308390314990263E-4</v>
      </c>
      <c r="N100" s="4">
        <f>[4]IC_171123_Cl!AD51</f>
        <v>1.8738477824076738</v>
      </c>
      <c r="O100" s="4">
        <f>[4]IC_171123_Cl!AE51</f>
        <v>1.8391845473353179</v>
      </c>
      <c r="P100" s="4">
        <f>[4]IC_171123_Cl!AF51</f>
        <v>3.4663235072355914E-2</v>
      </c>
      <c r="Q100" s="4">
        <f>[4]IC_171123_Cl!AG51</f>
        <v>3</v>
      </c>
      <c r="R100" s="5">
        <f>[4]IC_171123_Cl!AH51</f>
        <v>1.0051266970717385E-2</v>
      </c>
    </row>
    <row r="101" spans="1:18" x14ac:dyDescent="0.45">
      <c r="A101" s="4">
        <f t="shared" si="27"/>
        <v>8</v>
      </c>
      <c r="B101" s="4" t="str">
        <f t="shared" si="27"/>
        <v>0-10-Bc</v>
      </c>
      <c r="C101" s="4">
        <f t="shared" si="27"/>
        <v>0</v>
      </c>
      <c r="D101" s="4">
        <f t="shared" si="27"/>
        <v>10</v>
      </c>
      <c r="E101" s="4" t="str">
        <f t="shared" si="27"/>
        <v>Bc</v>
      </c>
      <c r="F101" s="4" t="str">
        <f t="shared" si="27"/>
        <v>17.11.2023</v>
      </c>
      <c r="G101" s="4">
        <f t="shared" si="27"/>
        <v>1</v>
      </c>
      <c r="H101" s="16" t="str">
        <f>[4]IC_171123_Cl!T52</f>
        <v>c_Cl_measure_ppm</v>
      </c>
      <c r="I101" s="6">
        <f>[4]IC_171123_Cl!Y52</f>
        <v>1.8387666666666667</v>
      </c>
      <c r="J101" s="6">
        <f>[4]IC_171123_Cl!Z52</f>
        <v>1.8407</v>
      </c>
      <c r="K101" s="6">
        <f>[4]IC_171123_Cl!AA52</f>
        <v>1.7380832354445305E-2</v>
      </c>
      <c r="L101" s="6">
        <f>[4]IC_171123_Cl!AB52</f>
        <v>0.94524404153755082</v>
      </c>
      <c r="M101" s="4">
        <f>[4]IC_171123_Cl!AC52</f>
        <v>3.0209333333333275E-4</v>
      </c>
      <c r="N101" s="4">
        <f>[4]IC_171123_Cl!AD52</f>
        <v>1.8551</v>
      </c>
      <c r="O101" s="4">
        <f>[4]IC_171123_Cl!AE52</f>
        <v>1.8205</v>
      </c>
      <c r="P101" s="4">
        <f>[4]IC_171123_Cl!AF52</f>
        <v>3.4599999999999964E-2</v>
      </c>
      <c r="Q101" s="4">
        <f>[4]IC_171123_Cl!AG52</f>
        <v>3</v>
      </c>
      <c r="R101" s="5">
        <f>[4]IC_171123_Cl!AH52</f>
        <v>1.0034828238578755E-2</v>
      </c>
    </row>
    <row r="102" spans="1:18" x14ac:dyDescent="0.45">
      <c r="A102" s="10">
        <f t="shared" si="27"/>
        <v>9</v>
      </c>
      <c r="B102" s="10" t="str">
        <f t="shared" si="27"/>
        <v>10-90-Ta</v>
      </c>
      <c r="C102" s="10">
        <f t="shared" si="27"/>
        <v>10</v>
      </c>
      <c r="D102" s="10">
        <f t="shared" si="27"/>
        <v>90</v>
      </c>
      <c r="E102" s="10" t="str">
        <f t="shared" si="27"/>
        <v>Ta</v>
      </c>
      <c r="F102" s="10" t="str">
        <f t="shared" si="27"/>
        <v>17.11.2023</v>
      </c>
      <c r="G102" s="10">
        <f t="shared" si="27"/>
        <v>1</v>
      </c>
      <c r="H102" s="11" t="str">
        <f>[4]IC_171123_Cl!T53</f>
        <v>peak_area_usmin</v>
      </c>
      <c r="I102" s="18">
        <f>[4]IC_171123_Cl!Y53</f>
        <v>31.728499999999997</v>
      </c>
      <c r="J102" s="18">
        <f>[4]IC_171123_Cl!Z53</f>
        <v>31.760400000000001</v>
      </c>
      <c r="K102" s="18">
        <f>[4]IC_171123_Cl!AA53</f>
        <v>0.16665572297403905</v>
      </c>
      <c r="L102" s="18">
        <f>[4]IC_171123_Cl!AB53</f>
        <v>0.5252555997731978</v>
      </c>
      <c r="M102" s="10">
        <f>[4]IC_171123_Cl!AC53</f>
        <v>2.7774129999999647E-2</v>
      </c>
      <c r="N102" s="10">
        <f>[4]IC_171123_Cl!AD53</f>
        <v>31.876899999999999</v>
      </c>
      <c r="O102" s="10">
        <f>[4]IC_171123_Cl!AE53</f>
        <v>31.548200000000001</v>
      </c>
      <c r="P102" s="10">
        <f>[4]IC_171123_Cl!AF53</f>
        <v>0.32869999999999777</v>
      </c>
      <c r="Q102" s="10">
        <f>[4]IC_171123_Cl!AG53</f>
        <v>3</v>
      </c>
      <c r="R102" s="13">
        <f>[4]IC_171123_Cl!AH53</f>
        <v>9.6218726521053149E-2</v>
      </c>
    </row>
    <row r="103" spans="1:18" x14ac:dyDescent="0.45">
      <c r="A103" s="10">
        <f t="shared" si="27"/>
        <v>10</v>
      </c>
      <c r="B103" s="10" t="str">
        <f t="shared" si="27"/>
        <v>10-90-Tb</v>
      </c>
      <c r="C103" s="10">
        <f t="shared" si="27"/>
        <v>10</v>
      </c>
      <c r="D103" s="10">
        <f t="shared" si="27"/>
        <v>90</v>
      </c>
      <c r="E103" s="10" t="str">
        <f t="shared" si="27"/>
        <v>Tb</v>
      </c>
      <c r="F103" s="10" t="str">
        <f t="shared" si="27"/>
        <v>17.11.2023</v>
      </c>
      <c r="G103" s="10">
        <f t="shared" si="27"/>
        <v>1</v>
      </c>
      <c r="H103" s="11" t="str">
        <f>[4]IC_171123_Cl!T54</f>
        <v>c_Cl_calc_ppm</v>
      </c>
      <c r="I103" s="18">
        <f>[4]IC_171123_Cl!Y54</f>
        <v>163.85773208411538</v>
      </c>
      <c r="J103" s="18">
        <f>[4]IC_171123_Cl!Z54</f>
        <v>164.02277047199723</v>
      </c>
      <c r="K103" s="18">
        <f>[4]IC_171123_Cl!AA54</f>
        <v>0.86221291068695982</v>
      </c>
      <c r="L103" s="18">
        <f>[4]IC_171123_Cl!AB54</f>
        <v>0.52619604807196285</v>
      </c>
      <c r="M103" s="10">
        <f>[4]IC_171123_Cl!AC54</f>
        <v>0.74341110335527938</v>
      </c>
      <c r="N103" s="10">
        <f>[4]IC_171123_Cl!AD54</f>
        <v>164.62549687288222</v>
      </c>
      <c r="O103" s="10">
        <f>[4]IC_171123_Cl!AE54</f>
        <v>162.92492890746678</v>
      </c>
      <c r="P103" s="10">
        <f>[4]IC_171123_Cl!AF54</f>
        <v>1.7005679654154449</v>
      </c>
      <c r="Q103" s="10">
        <f>[4]IC_171123_Cl!AG54</f>
        <v>3</v>
      </c>
      <c r="R103" s="13">
        <f>[4]IC_171123_Cl!AH54</f>
        <v>0.49779885608388702</v>
      </c>
    </row>
    <row r="104" spans="1:18" x14ac:dyDescent="0.45">
      <c r="A104" s="10">
        <f t="shared" si="27"/>
        <v>11</v>
      </c>
      <c r="B104" s="10" t="str">
        <f t="shared" si="27"/>
        <v>10-90-Tc</v>
      </c>
      <c r="C104" s="10">
        <f t="shared" si="27"/>
        <v>10</v>
      </c>
      <c r="D104" s="10">
        <f t="shared" si="27"/>
        <v>90</v>
      </c>
      <c r="E104" s="10" t="str">
        <f t="shared" si="27"/>
        <v>Tc</v>
      </c>
      <c r="F104" s="10" t="str">
        <f t="shared" si="27"/>
        <v>17.11.2023</v>
      </c>
      <c r="G104" s="10">
        <f t="shared" si="27"/>
        <v>1</v>
      </c>
      <c r="H104" s="11" t="str">
        <f>[4]IC_171123_Cl!T55</f>
        <v>c_Cl_measure_ppm</v>
      </c>
      <c r="I104" s="18">
        <f>[4]IC_171123_Cl!Y55</f>
        <v>164.0626</v>
      </c>
      <c r="J104" s="18">
        <f>[4]IC_171123_Cl!Z55</f>
        <v>164.22790000000001</v>
      </c>
      <c r="K104" s="18">
        <f>[4]IC_171123_Cl!AA55</f>
        <v>0.86330173751707151</v>
      </c>
      <c r="L104" s="18">
        <f>[4]IC_171123_Cl!AB55</f>
        <v>0.52620264308688969</v>
      </c>
      <c r="M104" s="10">
        <f>[4]IC_171123_Cl!AC55</f>
        <v>0.74528988999999457</v>
      </c>
      <c r="N104" s="10">
        <f>[4]IC_171123_Cl!AD55</f>
        <v>164.8313</v>
      </c>
      <c r="O104" s="10">
        <f>[4]IC_171123_Cl!AE55</f>
        <v>163.12860000000001</v>
      </c>
      <c r="P104" s="10">
        <f>[4]IC_171123_Cl!AF55</f>
        <v>1.702699999999993</v>
      </c>
      <c r="Q104" s="10">
        <f>[4]IC_171123_Cl!AG55</f>
        <v>3</v>
      </c>
      <c r="R104" s="13">
        <f>[4]IC_171123_Cl!AH55</f>
        <v>0.49842749054735291</v>
      </c>
    </row>
  </sheetData>
  <conditionalFormatting sqref="H91 H100">
    <cfRule type="cellIs" dxfId="137" priority="14" operator="lessThan">
      <formula>$U$13</formula>
    </cfRule>
    <cfRule type="cellIs" dxfId="136" priority="15" operator="lessThan">
      <formula>$V$13</formula>
    </cfRule>
  </conditionalFormatting>
  <conditionalFormatting sqref="H92 H101">
    <cfRule type="cellIs" dxfId="135" priority="12" operator="lessThan">
      <formula>$U$14</formula>
    </cfRule>
    <cfRule type="cellIs" dxfId="134" priority="13" operator="lessThan">
      <formula>$V$14</formula>
    </cfRule>
  </conditionalFormatting>
  <conditionalFormatting sqref="H94 H103">
    <cfRule type="cellIs" dxfId="133" priority="10" operator="lessThan">
      <formula>$U$13</formula>
    </cfRule>
    <cfRule type="cellIs" dxfId="132" priority="11" operator="lessThan">
      <formula>$V$13</formula>
    </cfRule>
  </conditionalFormatting>
  <conditionalFormatting sqref="H95 H104">
    <cfRule type="cellIs" dxfId="131" priority="8" operator="lessThan">
      <formula>$U$14</formula>
    </cfRule>
    <cfRule type="cellIs" dxfId="130" priority="9" operator="lessThan">
      <formula>$V$14</formula>
    </cfRule>
  </conditionalFormatting>
  <conditionalFormatting sqref="H97">
    <cfRule type="cellIs" dxfId="129" priority="6" operator="lessThan">
      <formula>$U$13</formula>
    </cfRule>
    <cfRule type="cellIs" dxfId="128" priority="7" operator="lessThan">
      <formula>$V$13</formula>
    </cfRule>
  </conditionalFormatting>
  <conditionalFormatting sqref="H98">
    <cfRule type="cellIs" dxfId="127" priority="4" operator="lessThan">
      <formula>$U$14</formula>
    </cfRule>
    <cfRule type="cellIs" dxfId="126" priority="5" operator="lessThan">
      <formula>$V$14</formula>
    </cfRule>
  </conditionalFormatting>
  <conditionalFormatting sqref="I3:I15">
    <cfRule type="cellIs" dxfId="125" priority="1" operator="lessThan">
      <formula>$S$8</formula>
    </cfRule>
  </conditionalFormatting>
  <conditionalFormatting sqref="K2">
    <cfRule type="cellIs" dxfId="124" priority="24" operator="lessThan">
      <formula>$U$13</formula>
    </cfRule>
    <cfRule type="cellIs" dxfId="123" priority="25" operator="lessThan">
      <formula>$V$13</formula>
    </cfRule>
  </conditionalFormatting>
  <conditionalFormatting sqref="K3:K15">
    <cfRule type="cellIs" dxfId="122" priority="3" operator="lessThan">
      <formula>$U$8</formula>
    </cfRule>
  </conditionalFormatting>
  <conditionalFormatting sqref="K21">
    <cfRule type="cellIs" dxfId="121" priority="20" operator="lessThan">
      <formula>$U$13</formula>
    </cfRule>
    <cfRule type="cellIs" dxfId="120" priority="21" operator="lessThan">
      <formula>$V$13</formula>
    </cfRule>
  </conditionalFormatting>
  <conditionalFormatting sqref="K72">
    <cfRule type="cellIs" dxfId="119" priority="16" operator="lessThan">
      <formula>$U$13</formula>
    </cfRule>
    <cfRule type="cellIs" dxfId="118" priority="17" operator="lessThan">
      <formula>$V$13</formula>
    </cfRule>
  </conditionalFormatting>
  <conditionalFormatting sqref="L2">
    <cfRule type="cellIs" dxfId="117" priority="26" operator="lessThan">
      <formula>$U$14</formula>
    </cfRule>
    <cfRule type="cellIs" dxfId="116" priority="27" operator="lessThan">
      <formula>$V$14</formula>
    </cfRule>
  </conditionalFormatting>
  <conditionalFormatting sqref="L3:L15">
    <cfRule type="cellIs" dxfId="115" priority="2" operator="lessThan">
      <formula>$W$8</formula>
    </cfRule>
  </conditionalFormatting>
  <conditionalFormatting sqref="L21">
    <cfRule type="cellIs" dxfId="114" priority="22" operator="lessThan">
      <formula>$U$14</formula>
    </cfRule>
    <cfRule type="cellIs" dxfId="113" priority="23" operator="lessThan">
      <formula>$V$14</formula>
    </cfRule>
  </conditionalFormatting>
  <conditionalFormatting sqref="L72">
    <cfRule type="cellIs" dxfId="112" priority="18" operator="lessThan">
      <formula>$U$14</formula>
    </cfRule>
    <cfRule type="cellIs" dxfId="111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50EA-6AD5-4534-B54E-0377FE1C4E1E}">
  <dimension ref="A1:P106"/>
  <sheetViews>
    <sheetView topLeftCell="A49" zoomScale="55" zoomScaleNormal="55" workbookViewId="0">
      <selection activeCell="N93" sqref="N93:O104"/>
    </sheetView>
  </sheetViews>
  <sheetFormatPr defaultRowHeight="14.25" x14ac:dyDescent="0.45"/>
  <cols>
    <col min="1" max="7" width="15.73046875" customWidth="1"/>
    <col min="9" max="9" width="10" style="17" bestFit="1" customWidth="1"/>
    <col min="10" max="11" width="11.265625" style="17" bestFit="1" customWidth="1"/>
    <col min="12" max="12" width="11" style="17" bestFit="1" customWidth="1"/>
    <col min="13" max="13" width="12.1328125" style="17" bestFit="1" customWidth="1"/>
    <col min="14" max="15" width="11.86328125" style="1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55</v>
      </c>
      <c r="K1" s="2" t="s">
        <v>56</v>
      </c>
      <c r="L1" s="2" t="s">
        <v>57</v>
      </c>
      <c r="M1" s="3" t="s">
        <v>12</v>
      </c>
      <c r="N1" s="2" t="s">
        <v>58</v>
      </c>
      <c r="O1" s="2" t="s">
        <v>59</v>
      </c>
      <c r="P1" s="1" t="s">
        <v>15</v>
      </c>
    </row>
    <row r="2" spans="1:16" x14ac:dyDescent="0.45">
      <c r="A2" s="4" t="str">
        <f>[1]IC_201123_Nitrite!A2</f>
        <v>Cal 1</v>
      </c>
      <c r="B2" s="4" t="str">
        <f>[1]IC_201123_Nitrite!B2</f>
        <v>Blank</v>
      </c>
      <c r="C2" s="4"/>
      <c r="D2" s="4"/>
      <c r="E2" s="4"/>
      <c r="F2" s="4" t="str">
        <f>[1]IC_201123_Nitrite!F2</f>
        <v>20.11.2023</v>
      </c>
      <c r="G2" s="4">
        <f>[1]IC_201123_Nitrite!G2</f>
        <v>1</v>
      </c>
      <c r="H2" s="4">
        <f>[1]IC_201123_Nitrite!H2</f>
        <v>0</v>
      </c>
      <c r="I2" s="6">
        <f>[1]IC_201123_Nitrite!I2</f>
        <v>0</v>
      </c>
      <c r="J2" s="6">
        <f>[1]IC_201123_Nitrite!J2</f>
        <v>0</v>
      </c>
      <c r="K2" s="6">
        <f>[1]IC_201123_Nitrite!K2</f>
        <v>0</v>
      </c>
      <c r="L2" s="6">
        <f>[1]IC_201123_Nitrite!L2</f>
        <v>0</v>
      </c>
      <c r="M2" s="6">
        <f>[1]IC_201123_Nitrite!M2</f>
        <v>0</v>
      </c>
      <c r="N2" s="6"/>
      <c r="O2" s="6"/>
      <c r="P2" s="4" t="str">
        <f>[1]IC_201123_Nitrite!P2</f>
        <v>DI Water</v>
      </c>
    </row>
    <row r="3" spans="1:16" x14ac:dyDescent="0.45">
      <c r="A3" s="4" t="str">
        <f>[1]IC_201123_Nitrite!A3</f>
        <v>Cal 2</v>
      </c>
      <c r="B3" s="4" t="str">
        <f>[1]IC_201123_Nitrite!B3</f>
        <v>x 100</v>
      </c>
      <c r="C3" s="4"/>
      <c r="D3" s="4"/>
      <c r="E3" s="4"/>
      <c r="F3" s="4" t="str">
        <f>[1]IC_201123_Nitrite!F3</f>
        <v>20.11.2023</v>
      </c>
      <c r="G3" s="4">
        <f>[1]IC_201123_Nitrite!G3</f>
        <v>1</v>
      </c>
      <c r="H3" s="4">
        <f>[1]IC_201123_Nitrite!H3</f>
        <v>4.18</v>
      </c>
      <c r="I3" s="6">
        <f>[1]IC_201123_Nitrite!I3</f>
        <v>7.1800000000000003E-2</v>
      </c>
      <c r="J3" s="6">
        <f>[1]IC_201123_Nitrite!J3</f>
        <v>1</v>
      </c>
      <c r="K3" s="6">
        <f>[1]IC_201123_Nitrite!K3</f>
        <v>1.1112901022793913</v>
      </c>
      <c r="L3" s="6">
        <f>[1]IC_201123_Nitrite!L3</f>
        <v>1.3045</v>
      </c>
      <c r="M3" s="6">
        <f>[1]IC_201123_Nitrite!M3</f>
        <v>100</v>
      </c>
      <c r="N3" s="6"/>
      <c r="O3" s="6"/>
      <c r="P3" s="4" t="str">
        <f>[1]IC_201123_Nitrite!P3</f>
        <v>0.1 mL in 10</v>
      </c>
    </row>
    <row r="4" spans="1:16" x14ac:dyDescent="0.45">
      <c r="A4" s="4" t="str">
        <f>[1]IC_201123_Nitrite!A4</f>
        <v>Cal 3</v>
      </c>
      <c r="B4" s="4" t="str">
        <f>[1]IC_201123_Nitrite!B4</f>
        <v>x 50</v>
      </c>
      <c r="C4" s="4"/>
      <c r="D4" s="4"/>
      <c r="E4" s="4"/>
      <c r="F4" s="4" t="str">
        <f>[1]IC_201123_Nitrite!F4</f>
        <v>20.11.2023</v>
      </c>
      <c r="G4" s="4">
        <f>[1]IC_201123_Nitrite!G4</f>
        <v>1</v>
      </c>
      <c r="H4" s="4">
        <f>[1]IC_201123_Nitrite!H4</f>
        <v>4.18</v>
      </c>
      <c r="I4" s="6">
        <f>[1]IC_201123_Nitrite!I4</f>
        <v>0.159</v>
      </c>
      <c r="J4" s="6">
        <f>[1]IC_201123_Nitrite!J4</f>
        <v>2</v>
      </c>
      <c r="K4" s="6">
        <f>[1]IC_201123_Nitrite!K4</f>
        <v>1.8714517567469839</v>
      </c>
      <c r="L4" s="6">
        <f>[1]IC_201123_Nitrite!L4</f>
        <v>2.0535999999999999</v>
      </c>
      <c r="M4" s="6">
        <f>[1]IC_201123_Nitrite!M4</f>
        <v>50</v>
      </c>
      <c r="N4" s="6"/>
      <c r="O4" s="6"/>
      <c r="P4" s="4" t="str">
        <f>[1]IC_201123_Nitrite!P4</f>
        <v>0.2 mL in 10</v>
      </c>
    </row>
    <row r="5" spans="1:16" x14ac:dyDescent="0.45">
      <c r="A5" s="4" t="str">
        <f>[1]IC_201123_Nitrite!A5</f>
        <v>Cal 4</v>
      </c>
      <c r="B5" s="4" t="str">
        <f>[1]IC_201123_Nitrite!B5</f>
        <v>x 20</v>
      </c>
      <c r="C5" s="4"/>
      <c r="D5" s="4"/>
      <c r="E5" s="4"/>
      <c r="F5" s="4" t="str">
        <f>[1]IC_201123_Nitrite!F5</f>
        <v>20.11.2023</v>
      </c>
      <c r="G5" s="4">
        <f>[1]IC_201123_Nitrite!G5</f>
        <v>1</v>
      </c>
      <c r="H5" s="4">
        <f>[1]IC_201123_Nitrite!H5</f>
        <v>4.18</v>
      </c>
      <c r="I5" s="6">
        <f>[1]IC_201123_Nitrite!I5</f>
        <v>0.45540000000000003</v>
      </c>
      <c r="J5" s="6">
        <f>[1]IC_201123_Nitrite!J5</f>
        <v>5</v>
      </c>
      <c r="K5" s="6">
        <f>[1]IC_201123_Nitrite!K5</f>
        <v>4.4553039859235266</v>
      </c>
      <c r="L5" s="6">
        <f>[1]IC_201123_Nitrite!L5</f>
        <v>4.5983000000000001</v>
      </c>
      <c r="M5" s="6">
        <f>[1]IC_201123_Nitrite!M5</f>
        <v>20</v>
      </c>
      <c r="N5" s="6"/>
      <c r="O5" s="6"/>
      <c r="P5" s="4" t="str">
        <f>[1]IC_201123_Nitrite!P5</f>
        <v>0.5 mL in 10</v>
      </c>
    </row>
    <row r="6" spans="1:16" x14ac:dyDescent="0.45">
      <c r="A6" s="4" t="str">
        <f>[1]IC_201123_Nitrite!A6</f>
        <v>Cal 5</v>
      </c>
      <c r="B6" s="4" t="str">
        <f>[1]IC_201123_Nitrite!B6</f>
        <v>x 10</v>
      </c>
      <c r="C6" s="4"/>
      <c r="D6" s="4"/>
      <c r="E6" s="4"/>
      <c r="F6" s="4" t="str">
        <f>[1]IC_201123_Nitrite!F6</f>
        <v>20.11.2023</v>
      </c>
      <c r="G6" s="4">
        <f>[1]IC_201123_Nitrite!G6</f>
        <v>1</v>
      </c>
      <c r="H6" s="4">
        <f>[1]IC_201123_Nitrite!H6</f>
        <v>4.1829999999999998</v>
      </c>
      <c r="I6" s="6">
        <f>[1]IC_201123_Nitrite!I6</f>
        <v>1.0761000000000001</v>
      </c>
      <c r="J6" s="6">
        <f>[1]IC_201123_Nitrite!J6</f>
        <v>10</v>
      </c>
      <c r="K6" s="6">
        <f>[1]IC_201123_Nitrite!K6</f>
        <v>9.8662253039055781</v>
      </c>
      <c r="L6" s="6">
        <f>[1]IC_201123_Nitrite!L6</f>
        <v>9.9276</v>
      </c>
      <c r="M6" s="6">
        <f>[1]IC_201123_Nitrite!M6</f>
        <v>10</v>
      </c>
      <c r="N6" s="6"/>
      <c r="O6" s="6"/>
      <c r="P6" s="4" t="str">
        <f>[1]IC_201123_Nitrite!P6</f>
        <v>0.5 mL in 5</v>
      </c>
    </row>
    <row r="7" spans="1:16" x14ac:dyDescent="0.45">
      <c r="A7" s="4" t="str">
        <f>[1]IC_201123_Nitrite!A7</f>
        <v>Cal 6</v>
      </c>
      <c r="B7" s="4" t="str">
        <f>[1]IC_201123_Nitrite!B7</f>
        <v>x 5</v>
      </c>
      <c r="C7" s="4"/>
      <c r="D7" s="4"/>
      <c r="E7" s="4"/>
      <c r="F7" s="4" t="str">
        <f>[1]IC_201123_Nitrite!F7</f>
        <v>20.11.2023</v>
      </c>
      <c r="G7" s="4">
        <f>[1]IC_201123_Nitrite!G7</f>
        <v>1</v>
      </c>
      <c r="H7" s="4">
        <f>[1]IC_201123_Nitrite!H7</f>
        <v>4.1870000000000003</v>
      </c>
      <c r="I7" s="6">
        <f>[1]IC_201123_Nitrite!I7</f>
        <v>2.2627000000000002</v>
      </c>
      <c r="J7" s="6">
        <f>[1]IC_201123_Nitrite!J7</f>
        <v>20</v>
      </c>
      <c r="K7" s="6">
        <f>[1]IC_201123_Nitrite!K7</f>
        <v>20.210351670777662</v>
      </c>
      <c r="L7" s="6">
        <f>[1]IC_201123_Nitrite!L7</f>
        <v>20.116</v>
      </c>
      <c r="M7" s="6">
        <f>[1]IC_201123_Nitrite!M7</f>
        <v>5</v>
      </c>
      <c r="N7" s="6"/>
      <c r="O7" s="6"/>
      <c r="P7" s="4" t="str">
        <f>[1]IC_201123_Nitrite!P7</f>
        <v>1 mL in 5</v>
      </c>
    </row>
    <row r="8" spans="1:16" x14ac:dyDescent="0.45">
      <c r="A8" s="4">
        <f>[1]IC_201123_Nitrite!A8</f>
        <v>1</v>
      </c>
      <c r="B8" s="4" t="str">
        <f>[1]IC_201123_Nitrite!B8</f>
        <v xml:space="preserve">Blank </v>
      </c>
      <c r="C8" s="4"/>
      <c r="D8" s="4"/>
      <c r="E8" s="4"/>
      <c r="F8" s="4" t="str">
        <f>[1]IC_201123_Nitrite!F8</f>
        <v>20.11.2023</v>
      </c>
      <c r="G8" s="4">
        <f>[1]IC_201123_Nitrite!G8</f>
        <v>1</v>
      </c>
      <c r="H8" s="4">
        <f>[1]IC_201123_Nitrite!H8</f>
        <v>4.1769999999999996</v>
      </c>
      <c r="I8" s="6">
        <f>[1]IC_201123_Nitrite!I8</f>
        <v>1.11E-2</v>
      </c>
      <c r="J8" s="6">
        <f>[1]IC_201123_Nitrite!J8</f>
        <v>0</v>
      </c>
      <c r="K8" s="6">
        <f>[1]IC_201123_Nitrite!K8</f>
        <v>0.58214087720848662</v>
      </c>
      <c r="L8" s="6">
        <f>[1]IC_201123_Nitrite!L8</f>
        <v>0.78310000000000002</v>
      </c>
      <c r="M8" s="6">
        <f>[1]IC_201123_Nitrite!M8</f>
        <v>0</v>
      </c>
      <c r="N8" s="6"/>
      <c r="O8" s="6"/>
      <c r="P8" s="4" t="str">
        <f>[1]IC_201123_Nitrite!P8</f>
        <v>DI Water</v>
      </c>
    </row>
    <row r="9" spans="1:16" x14ac:dyDescent="0.45">
      <c r="A9" s="4">
        <f>[1]IC_201123_Nitrite!A9</f>
        <v>2</v>
      </c>
      <c r="B9" s="4" t="str">
        <f>[1]IC_201123_Nitrite!B9</f>
        <v>Cal Check</v>
      </c>
      <c r="C9" s="4"/>
      <c r="D9" s="4"/>
      <c r="E9" s="4"/>
      <c r="F9" s="4" t="str">
        <f>[1]IC_201123_Nitrite!F9</f>
        <v>20.11.2023</v>
      </c>
      <c r="G9" s="4">
        <f>[1]IC_201123_Nitrite!G9</f>
        <v>1</v>
      </c>
      <c r="H9" s="4">
        <f>[1]IC_201123_Nitrite!H9</f>
        <v>4.1829999999999998</v>
      </c>
      <c r="I9" s="6">
        <f>[1]IC_201123_Nitrite!I9</f>
        <v>0.5171</v>
      </c>
      <c r="J9" s="6">
        <f>[1]IC_201123_Nitrite!J9</f>
        <v>0</v>
      </c>
      <c r="K9" s="6">
        <f>[1]IC_201123_Nitrite!K9</f>
        <v>4.9931706611603435</v>
      </c>
      <c r="L9" s="6">
        <f>[1]IC_201123_Nitrite!L9</f>
        <v>5.1283000000000003</v>
      </c>
      <c r="M9" s="6">
        <f>[1]IC_201123_Nitrite!M9</f>
        <v>20</v>
      </c>
      <c r="N9" s="6"/>
      <c r="O9" s="6"/>
      <c r="P9" s="4" t="str">
        <f>[1]IC_201123_Nitrite!P9</f>
        <v>x20 dil</v>
      </c>
    </row>
    <row r="10" spans="1:16" x14ac:dyDescent="0.45">
      <c r="A10" s="4">
        <f>[1]IC_201123_Nitrite!A10</f>
        <v>3</v>
      </c>
      <c r="B10" s="4" t="str">
        <f>[1]IC_201123_Nitrite!B10</f>
        <v>0 40 T</v>
      </c>
      <c r="C10" s="4">
        <f>[1]IC_201123_Nitrite!C10</f>
        <v>0</v>
      </c>
      <c r="D10" s="4">
        <f>[1]IC_201123_Nitrite!D10</f>
        <v>40</v>
      </c>
      <c r="E10" s="4" t="str">
        <f>[1]IC_201123_Nitrite!E10</f>
        <v>T</v>
      </c>
      <c r="F10" s="4" t="str">
        <f>[1]IC_201123_Nitrite!F10</f>
        <v>20.11.2023</v>
      </c>
      <c r="G10" s="4">
        <f>[1]IC_201123_Nitrite!G10</f>
        <v>1</v>
      </c>
      <c r="H10" s="4" t="str">
        <f>[1]IC_201123_Nitrite!H10</f>
        <v>NA</v>
      </c>
      <c r="I10" s="6" t="str">
        <f>[1]IC_201123_Nitrite!I10</f>
        <v>NA</v>
      </c>
      <c r="J10" s="6">
        <f>[1]IC_201123_Nitrite!J10</f>
        <v>0</v>
      </c>
      <c r="K10" s="6" t="str">
        <f>[1]IC_201123_Nitrite!K10</f>
        <v>NA</v>
      </c>
      <c r="L10" s="6" t="str">
        <f>[1]IC_201123_Nitrite!L10</f>
        <v>NA</v>
      </c>
      <c r="M10" s="6">
        <f>[1]IC_201123_Nitrite!M10</f>
        <v>5</v>
      </c>
      <c r="N10" s="6" t="str">
        <f>IF(OR(I10 ="NA", K10&lt;Quality_Nitrite!$U$8), "NA",M10*K10)</f>
        <v>NA</v>
      </c>
      <c r="O10" s="6" t="str">
        <f>IF(OR(L10 ="NA",L10&lt;Quality_Nitrite!$W$8), "NA",M10*L10)</f>
        <v>NA</v>
      </c>
      <c r="P10" s="4" t="str">
        <f>[1]IC_201123_Nitrite!P10</f>
        <v>0 40 Top</v>
      </c>
    </row>
    <row r="11" spans="1:16" x14ac:dyDescent="0.45">
      <c r="A11" s="4">
        <f>[1]IC_201123_Nitrite!A11</f>
        <v>4</v>
      </c>
      <c r="B11" s="4" t="str">
        <f>[1]IC_201123_Nitrite!B11</f>
        <v>10 0 B</v>
      </c>
      <c r="C11" s="4">
        <f>[1]IC_201123_Nitrite!C11</f>
        <v>10</v>
      </c>
      <c r="D11" s="4">
        <f>[1]IC_201123_Nitrite!D11</f>
        <v>0</v>
      </c>
      <c r="E11" s="4" t="str">
        <f>[1]IC_201123_Nitrite!E11</f>
        <v>B</v>
      </c>
      <c r="F11" s="4" t="str">
        <f>[1]IC_201123_Nitrite!F11</f>
        <v>20.11.2023</v>
      </c>
      <c r="G11" s="4">
        <f>[1]IC_201123_Nitrite!G11</f>
        <v>1</v>
      </c>
      <c r="H11" s="4" t="str">
        <f>[1]IC_201123_Nitrite!H11</f>
        <v>NA</v>
      </c>
      <c r="I11" s="6" t="str">
        <f>[1]IC_201123_Nitrite!I11</f>
        <v>NA</v>
      </c>
      <c r="J11" s="6">
        <f>[1]IC_201123_Nitrite!J11</f>
        <v>0</v>
      </c>
      <c r="K11" s="6" t="str">
        <f>[1]IC_201123_Nitrite!K11</f>
        <v>NA</v>
      </c>
      <c r="L11" s="6" t="str">
        <f>[1]IC_201123_Nitrite!L11</f>
        <v>NA</v>
      </c>
      <c r="M11" s="6">
        <f>[1]IC_201123_Nitrite!M11</f>
        <v>5</v>
      </c>
      <c r="N11" s="6" t="str">
        <f>IF(OR(I11 ="NA", K11&lt;Quality_Nitrite!$U$8), "NA",M11*K11)</f>
        <v>NA</v>
      </c>
      <c r="O11" s="6" t="str">
        <f>IF(OR(L11 ="NA",L11&lt;Quality_Nitrite!$W$8), "NA",M11*L11)</f>
        <v>NA</v>
      </c>
      <c r="P11" s="4" t="str">
        <f>[1]IC_201123_Nitrite!P11</f>
        <v>10 0  Bottom</v>
      </c>
    </row>
    <row r="12" spans="1:16" x14ac:dyDescent="0.45">
      <c r="A12" s="4">
        <f>[1]IC_201123_Nitrite!A12</f>
        <v>5</v>
      </c>
      <c r="B12" s="4" t="str">
        <f>[1]IC_201123_Nitrite!B12</f>
        <v>10 90 B</v>
      </c>
      <c r="C12" s="4">
        <f>[1]IC_201123_Nitrite!C12</f>
        <v>10</v>
      </c>
      <c r="D12" s="4">
        <f>[1]IC_201123_Nitrite!D12</f>
        <v>90</v>
      </c>
      <c r="E12" s="4" t="str">
        <f>[1]IC_201123_Nitrite!E12</f>
        <v>B</v>
      </c>
      <c r="F12" s="4" t="str">
        <f>[1]IC_201123_Nitrite!F12</f>
        <v>20.11.2023</v>
      </c>
      <c r="G12" s="4">
        <f>[1]IC_201123_Nitrite!G12</f>
        <v>1</v>
      </c>
      <c r="H12" s="4" t="str">
        <f>[1]IC_201123_Nitrite!H12</f>
        <v>NA</v>
      </c>
      <c r="I12" s="6" t="str">
        <f>[1]IC_201123_Nitrite!I12</f>
        <v>NA</v>
      </c>
      <c r="J12" s="6">
        <f>[1]IC_201123_Nitrite!J12</f>
        <v>0</v>
      </c>
      <c r="K12" s="6" t="str">
        <f>[1]IC_201123_Nitrite!K12</f>
        <v>NA</v>
      </c>
      <c r="L12" s="6" t="str">
        <f>[1]IC_201123_Nitrite!L12</f>
        <v>NA</v>
      </c>
      <c r="M12" s="6">
        <f>[1]IC_201123_Nitrite!M12</f>
        <v>5</v>
      </c>
      <c r="N12" s="6" t="str">
        <f>IF(OR(I12 ="NA", K12&lt;Quality_Nitrite!$U$8), "NA",M12*K12)</f>
        <v>NA</v>
      </c>
      <c r="O12" s="6" t="str">
        <f>IF(OR(L12 ="NA",L12&lt;Quality_Nitrite!$W$8), "NA",M12*L12)</f>
        <v>NA</v>
      </c>
      <c r="P12" s="4" t="str">
        <f>[1]IC_201123_Nitrite!P12</f>
        <v>10 90 Bottom</v>
      </c>
    </row>
    <row r="13" spans="1:16" x14ac:dyDescent="0.45">
      <c r="A13" s="4">
        <f>[1]IC_201123_Nitrite!A13</f>
        <v>6</v>
      </c>
      <c r="B13" s="4" t="str">
        <f>[1]IC_201123_Nitrite!B13</f>
        <v>10 10 T</v>
      </c>
      <c r="C13" s="4">
        <f>[1]IC_201123_Nitrite!C13</f>
        <v>10</v>
      </c>
      <c r="D13" s="4">
        <f>[1]IC_201123_Nitrite!D13</f>
        <v>10</v>
      </c>
      <c r="E13" s="4" t="str">
        <f>[1]IC_201123_Nitrite!E13</f>
        <v>T</v>
      </c>
      <c r="F13" s="4" t="str">
        <f>[1]IC_201123_Nitrite!F13</f>
        <v>20.11.2023</v>
      </c>
      <c r="G13" s="4">
        <f>[1]IC_201123_Nitrite!G13</f>
        <v>1</v>
      </c>
      <c r="H13" s="4" t="str">
        <f>[1]IC_201123_Nitrite!H13</f>
        <v>NA</v>
      </c>
      <c r="I13" s="6" t="str">
        <f>[1]IC_201123_Nitrite!I13</f>
        <v>NA</v>
      </c>
      <c r="J13" s="6">
        <f>[1]IC_201123_Nitrite!J13</f>
        <v>0</v>
      </c>
      <c r="K13" s="6" t="str">
        <f>[1]IC_201123_Nitrite!K13</f>
        <v>NA</v>
      </c>
      <c r="L13" s="6" t="str">
        <f>[1]IC_201123_Nitrite!L13</f>
        <v>NA</v>
      </c>
      <c r="M13" s="6">
        <f>[1]IC_201123_Nitrite!M13</f>
        <v>5</v>
      </c>
      <c r="N13" s="6" t="str">
        <f>IF(OR(I13 ="NA", K13&lt;Quality_Nitrite!$U$8), "NA",M13*K13)</f>
        <v>NA</v>
      </c>
      <c r="O13" s="6" t="str">
        <f>IF(OR(L13 ="NA",L13&lt;Quality_Nitrite!$W$8), "NA",M13*L13)</f>
        <v>NA</v>
      </c>
      <c r="P13" s="4" t="str">
        <f>[1]IC_201123_Nitrite!P13</f>
        <v>10 10 Top</v>
      </c>
    </row>
    <row r="14" spans="1:16" x14ac:dyDescent="0.45">
      <c r="A14" s="4">
        <f>[1]IC_201123_Nitrite!A14</f>
        <v>7</v>
      </c>
      <c r="B14" s="4" t="str">
        <f>[1]IC_201123_Nitrite!B14</f>
        <v>10 80 T</v>
      </c>
      <c r="C14" s="4">
        <f>[1]IC_201123_Nitrite!C14</f>
        <v>10</v>
      </c>
      <c r="D14" s="4">
        <f>[1]IC_201123_Nitrite!D14</f>
        <v>80</v>
      </c>
      <c r="E14" s="4" t="str">
        <f>[1]IC_201123_Nitrite!E14</f>
        <v>T</v>
      </c>
      <c r="F14" s="4" t="str">
        <f>[1]IC_201123_Nitrite!F14</f>
        <v>20.11.2023</v>
      </c>
      <c r="G14" s="4">
        <f>[1]IC_201123_Nitrite!G14</f>
        <v>1</v>
      </c>
      <c r="H14" s="4" t="str">
        <f>[1]IC_201123_Nitrite!H14</f>
        <v>NA</v>
      </c>
      <c r="I14" s="6" t="str">
        <f>[1]IC_201123_Nitrite!I14</f>
        <v>NA</v>
      </c>
      <c r="J14" s="6">
        <f>[1]IC_201123_Nitrite!J14</f>
        <v>0</v>
      </c>
      <c r="K14" s="6" t="str">
        <f>[1]IC_201123_Nitrite!K14</f>
        <v>NA</v>
      </c>
      <c r="L14" s="6" t="str">
        <f>[1]IC_201123_Nitrite!L14</f>
        <v>NA</v>
      </c>
      <c r="M14" s="6">
        <f>[1]IC_201123_Nitrite!M14</f>
        <v>5</v>
      </c>
      <c r="N14" s="6" t="str">
        <f>IF(OR(I14 ="NA", K14&lt;Quality_Nitrite!$U$8), "NA",M14*K14)</f>
        <v>NA</v>
      </c>
      <c r="O14" s="6" t="str">
        <f>IF(OR(L14 ="NA",L14&lt;Quality_Nitrite!$W$8), "NA",M14*L14)</f>
        <v>NA</v>
      </c>
      <c r="P14" s="4" t="str">
        <f>[1]IC_201123_Nitrite!P14</f>
        <v>10 80 Top</v>
      </c>
    </row>
    <row r="15" spans="1:16" x14ac:dyDescent="0.45">
      <c r="A15" s="4">
        <f>[1]IC_201123_Nitrite!A15</f>
        <v>8</v>
      </c>
      <c r="B15" s="4" t="str">
        <f>[1]IC_201123_Nitrite!B15</f>
        <v>10 20 B</v>
      </c>
      <c r="C15" s="4">
        <f>[1]IC_201123_Nitrite!C15</f>
        <v>10</v>
      </c>
      <c r="D15" s="4">
        <f>[1]IC_201123_Nitrite!D15</f>
        <v>20</v>
      </c>
      <c r="E15" s="4" t="str">
        <f>[1]IC_201123_Nitrite!E15</f>
        <v>B</v>
      </c>
      <c r="F15" s="4" t="str">
        <f>[1]IC_201123_Nitrite!F15</f>
        <v>20.11.2023</v>
      </c>
      <c r="G15" s="4">
        <f>[1]IC_201123_Nitrite!G15</f>
        <v>1</v>
      </c>
      <c r="H15" s="4" t="str">
        <f>[1]IC_201123_Nitrite!H15</f>
        <v>NA</v>
      </c>
      <c r="I15" s="6" t="str">
        <f>[1]IC_201123_Nitrite!I15</f>
        <v>NA</v>
      </c>
      <c r="J15" s="6">
        <f>[1]IC_201123_Nitrite!J15</f>
        <v>0</v>
      </c>
      <c r="K15" s="6" t="str">
        <f>[1]IC_201123_Nitrite!K15</f>
        <v>NA</v>
      </c>
      <c r="L15" s="6" t="str">
        <f>[1]IC_201123_Nitrite!L15</f>
        <v>NA</v>
      </c>
      <c r="M15" s="6">
        <f>[1]IC_201123_Nitrite!M15</f>
        <v>5</v>
      </c>
      <c r="N15" s="6" t="str">
        <f>IF(OR(I15 ="NA", K15&lt;Quality_Nitrite!$U$8), "NA",M15*K15)</f>
        <v>NA</v>
      </c>
      <c r="O15" s="6" t="str">
        <f>IF(OR(L15 ="NA",L15&lt;Quality_Nitrite!$W$8), "NA",M15*L15)</f>
        <v>NA</v>
      </c>
      <c r="P15" s="4" t="str">
        <f>[1]IC_201123_Nitrite!P15</f>
        <v>10 20 Bottom</v>
      </c>
    </row>
    <row r="16" spans="1:16" x14ac:dyDescent="0.45">
      <c r="A16" s="4">
        <f>[1]IC_201123_Nitrite!A16</f>
        <v>9</v>
      </c>
      <c r="B16" s="4" t="str">
        <f>[1]IC_201123_Nitrite!B16</f>
        <v>20 30 T</v>
      </c>
      <c r="C16" s="4">
        <f>[1]IC_201123_Nitrite!C16</f>
        <v>20</v>
      </c>
      <c r="D16" s="4">
        <f>[1]IC_201123_Nitrite!D16</f>
        <v>30</v>
      </c>
      <c r="E16" s="4" t="str">
        <f>[1]IC_201123_Nitrite!E16</f>
        <v>T</v>
      </c>
      <c r="F16" s="4" t="str">
        <f>[1]IC_201123_Nitrite!F16</f>
        <v>20.11.2023</v>
      </c>
      <c r="G16" s="4">
        <f>[1]IC_201123_Nitrite!G16</f>
        <v>1</v>
      </c>
      <c r="H16" s="4" t="str">
        <f>[1]IC_201123_Nitrite!H16</f>
        <v>NA</v>
      </c>
      <c r="I16" s="6" t="str">
        <f>[1]IC_201123_Nitrite!I16</f>
        <v>NA</v>
      </c>
      <c r="J16" s="6">
        <f>[1]IC_201123_Nitrite!J16</f>
        <v>0</v>
      </c>
      <c r="K16" s="6" t="str">
        <f>[1]IC_201123_Nitrite!K16</f>
        <v>NA</v>
      </c>
      <c r="L16" s="6" t="str">
        <f>[1]IC_201123_Nitrite!L16</f>
        <v>NA</v>
      </c>
      <c r="M16" s="6">
        <f>[1]IC_201123_Nitrite!M16</f>
        <v>5</v>
      </c>
      <c r="N16" s="6" t="str">
        <f>IF(OR(I16 ="NA", K16&lt;Quality_Nitrite!$U$8), "NA",M16*K16)</f>
        <v>NA</v>
      </c>
      <c r="O16" s="6" t="str">
        <f>IF(OR(L16 ="NA",L16&lt;Quality_Nitrite!$W$8), "NA",M16*L16)</f>
        <v>NA</v>
      </c>
      <c r="P16" s="4" t="str">
        <f>[1]IC_201123_Nitrite!P16</f>
        <v>20 30 Top</v>
      </c>
    </row>
    <row r="17" spans="1:16" x14ac:dyDescent="0.45">
      <c r="A17" s="4">
        <f>[1]IC_201123_Nitrite!A17</f>
        <v>10</v>
      </c>
      <c r="B17" s="4" t="str">
        <f>[1]IC_201123_Nitrite!B17</f>
        <v>10 30 T</v>
      </c>
      <c r="C17" s="4">
        <f>[1]IC_201123_Nitrite!C17</f>
        <v>10</v>
      </c>
      <c r="D17" s="4">
        <f>[1]IC_201123_Nitrite!D17</f>
        <v>30</v>
      </c>
      <c r="E17" s="4" t="str">
        <f>[1]IC_201123_Nitrite!E17</f>
        <v>T</v>
      </c>
      <c r="F17" s="4" t="str">
        <f>[1]IC_201123_Nitrite!F17</f>
        <v>20.11.2023</v>
      </c>
      <c r="G17" s="4">
        <f>[1]IC_201123_Nitrite!G17</f>
        <v>1</v>
      </c>
      <c r="H17" s="4" t="str">
        <f>[1]IC_201123_Nitrite!H17</f>
        <v>NA</v>
      </c>
      <c r="I17" s="6" t="str">
        <f>[1]IC_201123_Nitrite!I17</f>
        <v>NA</v>
      </c>
      <c r="J17" s="6">
        <f>[1]IC_201123_Nitrite!J17</f>
        <v>0</v>
      </c>
      <c r="K17" s="6" t="str">
        <f>[1]IC_201123_Nitrite!K17</f>
        <v>NA</v>
      </c>
      <c r="L17" s="6" t="str">
        <f>[1]IC_201123_Nitrite!L17</f>
        <v>NA</v>
      </c>
      <c r="M17" s="6">
        <f>[1]IC_201123_Nitrite!M17</f>
        <v>5</v>
      </c>
      <c r="N17" s="6" t="str">
        <f>IF(OR(I17 ="NA", K17&lt;Quality_Nitrite!$U$8), "NA",M17*K17)</f>
        <v>NA</v>
      </c>
      <c r="O17" s="6" t="str">
        <f>IF(OR(L17 ="NA",L17&lt;Quality_Nitrite!$W$8), "NA",M17*L17)</f>
        <v>NA</v>
      </c>
      <c r="P17" s="4" t="str">
        <f>[1]IC_201123_Nitrite!P17</f>
        <v>10 30 Top</v>
      </c>
    </row>
    <row r="18" spans="1:16" x14ac:dyDescent="0.45">
      <c r="A18" s="4">
        <f>[1]IC_201123_Nitrite!A18</f>
        <v>11</v>
      </c>
      <c r="B18" s="4" t="str">
        <f>[1]IC_201123_Nitrite!B18</f>
        <v>10 20 T</v>
      </c>
      <c r="C18" s="4">
        <f>[1]IC_201123_Nitrite!C18</f>
        <v>10</v>
      </c>
      <c r="D18" s="4">
        <f>[1]IC_201123_Nitrite!D18</f>
        <v>20</v>
      </c>
      <c r="E18" s="4" t="str">
        <f>[1]IC_201123_Nitrite!E18</f>
        <v>T</v>
      </c>
      <c r="F18" s="4" t="str">
        <f>[1]IC_201123_Nitrite!F18</f>
        <v>20.11.2023</v>
      </c>
      <c r="G18" s="4">
        <f>[1]IC_201123_Nitrite!G18</f>
        <v>1</v>
      </c>
      <c r="H18" s="4" t="str">
        <f>[1]IC_201123_Nitrite!H18</f>
        <v>NA</v>
      </c>
      <c r="I18" s="6" t="str">
        <f>[1]IC_201123_Nitrite!I18</f>
        <v>NA</v>
      </c>
      <c r="J18" s="6">
        <f>[1]IC_201123_Nitrite!J18</f>
        <v>0</v>
      </c>
      <c r="K18" s="6" t="str">
        <f>[1]IC_201123_Nitrite!K18</f>
        <v>NA</v>
      </c>
      <c r="L18" s="6" t="str">
        <f>[1]IC_201123_Nitrite!L18</f>
        <v>NA</v>
      </c>
      <c r="M18" s="6">
        <f>[1]IC_201123_Nitrite!M18</f>
        <v>5</v>
      </c>
      <c r="N18" s="6" t="str">
        <f>IF(OR(I18 ="NA", K18&lt;Quality_Nitrite!$U$8), "NA",M18*K18)</f>
        <v>NA</v>
      </c>
      <c r="O18" s="6" t="str">
        <f>IF(OR(L18 ="NA",L18&lt;Quality_Nitrite!$W$8), "NA",M18*L18)</f>
        <v>NA</v>
      </c>
      <c r="P18" s="4" t="str">
        <f>[1]IC_201123_Nitrite!P18</f>
        <v>10 20 Top</v>
      </c>
    </row>
    <row r="19" spans="1:16" x14ac:dyDescent="0.45">
      <c r="A19" s="4">
        <f>[1]IC_201123_Nitrite!A19</f>
        <v>12</v>
      </c>
      <c r="B19" s="4" t="str">
        <f>[1]IC_201123_Nitrite!B19</f>
        <v>10 100 T</v>
      </c>
      <c r="C19" s="4">
        <f>[1]IC_201123_Nitrite!C19</f>
        <v>10</v>
      </c>
      <c r="D19" s="4">
        <f>[1]IC_201123_Nitrite!D19</f>
        <v>100</v>
      </c>
      <c r="E19" s="4" t="str">
        <f>[1]IC_201123_Nitrite!E19</f>
        <v>T</v>
      </c>
      <c r="F19" s="4" t="str">
        <f>[1]IC_201123_Nitrite!F19</f>
        <v>20.11.2023</v>
      </c>
      <c r="G19" s="4">
        <f>[1]IC_201123_Nitrite!G19</f>
        <v>1</v>
      </c>
      <c r="H19" s="4">
        <f>[1]IC_201123_Nitrite!H19</f>
        <v>4.1100000000000003</v>
      </c>
      <c r="I19" s="6">
        <f>[1]IC_201123_Nitrite!I19</f>
        <v>5.4300000000000001E-2</v>
      </c>
      <c r="J19" s="6">
        <f>[1]IC_201123_Nitrite!J19</f>
        <v>0</v>
      </c>
      <c r="K19" s="6">
        <f>[1]IC_201123_Nitrite!K19</f>
        <v>0.95873472437591789</v>
      </c>
      <c r="L19" s="6">
        <f>[1]IC_201123_Nitrite!L19</f>
        <v>1.1547000000000001</v>
      </c>
      <c r="M19" s="6">
        <f>[1]IC_201123_Nitrite!M19</f>
        <v>5</v>
      </c>
      <c r="N19" s="6" t="str">
        <f>IF(OR(I19 ="NA", K19&lt;Quality_Nitrite!$U$8), "NA",M19*K19)</f>
        <v>NA</v>
      </c>
      <c r="O19" s="6" t="str">
        <f>IF(OR(L19 ="NA",L19&lt;Quality_Nitrite!$W$8), "NA",M19*L19)</f>
        <v>NA</v>
      </c>
      <c r="P19" s="4" t="str">
        <f>[1]IC_201123_Nitrite!P19</f>
        <v>10 100 Top</v>
      </c>
    </row>
    <row r="20" spans="1:16" x14ac:dyDescent="0.45">
      <c r="A20" s="4">
        <f>[1]IC_201123_Nitrite!A20</f>
        <v>13</v>
      </c>
      <c r="B20" s="4" t="str">
        <f>[1]IC_201123_Nitrite!B20</f>
        <v>10 80 B</v>
      </c>
      <c r="C20" s="4">
        <f>[1]IC_201123_Nitrite!C20</f>
        <v>10</v>
      </c>
      <c r="D20" s="4">
        <f>[1]IC_201123_Nitrite!D20</f>
        <v>80</v>
      </c>
      <c r="E20" s="4" t="str">
        <f>[1]IC_201123_Nitrite!E20</f>
        <v>B</v>
      </c>
      <c r="F20" s="4" t="str">
        <f>[1]IC_201123_Nitrite!F20</f>
        <v>20.11.2023</v>
      </c>
      <c r="G20" s="4">
        <f>[1]IC_201123_Nitrite!G20</f>
        <v>1</v>
      </c>
      <c r="H20" s="4" t="str">
        <f>[1]IC_201123_Nitrite!H20</f>
        <v>NA</v>
      </c>
      <c r="I20" s="6" t="str">
        <f>[1]IC_201123_Nitrite!I20</f>
        <v>NA</v>
      </c>
      <c r="J20" s="6">
        <f>[1]IC_201123_Nitrite!J20</f>
        <v>0</v>
      </c>
      <c r="K20" s="6" t="str">
        <f>[1]IC_201123_Nitrite!K20</f>
        <v>NA</v>
      </c>
      <c r="L20" s="6" t="str">
        <f>[1]IC_201123_Nitrite!L20</f>
        <v>NA</v>
      </c>
      <c r="M20" s="6">
        <f>[1]IC_201123_Nitrite!M20</f>
        <v>5</v>
      </c>
      <c r="N20" s="6" t="str">
        <f>IF(OR(I20 ="NA", K20&lt;Quality_Nitrite!$U$8), "NA",M20*K20)</f>
        <v>NA</v>
      </c>
      <c r="O20" s="6" t="str">
        <f>IF(OR(L20 ="NA",L20&lt;Quality_Nitrite!$W$8), "NA",M20*L20)</f>
        <v>NA</v>
      </c>
      <c r="P20" s="4" t="str">
        <f>[1]IC_201123_Nitrite!P20</f>
        <v>10 80 Bottom</v>
      </c>
    </row>
    <row r="21" spans="1:16" x14ac:dyDescent="0.45">
      <c r="A21" s="4">
        <f>[1]IC_201123_Nitrite!A21</f>
        <v>14</v>
      </c>
      <c r="B21" s="4" t="str">
        <f>[1]IC_201123_Nitrite!B21</f>
        <v>20 10 B</v>
      </c>
      <c r="C21" s="4">
        <f>[1]IC_201123_Nitrite!C21</f>
        <v>20</v>
      </c>
      <c r="D21" s="4">
        <f>[1]IC_201123_Nitrite!D21</f>
        <v>10</v>
      </c>
      <c r="E21" s="4" t="str">
        <f>[1]IC_201123_Nitrite!E21</f>
        <v>B</v>
      </c>
      <c r="F21" s="4" t="str">
        <f>[1]IC_201123_Nitrite!F21</f>
        <v>20.11.2023</v>
      </c>
      <c r="G21" s="4">
        <f>[1]IC_201123_Nitrite!G21</f>
        <v>1</v>
      </c>
      <c r="H21" s="4" t="str">
        <f>[1]IC_201123_Nitrite!H21</f>
        <v>NA</v>
      </c>
      <c r="I21" s="6" t="str">
        <f>[1]IC_201123_Nitrite!I21</f>
        <v>NA</v>
      </c>
      <c r="J21" s="6">
        <f>[1]IC_201123_Nitrite!J21</f>
        <v>0</v>
      </c>
      <c r="K21" s="6" t="str">
        <f>[1]IC_201123_Nitrite!K21</f>
        <v>NA</v>
      </c>
      <c r="L21" s="6" t="str">
        <f>[1]IC_201123_Nitrite!L21</f>
        <v>NA</v>
      </c>
      <c r="M21" s="6">
        <f>[1]IC_201123_Nitrite!M21</f>
        <v>5</v>
      </c>
      <c r="N21" s="6" t="str">
        <f>IF(OR(I21 ="NA", K21&lt;Quality_Nitrite!$U$8), "NA",M21*K21)</f>
        <v>NA</v>
      </c>
      <c r="O21" s="6" t="str">
        <f>IF(OR(L21 ="NA",L21&lt;Quality_Nitrite!$W$8), "NA",M21*L21)</f>
        <v>NA</v>
      </c>
      <c r="P21" s="4" t="str">
        <f>[1]IC_201123_Nitrite!P21</f>
        <v>20 10 Bottom</v>
      </c>
    </row>
    <row r="22" spans="1:16" x14ac:dyDescent="0.45">
      <c r="A22" s="4">
        <f>[1]IC_201123_Nitrite!A22</f>
        <v>15</v>
      </c>
      <c r="B22" s="4" t="str">
        <f>[1]IC_201123_Nitrite!B22</f>
        <v>Blank</v>
      </c>
      <c r="C22" s="4"/>
      <c r="D22" s="4"/>
      <c r="E22" s="4"/>
      <c r="F22" s="4" t="str">
        <f>[1]IC_201123_Nitrite!F22</f>
        <v>20.11.2023</v>
      </c>
      <c r="G22" s="4">
        <f>[1]IC_201123_Nitrite!G22</f>
        <v>1</v>
      </c>
      <c r="H22" s="4" t="str">
        <f>[1]IC_201123_Nitrite!H22</f>
        <v>NA</v>
      </c>
      <c r="I22" s="6" t="str">
        <f>[1]IC_201123_Nitrite!I22</f>
        <v>NA</v>
      </c>
      <c r="J22" s="6">
        <f>[1]IC_201123_Nitrite!J22</f>
        <v>0</v>
      </c>
      <c r="K22" s="6" t="str">
        <f>[1]IC_201123_Nitrite!K22</f>
        <v>NA</v>
      </c>
      <c r="L22" s="6" t="str">
        <f>[1]IC_201123_Nitrite!L22</f>
        <v>NA</v>
      </c>
      <c r="M22" s="6">
        <f>[1]IC_201123_Nitrite!M22</f>
        <v>0</v>
      </c>
      <c r="N22" s="6"/>
      <c r="O22" s="6"/>
      <c r="P22" s="4" t="str">
        <f>[1]IC_201123_Nitrite!P22</f>
        <v>DI Water</v>
      </c>
    </row>
    <row r="23" spans="1:16" x14ac:dyDescent="0.45">
      <c r="A23" s="4">
        <f>[1]IC_201123_Nitrite!A23</f>
        <v>16</v>
      </c>
      <c r="B23" s="4" t="str">
        <f>[1]IC_201123_Nitrite!B23</f>
        <v>Cal Check</v>
      </c>
      <c r="C23" s="4"/>
      <c r="D23" s="4"/>
      <c r="E23" s="4"/>
      <c r="F23" s="4" t="str">
        <f>[1]IC_201123_Nitrite!F23</f>
        <v>20.11.2023</v>
      </c>
      <c r="G23" s="4">
        <f>[1]IC_201123_Nitrite!G23</f>
        <v>1</v>
      </c>
      <c r="H23" s="4">
        <f>[1]IC_201123_Nitrite!H23</f>
        <v>4.1829999999999998</v>
      </c>
      <c r="I23" s="6">
        <f>[1]IC_201123_Nitrite!I23</f>
        <v>0.48420000000000002</v>
      </c>
      <c r="J23" s="6">
        <f>[1]IC_201123_Nitrite!J23</f>
        <v>0</v>
      </c>
      <c r="K23" s="6">
        <f>[1]IC_201123_Nitrite!K23</f>
        <v>4.7063665507018131</v>
      </c>
      <c r="L23" s="6">
        <f>[1]IC_201123_Nitrite!L23</f>
        <v>4.8452999999999999</v>
      </c>
      <c r="M23" s="6">
        <f>[1]IC_201123_Nitrite!M23</f>
        <v>20</v>
      </c>
      <c r="N23" s="6"/>
      <c r="O23" s="6"/>
      <c r="P23" s="4" t="str">
        <f>[1]IC_201123_Nitrite!P23</f>
        <v>x20 dil</v>
      </c>
    </row>
    <row r="24" spans="1:16" x14ac:dyDescent="0.45">
      <c r="A24" s="4">
        <f>[1]IC_201123_Nitrite!A24</f>
        <v>17</v>
      </c>
      <c r="B24" s="4" t="str">
        <f>[1]IC_201123_Nitrite!B24</f>
        <v>0 90 B</v>
      </c>
      <c r="C24" s="4"/>
      <c r="D24" s="4"/>
      <c r="E24" s="4"/>
      <c r="F24" s="4" t="str">
        <f>[1]IC_201123_Nitrite!F24</f>
        <v>20.11.2023</v>
      </c>
      <c r="G24" s="4">
        <f>[1]IC_201123_Nitrite!G24</f>
        <v>1</v>
      </c>
      <c r="H24" s="4" t="str">
        <f>[1]IC_201123_Nitrite!H24</f>
        <v>NA</v>
      </c>
      <c r="I24" s="6" t="str">
        <f>[1]IC_201123_Nitrite!I24</f>
        <v>NA</v>
      </c>
      <c r="J24" s="6">
        <f>[1]IC_201123_Nitrite!J24</f>
        <v>0</v>
      </c>
      <c r="K24" s="6" t="str">
        <f>[1]IC_201123_Nitrite!K24</f>
        <v>NA</v>
      </c>
      <c r="L24" s="6" t="str">
        <f>[1]IC_201123_Nitrite!L24</f>
        <v>NA</v>
      </c>
      <c r="M24" s="6">
        <f>[1]IC_201123_Nitrite!M24</f>
        <v>0</v>
      </c>
      <c r="N24" s="6"/>
      <c r="O24" s="6"/>
      <c r="P24" s="4" t="str">
        <f>[1]IC_201123_Nitrite!P24</f>
        <v>Disregard, started by accident</v>
      </c>
    </row>
    <row r="25" spans="1:16" x14ac:dyDescent="0.45">
      <c r="A25" s="4">
        <f>[1]IC_201123_Nitrite!A25</f>
        <v>18</v>
      </c>
      <c r="B25" s="4" t="str">
        <f>[1]IC_201123_Nitrite!B25</f>
        <v>Blank</v>
      </c>
      <c r="C25" s="4"/>
      <c r="D25" s="4"/>
      <c r="E25" s="4"/>
      <c r="F25" s="4" t="str">
        <f>[1]IC_201123_Nitrite!F25</f>
        <v>20.11.2023</v>
      </c>
      <c r="G25" s="4">
        <f>[1]IC_201123_Nitrite!G25</f>
        <v>1</v>
      </c>
      <c r="H25" s="4" t="str">
        <f>[1]IC_201123_Nitrite!H25</f>
        <v>NA</v>
      </c>
      <c r="I25" s="6" t="str">
        <f>[1]IC_201123_Nitrite!I25</f>
        <v>NA</v>
      </c>
      <c r="J25" s="6">
        <f>[1]IC_201123_Nitrite!J25</f>
        <v>0</v>
      </c>
      <c r="K25" s="6" t="str">
        <f>[1]IC_201123_Nitrite!K25</f>
        <v>NA</v>
      </c>
      <c r="L25" s="6" t="str">
        <f>[1]IC_201123_Nitrite!L25</f>
        <v>NA</v>
      </c>
      <c r="M25" s="6">
        <f>[1]IC_201123_Nitrite!M25</f>
        <v>0</v>
      </c>
      <c r="N25" s="6"/>
      <c r="O25" s="6"/>
      <c r="P25" s="4" t="str">
        <f>[1]IC_201123_Nitrite!P25</f>
        <v>Disregard, wash column</v>
      </c>
    </row>
    <row r="26" spans="1:16" x14ac:dyDescent="0.45">
      <c r="A26" s="4">
        <f>[1]IC_201123_Nitrite!A26</f>
        <v>19</v>
      </c>
      <c r="B26" s="4" t="str">
        <f>[1]IC_201123_Nitrite!B26</f>
        <v>Blank</v>
      </c>
      <c r="C26" s="4"/>
      <c r="D26" s="4"/>
      <c r="E26" s="4"/>
      <c r="F26" s="4" t="str">
        <f>[1]IC_201123_Nitrite!F26</f>
        <v>20.11.2023</v>
      </c>
      <c r="G26" s="4">
        <f>[1]IC_201123_Nitrite!G26</f>
        <v>1</v>
      </c>
      <c r="H26" s="4" t="str">
        <f>[1]IC_201123_Nitrite!H26</f>
        <v>NA</v>
      </c>
      <c r="I26" s="6" t="str">
        <f>[1]IC_201123_Nitrite!I26</f>
        <v>NA</v>
      </c>
      <c r="J26" s="6">
        <f>[1]IC_201123_Nitrite!J26</f>
        <v>0</v>
      </c>
      <c r="K26" s="6" t="str">
        <f>[1]IC_201123_Nitrite!K26</f>
        <v>NA</v>
      </c>
      <c r="L26" s="6" t="str">
        <f>[1]IC_201123_Nitrite!L26</f>
        <v>NA</v>
      </c>
      <c r="M26" s="6">
        <f>[1]IC_201123_Nitrite!M26</f>
        <v>0</v>
      </c>
      <c r="N26" s="6"/>
      <c r="O26" s="6"/>
      <c r="P26" s="4" t="str">
        <f>[1]IC_201123_Nitrite!P26</f>
        <v>DI Water</v>
      </c>
    </row>
    <row r="27" spans="1:16" x14ac:dyDescent="0.45">
      <c r="A27" s="4">
        <f>[1]IC_201123_Nitrite!A27</f>
        <v>20</v>
      </c>
      <c r="B27" s="4" t="str">
        <f>[1]IC_201123_Nitrite!B27</f>
        <v>0 90 B</v>
      </c>
      <c r="C27" s="4">
        <f>[1]IC_201123_Nitrite!C27</f>
        <v>0</v>
      </c>
      <c r="D27" s="4">
        <f>[1]IC_201123_Nitrite!D27</f>
        <v>90</v>
      </c>
      <c r="E27" s="4" t="str">
        <f>[1]IC_201123_Nitrite!E27</f>
        <v>B</v>
      </c>
      <c r="F27" s="4" t="str">
        <f>[1]IC_201123_Nitrite!F27</f>
        <v>20.11.2023</v>
      </c>
      <c r="G27" s="4">
        <f>[1]IC_201123_Nitrite!G27</f>
        <v>1</v>
      </c>
      <c r="H27" s="4" t="str">
        <f>[1]IC_201123_Nitrite!H27</f>
        <v>NA</v>
      </c>
      <c r="I27" s="6" t="str">
        <f>[1]IC_201123_Nitrite!I27</f>
        <v>NA</v>
      </c>
      <c r="J27" s="6">
        <f>[1]IC_201123_Nitrite!J27</f>
        <v>0</v>
      </c>
      <c r="K27" s="6" t="str">
        <f>[1]IC_201123_Nitrite!K27</f>
        <v>NA</v>
      </c>
      <c r="L27" s="6" t="str">
        <f>[1]IC_201123_Nitrite!L27</f>
        <v>NA</v>
      </c>
      <c r="M27" s="6">
        <f>[1]IC_201123_Nitrite!M27</f>
        <v>5</v>
      </c>
      <c r="N27" s="6" t="str">
        <f>IF(OR(I27 ="NA", K27&lt;Quality_Nitrite!$U$8), "NA",M27*K27)</f>
        <v>NA</v>
      </c>
      <c r="O27" s="6" t="str">
        <f>IF(OR(L27 ="NA",L27&lt;Quality_Nitrite!$W$8), "NA",M27*L27)</f>
        <v>NA</v>
      </c>
      <c r="P27" s="4" t="str">
        <f>[1]IC_201123_Nitrite!P27</f>
        <v>0 90 Bottom</v>
      </c>
    </row>
    <row r="28" spans="1:16" x14ac:dyDescent="0.45">
      <c r="A28" s="4">
        <f>[1]IC_201123_Nitrite!A28</f>
        <v>21</v>
      </c>
      <c r="B28" s="4" t="str">
        <f>[1]IC_201123_Nitrite!B28</f>
        <v>10 40 T</v>
      </c>
      <c r="C28" s="4">
        <f>[1]IC_201123_Nitrite!C28</f>
        <v>10</v>
      </c>
      <c r="D28" s="4">
        <f>[1]IC_201123_Nitrite!D28</f>
        <v>40</v>
      </c>
      <c r="E28" s="4" t="str">
        <f>[1]IC_201123_Nitrite!E28</f>
        <v>T</v>
      </c>
      <c r="F28" s="4" t="str">
        <f>[1]IC_201123_Nitrite!F28</f>
        <v>20.11.2023</v>
      </c>
      <c r="G28" s="4">
        <f>[1]IC_201123_Nitrite!G28</f>
        <v>1</v>
      </c>
      <c r="H28" s="4">
        <f>[1]IC_201123_Nitrite!H28</f>
        <v>4.1369999999999996</v>
      </c>
      <c r="I28" s="6">
        <f>[1]IC_201123_Nitrite!I28</f>
        <v>2.47E-2</v>
      </c>
      <c r="J28" s="6">
        <f>[1]IC_201123_Nitrite!J28</f>
        <v>0</v>
      </c>
      <c r="K28" s="6">
        <f>[1]IC_201123_Nitrite!K28</f>
        <v>0.7006981994649002</v>
      </c>
      <c r="L28" s="6">
        <f>[1]IC_201123_Nitrite!L28</f>
        <v>0.90069999999999995</v>
      </c>
      <c r="M28" s="6">
        <f>[1]IC_201123_Nitrite!M28</f>
        <v>5</v>
      </c>
      <c r="N28" s="6" t="str">
        <f>IF(OR(I28 ="NA", K28&lt;Quality_Nitrite!$U$8), "NA",M28*K28)</f>
        <v>NA</v>
      </c>
      <c r="O28" s="6" t="str">
        <f>IF(OR(L28 ="NA",L28&lt;Quality_Nitrite!$W$8), "NA",M28*L28)</f>
        <v>NA</v>
      </c>
      <c r="P28" s="4" t="str">
        <f>[1]IC_201123_Nitrite!P28</f>
        <v>10 40 Top</v>
      </c>
    </row>
    <row r="29" spans="1:16" x14ac:dyDescent="0.45">
      <c r="A29" s="4">
        <f>[1]IC_201123_Nitrite!A29</f>
        <v>22</v>
      </c>
      <c r="B29" s="4" t="str">
        <f>[1]IC_201123_Nitrite!B29</f>
        <v>10 50 T</v>
      </c>
      <c r="C29" s="4">
        <f>[1]IC_201123_Nitrite!C29</f>
        <v>10</v>
      </c>
      <c r="D29" s="4">
        <f>[1]IC_201123_Nitrite!D29</f>
        <v>50</v>
      </c>
      <c r="E29" s="4" t="str">
        <f>[1]IC_201123_Nitrite!E29</f>
        <v>T</v>
      </c>
      <c r="F29" s="4" t="str">
        <f>[1]IC_201123_Nitrite!F29</f>
        <v>20.11.2023</v>
      </c>
      <c r="G29" s="4">
        <f>[1]IC_201123_Nitrite!G29</f>
        <v>1</v>
      </c>
      <c r="H29" s="4" t="str">
        <f>[1]IC_201123_Nitrite!H29</f>
        <v>NA</v>
      </c>
      <c r="I29" s="6" t="str">
        <f>[1]IC_201123_Nitrite!I29</f>
        <v>NA</v>
      </c>
      <c r="J29" s="6">
        <f>[1]IC_201123_Nitrite!J29</f>
        <v>0</v>
      </c>
      <c r="K29" s="6" t="str">
        <f>[1]IC_201123_Nitrite!K29</f>
        <v>NA</v>
      </c>
      <c r="L29" s="6" t="str">
        <f>[1]IC_201123_Nitrite!L29</f>
        <v>NA</v>
      </c>
      <c r="M29" s="6">
        <f>[1]IC_201123_Nitrite!M29</f>
        <v>5</v>
      </c>
      <c r="N29" s="6" t="str">
        <f>IF(OR(I29 ="NA", K29&lt;Quality_Nitrite!$U$8), "NA",M29*K29)</f>
        <v>NA</v>
      </c>
      <c r="O29" s="6" t="str">
        <f>IF(OR(L29 ="NA",L29&lt;Quality_Nitrite!$W$8), "NA",M29*L29)</f>
        <v>NA</v>
      </c>
      <c r="P29" s="4" t="str">
        <f>[1]IC_201123_Nitrite!P29</f>
        <v>10 50 Top</v>
      </c>
    </row>
    <row r="30" spans="1:16" x14ac:dyDescent="0.45">
      <c r="A30" s="4">
        <f>[1]IC_201123_Nitrite!A30</f>
        <v>23</v>
      </c>
      <c r="B30" s="4" t="str">
        <f>[1]IC_201123_Nitrite!B30</f>
        <v>0 50 B</v>
      </c>
      <c r="C30" s="4">
        <f>[1]IC_201123_Nitrite!C30</f>
        <v>0</v>
      </c>
      <c r="D30" s="4">
        <f>[1]IC_201123_Nitrite!D30</f>
        <v>50</v>
      </c>
      <c r="E30" s="4" t="str">
        <f>[1]IC_201123_Nitrite!E30</f>
        <v>B</v>
      </c>
      <c r="F30" s="4" t="str">
        <f>[1]IC_201123_Nitrite!F30</f>
        <v>20.11.2023</v>
      </c>
      <c r="G30" s="4">
        <f>[1]IC_201123_Nitrite!G30</f>
        <v>1</v>
      </c>
      <c r="H30" s="4" t="str">
        <f>[1]IC_201123_Nitrite!H30</f>
        <v>NA</v>
      </c>
      <c r="I30" s="6" t="str">
        <f>[1]IC_201123_Nitrite!I30</f>
        <v>NA</v>
      </c>
      <c r="J30" s="6">
        <f>[1]IC_201123_Nitrite!J30</f>
        <v>0</v>
      </c>
      <c r="K30" s="6" t="str">
        <f>[1]IC_201123_Nitrite!K30</f>
        <v>NA</v>
      </c>
      <c r="L30" s="6" t="str">
        <f>[1]IC_201123_Nitrite!L30</f>
        <v>NA</v>
      </c>
      <c r="M30" s="6">
        <f>[1]IC_201123_Nitrite!M30</f>
        <v>5</v>
      </c>
      <c r="N30" s="6" t="str">
        <f>IF(OR(I30 ="NA", K30&lt;Quality_Nitrite!$U$8), "NA",M30*K30)</f>
        <v>NA</v>
      </c>
      <c r="O30" s="6" t="str">
        <f>IF(OR(L30 ="NA",L30&lt;Quality_Nitrite!$W$8), "NA",M30*L30)</f>
        <v>NA</v>
      </c>
      <c r="P30" s="4" t="str">
        <f>[1]IC_201123_Nitrite!P30</f>
        <v>0 50 Bottom</v>
      </c>
    </row>
    <row r="31" spans="1:16" x14ac:dyDescent="0.45">
      <c r="A31" s="4">
        <f>[1]IC_201123_Nitrite!A31</f>
        <v>24</v>
      </c>
      <c r="B31" s="4" t="str">
        <f>[1]IC_201123_Nitrite!B31</f>
        <v>10 60 B</v>
      </c>
      <c r="C31" s="4">
        <f>[1]IC_201123_Nitrite!C31</f>
        <v>10</v>
      </c>
      <c r="D31" s="4">
        <f>[1]IC_201123_Nitrite!D31</f>
        <v>60</v>
      </c>
      <c r="E31" s="4" t="str">
        <f>[1]IC_201123_Nitrite!E31</f>
        <v>B</v>
      </c>
      <c r="F31" s="4" t="str">
        <f>[1]IC_201123_Nitrite!F31</f>
        <v>20.11.2023</v>
      </c>
      <c r="G31" s="4">
        <f>[1]IC_201123_Nitrite!G31</f>
        <v>1</v>
      </c>
      <c r="H31" s="4" t="str">
        <f>[1]IC_201123_Nitrite!H31</f>
        <v>NA</v>
      </c>
      <c r="I31" s="6" t="str">
        <f>[1]IC_201123_Nitrite!I31</f>
        <v>NA</v>
      </c>
      <c r="J31" s="6">
        <f>[1]IC_201123_Nitrite!J31</f>
        <v>0</v>
      </c>
      <c r="K31" s="6" t="str">
        <f>[1]IC_201123_Nitrite!K31</f>
        <v>NA</v>
      </c>
      <c r="L31" s="6" t="str">
        <f>[1]IC_201123_Nitrite!L31</f>
        <v>NA</v>
      </c>
      <c r="M31" s="6">
        <f>[1]IC_201123_Nitrite!M31</f>
        <v>5</v>
      </c>
      <c r="N31" s="6" t="str">
        <f>IF(OR(I31 ="NA", K31&lt;Quality_Nitrite!$U$8), "NA",M31*K31)</f>
        <v>NA</v>
      </c>
      <c r="O31" s="6" t="str">
        <f>IF(OR(L31 ="NA",L31&lt;Quality_Nitrite!$W$8), "NA",M31*L31)</f>
        <v>NA</v>
      </c>
      <c r="P31" s="4" t="str">
        <f>[1]IC_201123_Nitrite!P31</f>
        <v>10 60 Bottom</v>
      </c>
    </row>
    <row r="32" spans="1:16" x14ac:dyDescent="0.45">
      <c r="A32" s="4">
        <f>[1]IC_201123_Nitrite!A32</f>
        <v>25</v>
      </c>
      <c r="B32" s="4" t="str">
        <f>[1]IC_201123_Nitrite!B32</f>
        <v>10 70 B</v>
      </c>
      <c r="C32" s="4">
        <f>[1]IC_201123_Nitrite!C32</f>
        <v>10</v>
      </c>
      <c r="D32" s="4">
        <f>[1]IC_201123_Nitrite!D32</f>
        <v>70</v>
      </c>
      <c r="E32" s="4" t="str">
        <f>[1]IC_201123_Nitrite!E32</f>
        <v>B</v>
      </c>
      <c r="F32" s="4" t="str">
        <f>[1]IC_201123_Nitrite!F32</f>
        <v>20.11.2023</v>
      </c>
      <c r="G32" s="4">
        <f>[1]IC_201123_Nitrite!G32</f>
        <v>1</v>
      </c>
      <c r="H32" s="4">
        <f>[1]IC_201123_Nitrite!H32</f>
        <v>4.0970000000000004</v>
      </c>
      <c r="I32" s="6">
        <f>[1]IC_201123_Nitrite!I32</f>
        <v>6.3899999999999998E-2</v>
      </c>
      <c r="J32" s="6">
        <f>[1]IC_201123_Nitrite!J32</f>
        <v>0</v>
      </c>
      <c r="K32" s="6">
        <f>[1]IC_201123_Nitrite!K32</f>
        <v>1.0424222459686805</v>
      </c>
      <c r="L32" s="6">
        <f>[1]IC_201123_Nitrite!L32</f>
        <v>1.2372000000000001</v>
      </c>
      <c r="M32" s="6">
        <f>[1]IC_201123_Nitrite!M32</f>
        <v>5</v>
      </c>
      <c r="N32" s="6" t="str">
        <f>IF(OR(I32 ="NA", K32&lt;Quality_Nitrite!$U$8), "NA",M32*K32)</f>
        <v>NA</v>
      </c>
      <c r="O32" s="6" t="str">
        <f>IF(OR(L32 ="NA",L32&lt;Quality_Nitrite!$W$8), "NA",M32*L32)</f>
        <v>NA</v>
      </c>
      <c r="P32" s="4" t="str">
        <f>[1]IC_201123_Nitrite!P32</f>
        <v>10 70 Bottom</v>
      </c>
    </row>
    <row r="33" spans="1:16" x14ac:dyDescent="0.45">
      <c r="A33" s="4">
        <f>[1]IC_201123_Nitrite!A33</f>
        <v>26</v>
      </c>
      <c r="B33" s="4" t="str">
        <f>[1]IC_201123_Nitrite!B33</f>
        <v>10 100 B</v>
      </c>
      <c r="C33" s="4">
        <f>[1]IC_201123_Nitrite!C33</f>
        <v>10</v>
      </c>
      <c r="D33" s="4">
        <f>[1]IC_201123_Nitrite!D33</f>
        <v>100</v>
      </c>
      <c r="E33" s="4" t="str">
        <f>[1]IC_201123_Nitrite!E33</f>
        <v>B</v>
      </c>
      <c r="F33" s="4" t="str">
        <f>[1]IC_201123_Nitrite!F33</f>
        <v>20.11.2023</v>
      </c>
      <c r="G33" s="4">
        <f>[1]IC_201123_Nitrite!G33</f>
        <v>1</v>
      </c>
      <c r="H33" s="4">
        <f>[1]IC_201123_Nitrite!H33</f>
        <v>4.0869999999999997</v>
      </c>
      <c r="I33" s="6">
        <f>[1]IC_201123_Nitrite!I33</f>
        <v>0.11700000000000001</v>
      </c>
      <c r="J33" s="6">
        <f>[1]IC_201123_Nitrite!J33</f>
        <v>0</v>
      </c>
      <c r="K33" s="6">
        <f>[1]IC_201123_Nitrite!K33</f>
        <v>1.505318849778648</v>
      </c>
      <c r="L33" s="6">
        <f>[1]IC_201123_Nitrite!L33</f>
        <v>1.6926000000000001</v>
      </c>
      <c r="M33" s="6">
        <f>[1]IC_201123_Nitrite!M33</f>
        <v>5</v>
      </c>
      <c r="N33" s="6">
        <f>IF(OR(I33 ="NA", K33&lt;Quality_Nitrite!$U$8), "NA",M33*K33)</f>
        <v>7.5265942488932405</v>
      </c>
      <c r="O33" s="6">
        <f>IF(OR(L33 ="NA",L33&lt;Quality_Nitrite!$W$8), "NA",M33*L33)</f>
        <v>8.463000000000001</v>
      </c>
      <c r="P33" s="4" t="str">
        <f>[1]IC_201123_Nitrite!P33</f>
        <v>10 100 Bottom</v>
      </c>
    </row>
    <row r="34" spans="1:16" x14ac:dyDescent="0.45">
      <c r="A34" s="4">
        <f>[1]IC_201123_Nitrite!A34</f>
        <v>27</v>
      </c>
      <c r="B34" s="4" t="str">
        <f>[1]IC_201123_Nitrite!B34</f>
        <v>Cal Check</v>
      </c>
      <c r="C34" s="4"/>
      <c r="D34" s="4"/>
      <c r="E34" s="4"/>
      <c r="F34" s="4" t="str">
        <f>[1]IC_201123_Nitrite!F34</f>
        <v>20.11.2023</v>
      </c>
      <c r="G34" s="4">
        <f>[1]IC_201123_Nitrite!G34</f>
        <v>1</v>
      </c>
      <c r="H34" s="4">
        <f>[1]IC_201123_Nitrite!H34</f>
        <v>4.17</v>
      </c>
      <c r="I34" s="6">
        <f>[1]IC_201123_Nitrite!I34</f>
        <v>0.5091</v>
      </c>
      <c r="J34" s="6">
        <f>[1]IC_201123_Nitrite!J34</f>
        <v>0</v>
      </c>
      <c r="K34" s="6">
        <f>[1]IC_201123_Nitrite!K34</f>
        <v>4.9234310598330415</v>
      </c>
      <c r="L34" s="6">
        <f>[1]IC_201123_Nitrite!L34</f>
        <v>5.0590000000000002</v>
      </c>
      <c r="M34" s="6">
        <f>[1]IC_201123_Nitrite!M34</f>
        <v>20</v>
      </c>
      <c r="N34" s="6"/>
      <c r="O34" s="6"/>
      <c r="P34" s="4" t="str">
        <f>[1]IC_201123_Nitrite!P34</f>
        <v>x20 dil</v>
      </c>
    </row>
    <row r="35" spans="1:16" x14ac:dyDescent="0.45">
      <c r="A35" s="4">
        <f>[1]IC_201123_Nitrite!A35</f>
        <v>28</v>
      </c>
      <c r="B35" s="4" t="str">
        <f>[1]IC_201123_Nitrite!B35</f>
        <v>Blank</v>
      </c>
      <c r="C35" s="4"/>
      <c r="D35" s="4"/>
      <c r="E35" s="4"/>
      <c r="F35" s="4" t="str">
        <f>[1]IC_201123_Nitrite!F35</f>
        <v>20.11.2023</v>
      </c>
      <c r="G35" s="4">
        <f>[1]IC_201123_Nitrite!G35</f>
        <v>1</v>
      </c>
      <c r="H35" s="4" t="str">
        <f>[1]IC_201123_Nitrite!H35</f>
        <v>NA</v>
      </c>
      <c r="I35" s="6" t="str">
        <f>[1]IC_201123_Nitrite!I35</f>
        <v>NA</v>
      </c>
      <c r="J35" s="6">
        <f>[1]IC_201123_Nitrite!J35</f>
        <v>0</v>
      </c>
      <c r="K35" s="6" t="str">
        <f>[1]IC_201123_Nitrite!K35</f>
        <v>NA</v>
      </c>
      <c r="L35" s="6" t="str">
        <f>[1]IC_201123_Nitrite!L35</f>
        <v>NA</v>
      </c>
      <c r="M35" s="6">
        <f>[1]IC_201123_Nitrite!M35</f>
        <v>0</v>
      </c>
      <c r="N35" s="6"/>
      <c r="O35" s="6"/>
      <c r="P35" s="4" t="str">
        <f>[1]IC_201123_Nitrite!P35</f>
        <v>DI Water</v>
      </c>
    </row>
    <row r="36" spans="1:16" x14ac:dyDescent="0.45">
      <c r="A36" s="4" t="str">
        <f>[2]IC_101123_Nitrite!A2</f>
        <v>Cal 1</v>
      </c>
      <c r="B36" s="4" t="str">
        <f>[2]IC_101123_Nitrite!B2</f>
        <v>NA</v>
      </c>
      <c r="C36" s="4"/>
      <c r="D36" s="4"/>
      <c r="E36" s="4"/>
      <c r="F36" s="4" t="str">
        <f>[2]IC_101123_Nitrite!F2</f>
        <v>10.11.2023</v>
      </c>
      <c r="G36" s="4">
        <f>[2]IC_101123_Nitrite!G2</f>
        <v>1</v>
      </c>
      <c r="H36" s="4" t="str">
        <f>[2]IC_101123_Nitrite!H2</f>
        <v>NA</v>
      </c>
      <c r="I36" s="6" t="str">
        <f>[2]IC_101123_Nitrite!I2</f>
        <v>NA</v>
      </c>
      <c r="J36" s="6">
        <f>[2]IC_101123_Nitrite!J2</f>
        <v>0</v>
      </c>
      <c r="K36" s="6" t="str">
        <f>[2]IC_101123_Nitrite!K2</f>
        <v>NA</v>
      </c>
      <c r="L36" s="6" t="str">
        <f>[2]IC_101123_Nitrite!L2</f>
        <v>NA</v>
      </c>
      <c r="M36" s="6">
        <f>[2]IC_101123_Nitrite!M2</f>
        <v>0</v>
      </c>
      <c r="N36" s="6"/>
      <c r="O36" s="6"/>
      <c r="P36" s="4" t="str">
        <f>[2]IC_101123_Nitrite!P2</f>
        <v>Instrument Issues</v>
      </c>
    </row>
    <row r="37" spans="1:16" x14ac:dyDescent="0.45">
      <c r="A37" s="4" t="str">
        <f>[2]IC_101123_Nitrite!A3</f>
        <v>Cal 2</v>
      </c>
      <c r="B37" s="4" t="str">
        <f>[2]IC_101123_Nitrite!B3</f>
        <v>Blank</v>
      </c>
      <c r="C37" s="4"/>
      <c r="D37" s="4"/>
      <c r="E37" s="4"/>
      <c r="F37" s="4" t="str">
        <f>[2]IC_101123_Nitrite!F3</f>
        <v>10.11.2023</v>
      </c>
      <c r="G37" s="4">
        <f>[2]IC_101123_Nitrite!G3</f>
        <v>1</v>
      </c>
      <c r="H37" s="4">
        <f>[2]IC_101123_Nitrite!H3</f>
        <v>0</v>
      </c>
      <c r="I37" s="6">
        <f>[2]IC_101123_Nitrite!I3</f>
        <v>0</v>
      </c>
      <c r="J37" s="6">
        <f>[2]IC_101123_Nitrite!J3</f>
        <v>0</v>
      </c>
      <c r="K37" s="6">
        <f>[2]IC_101123_Nitrite!K3</f>
        <v>0.44813430214861671</v>
      </c>
      <c r="L37" s="6">
        <f>[2]IC_101123_Nitrite!L3</f>
        <v>0</v>
      </c>
      <c r="M37" s="6">
        <f>[2]IC_101123_Nitrite!M3</f>
        <v>0</v>
      </c>
      <c r="N37" s="6"/>
      <c r="O37" s="6"/>
      <c r="P37" s="4" t="str">
        <f>[2]IC_101123_Nitrite!P3</f>
        <v>DI Water</v>
      </c>
    </row>
    <row r="38" spans="1:16" x14ac:dyDescent="0.45">
      <c r="A38" s="4" t="str">
        <f>[2]IC_101123_Nitrite!A4</f>
        <v>Cal 3</v>
      </c>
      <c r="B38" s="4" t="str">
        <f>[2]IC_101123_Nitrite!B4</f>
        <v>x 5</v>
      </c>
      <c r="C38" s="4"/>
      <c r="D38" s="4"/>
      <c r="E38" s="4"/>
      <c r="F38" s="4" t="str">
        <f>[2]IC_101123_Nitrite!F4</f>
        <v>10.11.2023</v>
      </c>
      <c r="G38" s="4">
        <f>[2]IC_101123_Nitrite!G4</f>
        <v>1</v>
      </c>
      <c r="H38" s="4">
        <f>[2]IC_101123_Nitrite!H4</f>
        <v>4.1870000000000003</v>
      </c>
      <c r="I38" s="6">
        <f>[2]IC_101123_Nitrite!I4</f>
        <v>2.0341</v>
      </c>
      <c r="J38" s="6">
        <f>[2]IC_101123_Nitrite!J4</f>
        <v>20</v>
      </c>
      <c r="K38" s="6">
        <f>[2]IC_101123_Nitrite!K4</f>
        <v>20.13363875469253</v>
      </c>
      <c r="L38" s="6">
        <f>[2]IC_101123_Nitrite!L4</f>
        <v>20.131399999999999</v>
      </c>
      <c r="M38" s="6">
        <f>[2]IC_101123_Nitrite!M4</f>
        <v>5</v>
      </c>
      <c r="N38" s="6"/>
      <c r="O38" s="6"/>
      <c r="P38" s="4" t="str">
        <f>[2]IC_101123_Nitrite!P4</f>
        <v>1 mL in 5</v>
      </c>
    </row>
    <row r="39" spans="1:16" x14ac:dyDescent="0.45">
      <c r="A39" s="4" t="str">
        <f>[2]IC_101123_Nitrite!A5</f>
        <v>Cal 4</v>
      </c>
      <c r="B39" s="4" t="str">
        <f>[2]IC_101123_Nitrite!B5</f>
        <v>x 10</v>
      </c>
      <c r="C39" s="4"/>
      <c r="D39" s="4"/>
      <c r="E39" s="4"/>
      <c r="F39" s="4" t="str">
        <f>[2]IC_101123_Nitrite!F5</f>
        <v>10.11.2023</v>
      </c>
      <c r="G39" s="4">
        <f>[2]IC_101123_Nitrite!G5</f>
        <v>1</v>
      </c>
      <c r="H39" s="4">
        <f>[2]IC_101123_Nitrite!H5</f>
        <v>4.1870000000000003</v>
      </c>
      <c r="I39" s="6">
        <f>[2]IC_101123_Nitrite!I5</f>
        <v>0.96020000000000005</v>
      </c>
      <c r="J39" s="6">
        <f>[2]IC_101123_Nitrite!J5</f>
        <v>10</v>
      </c>
      <c r="K39" s="6">
        <f>[2]IC_101123_Nitrite!K5</f>
        <v>9.7407066315978383</v>
      </c>
      <c r="L39" s="6">
        <f>[2]IC_101123_Nitrite!L5</f>
        <v>9.7161000000000008</v>
      </c>
      <c r="M39" s="6">
        <f>[2]IC_101123_Nitrite!M5</f>
        <v>10</v>
      </c>
      <c r="N39" s="6"/>
      <c r="O39" s="6"/>
      <c r="P39" s="4" t="str">
        <f>[2]IC_101123_Nitrite!P5</f>
        <v>0.5 mL in 5</v>
      </c>
    </row>
    <row r="40" spans="1:16" x14ac:dyDescent="0.45">
      <c r="A40" s="4" t="str">
        <f>[2]IC_101123_Nitrite!A6</f>
        <v>Cal 5</v>
      </c>
      <c r="B40" s="4" t="str">
        <f>[2]IC_101123_Nitrite!B6</f>
        <v>x 20</v>
      </c>
      <c r="C40" s="4"/>
      <c r="D40" s="4"/>
      <c r="E40" s="4"/>
      <c r="F40" s="4" t="str">
        <f>[2]IC_101123_Nitrite!F6</f>
        <v>10.11.2023</v>
      </c>
      <c r="G40" s="4">
        <f>[2]IC_101123_Nitrite!G6</f>
        <v>1</v>
      </c>
      <c r="H40" s="4">
        <f>[2]IC_101123_Nitrite!H6</f>
        <v>4.1829999999999998</v>
      </c>
      <c r="I40" s="6">
        <f>[2]IC_101123_Nitrite!I6</f>
        <v>0.4708</v>
      </c>
      <c r="J40" s="6">
        <f>[2]IC_101123_Nitrite!J6</f>
        <v>5</v>
      </c>
      <c r="K40" s="6">
        <f>[2]IC_101123_Nitrite!K6</f>
        <v>5.0044174230658154</v>
      </c>
      <c r="L40" s="6">
        <f>[2]IC_101123_Nitrite!L6</f>
        <v>4.9687999999999999</v>
      </c>
      <c r="M40" s="6">
        <f>[2]IC_101123_Nitrite!M6</f>
        <v>20</v>
      </c>
      <c r="N40" s="6"/>
      <c r="O40" s="6"/>
      <c r="P40" s="4" t="str">
        <f>[2]IC_101123_Nitrite!P6</f>
        <v>0.5 mL in 10</v>
      </c>
    </row>
    <row r="41" spans="1:16" x14ac:dyDescent="0.45">
      <c r="A41" s="4" t="str">
        <f>[2]IC_101123_Nitrite!A7</f>
        <v>Cal 6</v>
      </c>
      <c r="B41" s="4" t="str">
        <f>[2]IC_101123_Nitrite!B7</f>
        <v>x 50</v>
      </c>
      <c r="C41" s="4"/>
      <c r="D41" s="4"/>
      <c r="E41" s="4"/>
      <c r="F41" s="4" t="str">
        <f>[2]IC_101123_Nitrite!F7</f>
        <v>10.11.2023</v>
      </c>
      <c r="G41" s="4">
        <f>[2]IC_101123_Nitrite!G7</f>
        <v>1</v>
      </c>
      <c r="H41" s="4">
        <f>[2]IC_101123_Nitrite!H7</f>
        <v>4.1829999999999998</v>
      </c>
      <c r="I41" s="6">
        <f>[2]IC_101123_Nitrite!I7</f>
        <v>0.18360000000000001</v>
      </c>
      <c r="J41" s="6">
        <f>[2]IC_101123_Nitrite!J7</f>
        <v>2</v>
      </c>
      <c r="K41" s="6">
        <f>[2]IC_101123_Nitrite!K7</f>
        <v>2.2249685863465727</v>
      </c>
      <c r="L41" s="6">
        <f>[2]IC_101123_Nitrite!L7</f>
        <v>2.1838000000000002</v>
      </c>
      <c r="M41" s="6">
        <f>[2]IC_101123_Nitrite!M7</f>
        <v>50</v>
      </c>
      <c r="N41" s="6"/>
      <c r="O41" s="6"/>
      <c r="P41" s="4" t="str">
        <f>[2]IC_101123_Nitrite!P7</f>
        <v>0.2 mL in 10</v>
      </c>
    </row>
    <row r="42" spans="1:16" x14ac:dyDescent="0.45">
      <c r="A42" s="4">
        <f>[2]IC_101123_Nitrite!A8</f>
        <v>1</v>
      </c>
      <c r="B42" s="4" t="str">
        <f>[2]IC_101123_Nitrite!B8</f>
        <v>x 100</v>
      </c>
      <c r="C42" s="4"/>
      <c r="D42" s="4"/>
      <c r="E42" s="4"/>
      <c r="F42" s="4" t="str">
        <f>[2]IC_101123_Nitrite!F8</f>
        <v>10.11.2023</v>
      </c>
      <c r="G42" s="4">
        <f>[2]IC_101123_Nitrite!G8</f>
        <v>1</v>
      </c>
      <c r="H42" s="4">
        <f>[2]IC_101123_Nitrite!H8</f>
        <v>0</v>
      </c>
      <c r="I42" s="6">
        <f>[2]IC_101123_Nitrite!I8</f>
        <v>0</v>
      </c>
      <c r="J42" s="6">
        <f>[2]IC_101123_Nitrite!J8</f>
        <v>1</v>
      </c>
      <c r="K42" s="6">
        <f>[2]IC_101123_Nitrite!K8</f>
        <v>0.44813430214861671</v>
      </c>
      <c r="L42" s="6">
        <f>[2]IC_101123_Nitrite!L8</f>
        <v>0</v>
      </c>
      <c r="M42" s="6">
        <f>[2]IC_101123_Nitrite!M8</f>
        <v>100</v>
      </c>
      <c r="N42" s="6"/>
      <c r="O42" s="6"/>
      <c r="P42" s="4" t="str">
        <f>[2]IC_101123_Nitrite!P8</f>
        <v>0.1 mL in 10</v>
      </c>
    </row>
    <row r="43" spans="1:16" x14ac:dyDescent="0.45">
      <c r="A43" s="4">
        <f>[2]IC_101123_Nitrite!A9</f>
        <v>2</v>
      </c>
      <c r="B43" s="4" t="str">
        <f>[2]IC_101123_Nitrite!B9</f>
        <v xml:space="preserve">Blank </v>
      </c>
      <c r="C43" s="4"/>
      <c r="D43" s="4"/>
      <c r="E43" s="4"/>
      <c r="F43" s="4" t="str">
        <f>[2]IC_101123_Nitrite!F9</f>
        <v>10.11.2023</v>
      </c>
      <c r="G43" s="4">
        <f>[2]IC_101123_Nitrite!G9</f>
        <v>1</v>
      </c>
      <c r="H43" s="4" t="str">
        <f>[2]IC_101123_Nitrite!H9</f>
        <v>NA</v>
      </c>
      <c r="I43" s="6" t="str">
        <f>[2]IC_101123_Nitrite!I9</f>
        <v>NA</v>
      </c>
      <c r="J43" s="6">
        <f>[2]IC_101123_Nitrite!J9</f>
        <v>0</v>
      </c>
      <c r="K43" s="6" t="str">
        <f>[2]IC_101123_Nitrite!K9</f>
        <v>NA</v>
      </c>
      <c r="L43" s="6" t="str">
        <f>[2]IC_101123_Nitrite!L9</f>
        <v>NA</v>
      </c>
      <c r="M43" s="6">
        <f>[2]IC_101123_Nitrite!M9</f>
        <v>0</v>
      </c>
      <c r="N43" s="6"/>
      <c r="O43" s="6"/>
      <c r="P43" s="4" t="str">
        <f>[2]IC_101123_Nitrite!P9</f>
        <v>DI Water</v>
      </c>
    </row>
    <row r="44" spans="1:16" x14ac:dyDescent="0.45">
      <c r="A44" s="4">
        <f>[2]IC_101123_Nitrite!A10</f>
        <v>3</v>
      </c>
      <c r="B44" s="4" t="str">
        <f>[2]IC_101123_Nitrite!B10</f>
        <v>Cal Check</v>
      </c>
      <c r="C44" s="4"/>
      <c r="D44" s="4"/>
      <c r="E44" s="4"/>
      <c r="F44" s="4" t="str">
        <f>[2]IC_101123_Nitrite!F10</f>
        <v>10.11.2023</v>
      </c>
      <c r="G44" s="4">
        <f>[2]IC_101123_Nitrite!G10</f>
        <v>1</v>
      </c>
      <c r="H44" s="4">
        <f>[2]IC_101123_Nitrite!H10</f>
        <v>4.1870000000000003</v>
      </c>
      <c r="I44" s="6">
        <f>[2]IC_101123_Nitrite!I10</f>
        <v>0.3453</v>
      </c>
      <c r="J44" s="6">
        <f>[2]IC_101123_Nitrite!J10</f>
        <v>0</v>
      </c>
      <c r="K44" s="6">
        <f>[2]IC_101123_Nitrite!K10</f>
        <v>3.7898602189980406</v>
      </c>
      <c r="L44" s="6">
        <f>[2]IC_101123_Nitrite!L10</f>
        <v>3.7519</v>
      </c>
      <c r="M44" s="6">
        <f>[2]IC_101123_Nitrite!M10</f>
        <v>20</v>
      </c>
      <c r="N44" s="6"/>
      <c r="O44" s="6"/>
      <c r="P44" s="4" t="str">
        <f>[2]IC_101123_Nitrite!P10</f>
        <v>x20 dil</v>
      </c>
    </row>
    <row r="45" spans="1:16" x14ac:dyDescent="0.45">
      <c r="A45" s="4">
        <f>[2]IC_101123_Nitrite!A11</f>
        <v>4</v>
      </c>
      <c r="B45" s="4" t="str">
        <f>[2]IC_101123_Nitrite!B11</f>
        <v>0-50-T</v>
      </c>
      <c r="C45" s="4">
        <f>[2]IC_101123_Nitrite!C11</f>
        <v>0</v>
      </c>
      <c r="D45" s="4">
        <f>[2]IC_101123_Nitrite!D11</f>
        <v>50</v>
      </c>
      <c r="E45" s="4" t="str">
        <f>[2]IC_101123_Nitrite!E11</f>
        <v>T</v>
      </c>
      <c r="F45" s="4" t="str">
        <f>[2]IC_101123_Nitrite!F11</f>
        <v>10.11.2023</v>
      </c>
      <c r="G45" s="4">
        <f>[2]IC_101123_Nitrite!G11</f>
        <v>1</v>
      </c>
      <c r="H45" s="4" t="str">
        <f>[2]IC_101123_Nitrite!H11</f>
        <v>NA</v>
      </c>
      <c r="I45" s="6" t="str">
        <f>[2]IC_101123_Nitrite!I11</f>
        <v>NA</v>
      </c>
      <c r="J45" s="6">
        <f>[2]IC_101123_Nitrite!J11</f>
        <v>0</v>
      </c>
      <c r="K45" s="6" t="str">
        <f>[2]IC_101123_Nitrite!K11</f>
        <v>NA</v>
      </c>
      <c r="L45" s="6" t="str">
        <f>[2]IC_101123_Nitrite!L11</f>
        <v>NA</v>
      </c>
      <c r="M45" s="6">
        <f>[2]IC_101123_Nitrite!M11</f>
        <v>10</v>
      </c>
      <c r="N45" s="6" t="str">
        <f>IF(OR(I45 ="NA", K45&lt;Quality_Nitrite!$U$8), "NA",M45*K45)</f>
        <v>NA</v>
      </c>
      <c r="O45" s="6" t="str">
        <f>IF(OR(L45 ="NA",L45&lt;Quality_Nitrite!$W$8), "NA",M45*L45)</f>
        <v>NA</v>
      </c>
      <c r="P45" s="4" t="str">
        <f>[2]IC_101123_Nitrite!P11</f>
        <v>0 50 Top Replicate</v>
      </c>
    </row>
    <row r="46" spans="1:16" x14ac:dyDescent="0.45">
      <c r="A46" s="4">
        <f>[2]IC_101123_Nitrite!A12</f>
        <v>7</v>
      </c>
      <c r="B46" s="4" t="str">
        <f>[2]IC_101123_Nitrite!B12</f>
        <v>0-70-B</v>
      </c>
      <c r="C46" s="4">
        <f>[2]IC_101123_Nitrite!C12</f>
        <v>0</v>
      </c>
      <c r="D46" s="4">
        <f>[2]IC_101123_Nitrite!D12</f>
        <v>70</v>
      </c>
      <c r="E46" s="4" t="str">
        <f>[2]IC_101123_Nitrite!E12</f>
        <v>B</v>
      </c>
      <c r="F46" s="4" t="str">
        <f>[2]IC_101123_Nitrite!F12</f>
        <v>10.11.2023</v>
      </c>
      <c r="G46" s="4">
        <f>[2]IC_101123_Nitrite!G12</f>
        <v>1</v>
      </c>
      <c r="H46" s="4" t="str">
        <f>[2]IC_101123_Nitrite!H12</f>
        <v>NA</v>
      </c>
      <c r="I46" s="6" t="str">
        <f>[2]IC_101123_Nitrite!I12</f>
        <v>NA</v>
      </c>
      <c r="J46" s="6">
        <f>[2]IC_101123_Nitrite!J12</f>
        <v>0</v>
      </c>
      <c r="K46" s="6" t="str">
        <f>[2]IC_101123_Nitrite!K12</f>
        <v>NA</v>
      </c>
      <c r="L46" s="6" t="str">
        <f>[2]IC_101123_Nitrite!L12</f>
        <v>NA</v>
      </c>
      <c r="M46" s="6">
        <f>[2]IC_101123_Nitrite!M12</f>
        <v>10</v>
      </c>
      <c r="N46" s="6" t="str">
        <f>IF(OR(I46 ="NA", K46&lt;Quality_Nitrite!$U$8), "NA",M46*K46)</f>
        <v>NA</v>
      </c>
      <c r="O46" s="6" t="str">
        <f>IF(OR(L46 ="NA",L46&lt;Quality_Nitrite!$W$8), "NA",M46*L46)</f>
        <v>NA</v>
      </c>
      <c r="P46" s="4" t="str">
        <f>[2]IC_101123_Nitrite!P12</f>
        <v>0 70 Bottom</v>
      </c>
    </row>
    <row r="47" spans="1:16" x14ac:dyDescent="0.45">
      <c r="A47" s="4">
        <f>[2]IC_101123_Nitrite!A13</f>
        <v>8</v>
      </c>
      <c r="B47" s="4" t="str">
        <f>[2]IC_101123_Nitrite!B13</f>
        <v>20-60-B</v>
      </c>
      <c r="C47" s="4">
        <f>[2]IC_101123_Nitrite!C13</f>
        <v>20</v>
      </c>
      <c r="D47" s="4">
        <f>[2]IC_101123_Nitrite!D13</f>
        <v>60</v>
      </c>
      <c r="E47" s="4" t="str">
        <f>[2]IC_101123_Nitrite!E13</f>
        <v>B</v>
      </c>
      <c r="F47" s="4" t="str">
        <f>[2]IC_101123_Nitrite!F13</f>
        <v>10.11.2023</v>
      </c>
      <c r="G47" s="4">
        <f>[2]IC_101123_Nitrite!G13</f>
        <v>1</v>
      </c>
      <c r="H47" s="4" t="str">
        <f>[2]IC_101123_Nitrite!H13</f>
        <v>NA</v>
      </c>
      <c r="I47" s="6" t="str">
        <f>[2]IC_101123_Nitrite!I13</f>
        <v>NA</v>
      </c>
      <c r="J47" s="6">
        <f>[2]IC_101123_Nitrite!J13</f>
        <v>0</v>
      </c>
      <c r="K47" s="6" t="str">
        <f>[2]IC_101123_Nitrite!K13</f>
        <v>NA</v>
      </c>
      <c r="L47" s="6" t="str">
        <f>[2]IC_101123_Nitrite!L13</f>
        <v>NA</v>
      </c>
      <c r="M47" s="6">
        <f>[2]IC_101123_Nitrite!M13</f>
        <v>10</v>
      </c>
      <c r="N47" s="6" t="str">
        <f>IF(OR(I47 ="NA", K47&lt;Quality_Nitrite!$U$8), "NA",M47*K47)</f>
        <v>NA</v>
      </c>
      <c r="O47" s="6" t="str">
        <f>IF(OR(L47 ="NA",L47&lt;Quality_Nitrite!$W$8), "NA",M47*L47)</f>
        <v>NA</v>
      </c>
      <c r="P47" s="4" t="str">
        <f>[2]IC_101123_Nitrite!P13</f>
        <v>20 60 Bottom Replicate</v>
      </c>
    </row>
    <row r="48" spans="1:16" x14ac:dyDescent="0.45">
      <c r="A48" s="4">
        <f>[2]IC_101123_Nitrite!A14</f>
        <v>11</v>
      </c>
      <c r="B48" s="4" t="str">
        <f>[2]IC_101123_Nitrite!B14</f>
        <v>20-70-B</v>
      </c>
      <c r="C48" s="4">
        <f>[2]IC_101123_Nitrite!C14</f>
        <v>20</v>
      </c>
      <c r="D48" s="4">
        <f>[2]IC_101123_Nitrite!D14</f>
        <v>70</v>
      </c>
      <c r="E48" s="4" t="str">
        <f>[2]IC_101123_Nitrite!E14</f>
        <v>B</v>
      </c>
      <c r="F48" s="4" t="str">
        <f>[2]IC_101123_Nitrite!F14</f>
        <v>10.11.2023</v>
      </c>
      <c r="G48" s="4">
        <f>[2]IC_101123_Nitrite!G14</f>
        <v>1</v>
      </c>
      <c r="H48" s="4" t="str">
        <f>[2]IC_101123_Nitrite!H14</f>
        <v>NA</v>
      </c>
      <c r="I48" s="6" t="str">
        <f>[2]IC_101123_Nitrite!I14</f>
        <v>NA</v>
      </c>
      <c r="J48" s="6">
        <f>[2]IC_101123_Nitrite!J14</f>
        <v>0</v>
      </c>
      <c r="K48" s="6" t="str">
        <f>[2]IC_101123_Nitrite!K14</f>
        <v>NA</v>
      </c>
      <c r="L48" s="6" t="str">
        <f>[2]IC_101123_Nitrite!L14</f>
        <v>NA</v>
      </c>
      <c r="M48" s="6">
        <f>[2]IC_101123_Nitrite!M14</f>
        <v>10</v>
      </c>
      <c r="N48" s="6" t="str">
        <f>IF(OR(I48 ="NA", K48&lt;Quality_Nitrite!$U$8), "NA",M48*K48)</f>
        <v>NA</v>
      </c>
      <c r="O48" s="6" t="str">
        <f>IF(OR(L48 ="NA",L48&lt;Quality_Nitrite!$W$8), "NA",M48*L48)</f>
        <v>NA</v>
      </c>
      <c r="P48" s="4" t="str">
        <f>[2]IC_101123_Nitrite!P14</f>
        <v>20 80 Bottom</v>
      </c>
    </row>
    <row r="49" spans="1:16" x14ac:dyDescent="0.45">
      <c r="A49" s="4">
        <f>[2]IC_101123_Nitrite!A15</f>
        <v>12</v>
      </c>
      <c r="B49" s="4" t="str">
        <f>[2]IC_101123_Nitrite!B15</f>
        <v>20-80-B</v>
      </c>
      <c r="C49" s="4">
        <f>[2]IC_101123_Nitrite!C15</f>
        <v>20</v>
      </c>
      <c r="D49" s="4">
        <f>[2]IC_101123_Nitrite!D15</f>
        <v>80</v>
      </c>
      <c r="E49" s="4" t="str">
        <f>[2]IC_101123_Nitrite!E15</f>
        <v>B</v>
      </c>
      <c r="F49" s="4" t="str">
        <f>[2]IC_101123_Nitrite!F15</f>
        <v>10.11.2023</v>
      </c>
      <c r="G49" s="4">
        <f>[2]IC_101123_Nitrite!G15</f>
        <v>1</v>
      </c>
      <c r="H49" s="4" t="str">
        <f>[2]IC_101123_Nitrite!H15</f>
        <v>NA</v>
      </c>
      <c r="I49" s="6" t="str">
        <f>[2]IC_101123_Nitrite!I15</f>
        <v>NA</v>
      </c>
      <c r="J49" s="6">
        <f>[2]IC_101123_Nitrite!J15</f>
        <v>0</v>
      </c>
      <c r="K49" s="6" t="str">
        <f>[2]IC_101123_Nitrite!K15</f>
        <v>NA</v>
      </c>
      <c r="L49" s="6" t="str">
        <f>[2]IC_101123_Nitrite!L15</f>
        <v>NA</v>
      </c>
      <c r="M49" s="6">
        <f>[2]IC_101123_Nitrite!M15</f>
        <v>10</v>
      </c>
      <c r="N49" s="6" t="str">
        <f>IF(OR(I49 ="NA", K49&lt;Quality_Nitrite!$U$8), "NA",M49*K49)</f>
        <v>NA</v>
      </c>
      <c r="O49" s="6" t="str">
        <f>IF(OR(L49 ="NA",L49&lt;Quality_Nitrite!$W$8), "NA",M49*L49)</f>
        <v>NA</v>
      </c>
      <c r="P49" s="4" t="str">
        <f>[2]IC_101123_Nitrite!P15</f>
        <v>20 70 Bottom</v>
      </c>
    </row>
    <row r="50" spans="1:16" x14ac:dyDescent="0.45">
      <c r="A50" s="4">
        <f>[2]IC_101123_Nitrite!A16</f>
        <v>13</v>
      </c>
      <c r="B50" s="4" t="str">
        <f>[2]IC_101123_Nitrite!B16</f>
        <v>20-90-T</v>
      </c>
      <c r="C50" s="4">
        <f>[2]IC_101123_Nitrite!C16</f>
        <v>20</v>
      </c>
      <c r="D50" s="4">
        <f>[2]IC_101123_Nitrite!D16</f>
        <v>90</v>
      </c>
      <c r="E50" s="4" t="str">
        <f>[2]IC_101123_Nitrite!E16</f>
        <v>T</v>
      </c>
      <c r="F50" s="4" t="str">
        <f>[2]IC_101123_Nitrite!F16</f>
        <v>10.11.2023</v>
      </c>
      <c r="G50" s="4">
        <f>[2]IC_101123_Nitrite!G16</f>
        <v>1</v>
      </c>
      <c r="H50" s="4" t="str">
        <f>[2]IC_101123_Nitrite!H16</f>
        <v>NA</v>
      </c>
      <c r="I50" s="6" t="str">
        <f>[2]IC_101123_Nitrite!I16</f>
        <v>NA</v>
      </c>
      <c r="J50" s="6">
        <f>[2]IC_101123_Nitrite!J16</f>
        <v>0</v>
      </c>
      <c r="K50" s="6" t="str">
        <f>[2]IC_101123_Nitrite!K16</f>
        <v>NA</v>
      </c>
      <c r="L50" s="6" t="str">
        <f>[2]IC_101123_Nitrite!L16</f>
        <v>NA</v>
      </c>
      <c r="M50" s="6">
        <f>[2]IC_101123_Nitrite!M16</f>
        <v>10</v>
      </c>
      <c r="N50" s="6" t="str">
        <f>IF(OR(I50 ="NA", K50&lt;Quality_Nitrite!$U$8), "NA",M50*K50)</f>
        <v>NA</v>
      </c>
      <c r="O50" s="6" t="str">
        <f>IF(OR(L50 ="NA",L50&lt;Quality_Nitrite!$W$8), "NA",M50*L50)</f>
        <v>NA</v>
      </c>
      <c r="P50" s="4" t="str">
        <f>[2]IC_101123_Nitrite!P16</f>
        <v>20 90 Top</v>
      </c>
    </row>
    <row r="51" spans="1:16" x14ac:dyDescent="0.45">
      <c r="A51" s="4">
        <f>[2]IC_101123_Nitrite!A17</f>
        <v>14</v>
      </c>
      <c r="B51" s="4" t="str">
        <f>[2]IC_101123_Nitrite!B17</f>
        <v>PB</v>
      </c>
      <c r="C51" s="4"/>
      <c r="D51" s="4"/>
      <c r="E51" s="4"/>
      <c r="F51" s="4" t="str">
        <f>[2]IC_101123_Nitrite!F17</f>
        <v>10.11.2023</v>
      </c>
      <c r="G51" s="4">
        <f>[2]IC_101123_Nitrite!G17</f>
        <v>1</v>
      </c>
      <c r="H51" s="4" t="str">
        <f>[2]IC_101123_Nitrite!H17</f>
        <v>NA</v>
      </c>
      <c r="I51" s="6" t="str">
        <f>[2]IC_101123_Nitrite!I17</f>
        <v>NA</v>
      </c>
      <c r="J51" s="6">
        <f>[2]IC_101123_Nitrite!J17</f>
        <v>0</v>
      </c>
      <c r="K51" s="6" t="str">
        <f>[2]IC_101123_Nitrite!K17</f>
        <v>NA</v>
      </c>
      <c r="L51" s="6" t="str">
        <f>[2]IC_101123_Nitrite!L17</f>
        <v>NA</v>
      </c>
      <c r="M51" s="6">
        <f>[2]IC_101123_Nitrite!M17</f>
        <v>0</v>
      </c>
      <c r="N51" s="6"/>
      <c r="O51" s="6"/>
      <c r="P51" s="4" t="str">
        <f>[2]IC_101123_Nitrite!P17</f>
        <v>Procedural Blank</v>
      </c>
    </row>
    <row r="52" spans="1:16" x14ac:dyDescent="0.45">
      <c r="A52" s="4">
        <f>[2]IC_101123_Nitrite!A18</f>
        <v>15</v>
      </c>
      <c r="B52" s="4" t="str">
        <f>[2]IC_101123_Nitrite!B18</f>
        <v>Cal Check</v>
      </c>
      <c r="C52" s="4"/>
      <c r="D52" s="4"/>
      <c r="E52" s="4"/>
      <c r="F52" s="4" t="str">
        <f>[2]IC_101123_Nitrite!F18</f>
        <v>10.11.2023</v>
      </c>
      <c r="G52" s="4">
        <f>[2]IC_101123_Nitrite!G18</f>
        <v>1</v>
      </c>
      <c r="H52" s="4">
        <f>[2]IC_101123_Nitrite!H18</f>
        <v>4.1829999999999998</v>
      </c>
      <c r="I52" s="6">
        <f>[2]IC_101123_Nitrite!I18</f>
        <v>0.34889999999999999</v>
      </c>
      <c r="J52" s="6">
        <f>[2]IC_101123_Nitrite!J18</f>
        <v>0</v>
      </c>
      <c r="K52" s="6">
        <f>[2]IC_101123_Nitrite!K18</f>
        <v>3.8247001069234905</v>
      </c>
      <c r="L52" s="6">
        <f>[2]IC_101123_Nitrite!L18</f>
        <v>3.7866</v>
      </c>
      <c r="M52" s="6">
        <f>[2]IC_101123_Nitrite!M18</f>
        <v>20</v>
      </c>
      <c r="N52" s="6"/>
      <c r="O52" s="6"/>
      <c r="P52" s="4" t="str">
        <f>[2]IC_101123_Nitrite!P18</f>
        <v>x20 dil</v>
      </c>
    </row>
    <row r="53" spans="1:16" x14ac:dyDescent="0.45">
      <c r="A53" s="4">
        <f>[2]IC_101123_Nitrite!A19</f>
        <v>16</v>
      </c>
      <c r="B53" s="4" t="str">
        <f>[2]IC_101123_Nitrite!B19</f>
        <v>Blank</v>
      </c>
      <c r="C53" s="4"/>
      <c r="D53" s="4"/>
      <c r="E53" s="4"/>
      <c r="F53" s="4" t="str">
        <f>[2]IC_101123_Nitrite!F19</f>
        <v>10.11.2023</v>
      </c>
      <c r="G53" s="4">
        <f>[2]IC_101123_Nitrite!G19</f>
        <v>1</v>
      </c>
      <c r="H53" s="4" t="str">
        <f>[2]IC_101123_Nitrite!H19</f>
        <v>NA</v>
      </c>
      <c r="I53" s="6" t="str">
        <f>[2]IC_101123_Nitrite!I19</f>
        <v>NA</v>
      </c>
      <c r="J53" s="6">
        <f>[2]IC_101123_Nitrite!J19</f>
        <v>0</v>
      </c>
      <c r="K53" s="6" t="str">
        <f>[2]IC_101123_Nitrite!K19</f>
        <v>NA</v>
      </c>
      <c r="L53" s="6" t="str">
        <f>[2]IC_101123_Nitrite!L19</f>
        <v>NA</v>
      </c>
      <c r="M53" s="6">
        <f>[2]IC_101123_Nitrite!M19</f>
        <v>0</v>
      </c>
      <c r="N53" s="6"/>
      <c r="O53" s="6"/>
      <c r="P53" s="4" t="str">
        <f>[2]IC_101123_Nitrite!P19</f>
        <v>DI Water</v>
      </c>
    </row>
    <row r="54" spans="1:16" x14ac:dyDescent="0.45">
      <c r="A54" s="4" t="str">
        <f>[3]IC_231123_Nitrite!A2</f>
        <v>Cal 1</v>
      </c>
      <c r="B54" s="4" t="str">
        <f>[3]IC_231123_Nitrite!B2</f>
        <v>Blank</v>
      </c>
      <c r="C54" s="4"/>
      <c r="D54" s="4"/>
      <c r="E54" s="4"/>
      <c r="F54" s="4" t="str">
        <f>[3]IC_231123_Nitrite!F2</f>
        <v>23.11.2023</v>
      </c>
      <c r="G54" s="4">
        <f>[3]IC_231123_Nitrite!G2</f>
        <v>1</v>
      </c>
      <c r="H54" s="4">
        <f>[3]IC_231123_Nitrite!H2</f>
        <v>0</v>
      </c>
      <c r="I54" s="6">
        <f>[3]IC_231123_Nitrite!I2</f>
        <v>0</v>
      </c>
      <c r="J54" s="6">
        <f>[3]IC_231123_Nitrite!J2</f>
        <v>0</v>
      </c>
      <c r="K54" s="6">
        <f>[3]IC_231123_Nitrite!K2</f>
        <v>0.50820255675329518</v>
      </c>
      <c r="L54" s="6">
        <f>[3]IC_231123_Nitrite!L2</f>
        <v>0</v>
      </c>
      <c r="M54" s="6">
        <f>[3]IC_231123_Nitrite!M2</f>
        <v>0</v>
      </c>
      <c r="N54" s="6"/>
      <c r="O54" s="6"/>
      <c r="P54" s="4" t="str">
        <f>[3]IC_231123_Nitrite!P2</f>
        <v>DI Water</v>
      </c>
    </row>
    <row r="55" spans="1:16" x14ac:dyDescent="0.45">
      <c r="A55" s="4" t="str">
        <f>[3]IC_231123_Nitrite!A3</f>
        <v>Cal 2</v>
      </c>
      <c r="B55" s="4" t="str">
        <f>[3]IC_231123_Nitrite!B3</f>
        <v>x 100</v>
      </c>
      <c r="C55" s="4"/>
      <c r="D55" s="4"/>
      <c r="E55" s="4"/>
      <c r="F55" s="4" t="str">
        <f>[3]IC_231123_Nitrite!F3</f>
        <v>23.11.2023</v>
      </c>
      <c r="G55" s="4">
        <f>[3]IC_231123_Nitrite!G3</f>
        <v>1</v>
      </c>
      <c r="H55" s="4">
        <f>[3]IC_231123_Nitrite!H3</f>
        <v>4.173</v>
      </c>
      <c r="I55" s="6">
        <f>[3]IC_231123_Nitrite!I3</f>
        <v>6.5000000000000002E-2</v>
      </c>
      <c r="J55" s="6">
        <f>[3]IC_231123_Nitrite!J3</f>
        <v>1</v>
      </c>
      <c r="K55" s="6">
        <f>[3]IC_231123_Nitrite!K3</f>
        <v>1.0886468713413568</v>
      </c>
      <c r="L55" s="6">
        <f>[3]IC_231123_Nitrite!L3</f>
        <v>1.2915000000000001</v>
      </c>
      <c r="M55" s="6">
        <f>[3]IC_231123_Nitrite!M3</f>
        <v>100</v>
      </c>
      <c r="N55" s="6"/>
      <c r="O55" s="6"/>
      <c r="P55" s="4" t="str">
        <f>[3]IC_231123_Nitrite!P3</f>
        <v>0.1 mL in 10</v>
      </c>
    </row>
    <row r="56" spans="1:16" x14ac:dyDescent="0.45">
      <c r="A56" s="4" t="str">
        <f>[3]IC_231123_Nitrite!A4</f>
        <v>Cal 3</v>
      </c>
      <c r="B56" s="4" t="str">
        <f>[3]IC_231123_Nitrite!B4</f>
        <v>x 50</v>
      </c>
      <c r="C56" s="4"/>
      <c r="D56" s="4"/>
      <c r="E56" s="4"/>
      <c r="F56" s="4" t="str">
        <f>[3]IC_231123_Nitrite!F4</f>
        <v>23.11.2023</v>
      </c>
      <c r="G56" s="4">
        <f>[3]IC_231123_Nitrite!G4</f>
        <v>1</v>
      </c>
      <c r="H56" s="4">
        <f>[3]IC_231123_Nitrite!H4</f>
        <v>4.173</v>
      </c>
      <c r="I56" s="6">
        <f>[3]IC_231123_Nitrite!I4</f>
        <v>0.1585</v>
      </c>
      <c r="J56" s="6">
        <f>[3]IC_231123_Nitrite!J4</f>
        <v>2</v>
      </c>
      <c r="K56" s="6">
        <f>[3]IC_231123_Nitrite!K4</f>
        <v>1.9235936930949533</v>
      </c>
      <c r="L56" s="6">
        <f>[3]IC_231123_Nitrite!L4</f>
        <v>2.1131000000000002</v>
      </c>
      <c r="M56" s="6">
        <f>[3]IC_231123_Nitrite!M4</f>
        <v>50</v>
      </c>
      <c r="N56" s="6"/>
      <c r="O56" s="6"/>
      <c r="P56" s="4" t="str">
        <f>[3]IC_231123_Nitrite!P4</f>
        <v>0.2 mL in 10</v>
      </c>
    </row>
    <row r="57" spans="1:16" x14ac:dyDescent="0.45">
      <c r="A57" s="4" t="str">
        <f>[3]IC_231123_Nitrite!A5</f>
        <v>Cal 4</v>
      </c>
      <c r="B57" s="4" t="str">
        <f>[3]IC_231123_Nitrite!B5</f>
        <v>x 20</v>
      </c>
      <c r="C57" s="4"/>
      <c r="D57" s="4"/>
      <c r="E57" s="4"/>
      <c r="F57" s="4" t="str">
        <f>[3]IC_231123_Nitrite!F5</f>
        <v>23.11.2023</v>
      </c>
      <c r="G57" s="4">
        <f>[3]IC_231123_Nitrite!G5</f>
        <v>1</v>
      </c>
      <c r="H57" s="4">
        <f>[3]IC_231123_Nitrite!H5</f>
        <v>4.1769999999999996</v>
      </c>
      <c r="I57" s="6">
        <f>[3]IC_231123_Nitrite!I5</f>
        <v>0.43430000000000002</v>
      </c>
      <c r="J57" s="6">
        <f>[3]IC_231123_Nitrite!J5</f>
        <v>5</v>
      </c>
      <c r="K57" s="6">
        <f>[3]IC_231123_Nitrite!K5</f>
        <v>4.3864635694547598</v>
      </c>
      <c r="L57" s="6">
        <f>[3]IC_231123_Nitrite!L5</f>
        <v>4.5369000000000002</v>
      </c>
      <c r="M57" s="6">
        <f>[3]IC_231123_Nitrite!M5</f>
        <v>20</v>
      </c>
      <c r="N57" s="6"/>
      <c r="O57" s="6"/>
      <c r="P57" s="4" t="str">
        <f>[3]IC_231123_Nitrite!P5</f>
        <v>0.5 mL in 10</v>
      </c>
    </row>
    <row r="58" spans="1:16" x14ac:dyDescent="0.45">
      <c r="A58" s="4" t="str">
        <f>[3]IC_231123_Nitrite!A6</f>
        <v>Cal 5</v>
      </c>
      <c r="B58" s="4" t="str">
        <f>[3]IC_231123_Nitrite!B6</f>
        <v>x 10</v>
      </c>
      <c r="C58" s="4"/>
      <c r="D58" s="4"/>
      <c r="E58" s="4"/>
      <c r="F58" s="4" t="str">
        <f>[3]IC_231123_Nitrite!F6</f>
        <v>23.11.2023</v>
      </c>
      <c r="G58" s="4">
        <f>[3]IC_231123_Nitrite!G6</f>
        <v>1</v>
      </c>
      <c r="H58" s="4">
        <f>[3]IC_231123_Nitrite!H6</f>
        <v>4.18</v>
      </c>
      <c r="I58" s="6">
        <f>[3]IC_231123_Nitrite!I6</f>
        <v>1.0487</v>
      </c>
      <c r="J58" s="6">
        <f>[3]IC_231123_Nitrite!J6</f>
        <v>10</v>
      </c>
      <c r="K58" s="6">
        <f>[3]IC_231123_Nitrite!K6</f>
        <v>9.8730018291917609</v>
      </c>
      <c r="L58" s="6">
        <f>[3]IC_231123_Nitrite!L6</f>
        <v>9.9372000000000007</v>
      </c>
      <c r="M58" s="6">
        <f>[3]IC_231123_Nitrite!M6</f>
        <v>10</v>
      </c>
      <c r="N58" s="6"/>
      <c r="O58" s="6"/>
      <c r="P58" s="4" t="str">
        <f>[3]IC_231123_Nitrite!P6</f>
        <v>0.5 mL in 5</v>
      </c>
    </row>
    <row r="59" spans="1:16" x14ac:dyDescent="0.45">
      <c r="A59" s="4" t="str">
        <f>[3]IC_231123_Nitrite!A7</f>
        <v>Cal 6</v>
      </c>
      <c r="B59" s="4" t="str">
        <f>[3]IC_231123_Nitrite!B7</f>
        <v>x 5</v>
      </c>
      <c r="C59" s="4"/>
      <c r="D59" s="4"/>
      <c r="E59" s="4"/>
      <c r="F59" s="4" t="str">
        <f>[3]IC_231123_Nitrite!F7</f>
        <v>23.11.2023</v>
      </c>
      <c r="G59" s="4">
        <f>[3]IC_231123_Nitrite!G7</f>
        <v>1</v>
      </c>
      <c r="H59" s="4">
        <f>[3]IC_231123_Nitrite!H7</f>
        <v>4.18</v>
      </c>
      <c r="I59" s="6">
        <f>[3]IC_231123_Nitrite!I7</f>
        <v>2.2073999999999998</v>
      </c>
      <c r="J59" s="6">
        <f>[3]IC_231123_Nitrite!J7</f>
        <v>20</v>
      </c>
      <c r="K59" s="6">
        <f>[3]IC_231123_Nitrite!K7</f>
        <v>20.22009148016387</v>
      </c>
      <c r="L59" s="6">
        <f>[3]IC_231123_Nitrite!L7</f>
        <v>20.121300000000002</v>
      </c>
      <c r="M59" s="6">
        <f>[3]IC_231123_Nitrite!M7</f>
        <v>5</v>
      </c>
      <c r="N59" s="6"/>
      <c r="O59" s="6"/>
      <c r="P59" s="4" t="str">
        <f>[3]IC_231123_Nitrite!P7</f>
        <v>1 mL in 5</v>
      </c>
    </row>
    <row r="60" spans="1:16" x14ac:dyDescent="0.45">
      <c r="A60" s="4">
        <f>[3]IC_231123_Nitrite!A8</f>
        <v>1</v>
      </c>
      <c r="B60" s="4" t="str">
        <f>[3]IC_231123_Nitrite!B8</f>
        <v xml:space="preserve">Blank </v>
      </c>
      <c r="C60" s="4"/>
      <c r="D60" s="4"/>
      <c r="E60" s="4"/>
      <c r="F60" s="4" t="str">
        <f>[3]IC_231123_Nitrite!F8</f>
        <v>23.11.2023</v>
      </c>
      <c r="G60" s="4">
        <f>[3]IC_231123_Nitrite!G8</f>
        <v>1</v>
      </c>
      <c r="H60" s="4">
        <f>[3]IC_231123_Nitrite!H8</f>
        <v>4.173</v>
      </c>
      <c r="I60" s="6">
        <f>[3]IC_231123_Nitrite!I8</f>
        <v>1.21E-2</v>
      </c>
      <c r="J60" s="6">
        <f>[3]IC_231123_Nitrite!J8</f>
        <v>0</v>
      </c>
      <c r="K60" s="6">
        <f>[3]IC_231123_Nitrite!K8</f>
        <v>0.61625449839199586</v>
      </c>
      <c r="L60" s="6">
        <f>[3]IC_231123_Nitrite!L8</f>
        <v>0.82630000000000003</v>
      </c>
      <c r="M60" s="6">
        <f>[3]IC_231123_Nitrite!M8</f>
        <v>0</v>
      </c>
      <c r="N60" s="6"/>
      <c r="O60" s="6"/>
      <c r="P60" s="4" t="str">
        <f>[3]IC_231123_Nitrite!P8</f>
        <v>DI Water</v>
      </c>
    </row>
    <row r="61" spans="1:16" x14ac:dyDescent="0.45">
      <c r="A61" s="4">
        <f>[3]IC_231123_Nitrite!A9</f>
        <v>2</v>
      </c>
      <c r="B61" s="4" t="str">
        <f>[3]IC_231123_Nitrite!B9</f>
        <v>Cal Check</v>
      </c>
      <c r="C61" s="4"/>
      <c r="D61" s="4"/>
      <c r="E61" s="4"/>
      <c r="F61" s="4" t="str">
        <f>[3]IC_231123_Nitrite!F9</f>
        <v>23.11.2023</v>
      </c>
      <c r="G61" s="4">
        <f>[3]IC_231123_Nitrite!G9</f>
        <v>1</v>
      </c>
      <c r="H61" s="4">
        <f>[3]IC_231123_Nitrite!H9</f>
        <v>4.18</v>
      </c>
      <c r="I61" s="6">
        <f>[3]IC_231123_Nitrite!I9</f>
        <v>0.49430000000000002</v>
      </c>
      <c r="J61" s="6">
        <f>[3]IC_231123_Nitrite!J9</f>
        <v>0</v>
      </c>
      <c r="K61" s="6">
        <f>[3]IC_231123_Nitrite!K9</f>
        <v>4.922258321382202</v>
      </c>
      <c r="L61" s="6">
        <f>[3]IC_231123_Nitrite!L9</f>
        <v>5.0648</v>
      </c>
      <c r="M61" s="6">
        <f>[3]IC_231123_Nitrite!M9</f>
        <v>20</v>
      </c>
      <c r="N61" s="6"/>
      <c r="O61" s="6"/>
      <c r="P61" s="4" t="str">
        <f>[3]IC_231123_Nitrite!P9</f>
        <v>x20 dil</v>
      </c>
    </row>
    <row r="62" spans="1:16" x14ac:dyDescent="0.45">
      <c r="A62" s="4">
        <f>[3]IC_231123_Nitrite!A10</f>
        <v>3</v>
      </c>
      <c r="B62" s="4" t="str">
        <f>[3]IC_231123_Nitrite!B10</f>
        <v>20 10 T</v>
      </c>
      <c r="C62" s="4">
        <f>[3]IC_231123_Nitrite!C10</f>
        <v>20</v>
      </c>
      <c r="D62" s="4">
        <f>[3]IC_231123_Nitrite!D10</f>
        <v>10</v>
      </c>
      <c r="E62" s="4" t="str">
        <f>[3]IC_231123_Nitrite!E10</f>
        <v>T</v>
      </c>
      <c r="F62" s="4" t="str">
        <f>[3]IC_231123_Nitrite!F10</f>
        <v>23.11.2023</v>
      </c>
      <c r="G62" s="4">
        <f>[3]IC_231123_Nitrite!G10</f>
        <v>1</v>
      </c>
      <c r="H62" s="4" t="str">
        <f>[3]IC_231123_Nitrite!H10</f>
        <v>NA</v>
      </c>
      <c r="I62" s="6" t="str">
        <f>[3]IC_231123_Nitrite!I10</f>
        <v>NA</v>
      </c>
      <c r="J62" s="6">
        <f>[3]IC_231123_Nitrite!J10</f>
        <v>0</v>
      </c>
      <c r="K62" s="6" t="str">
        <f>[3]IC_231123_Nitrite!K10</f>
        <v>NA</v>
      </c>
      <c r="L62" s="6" t="str">
        <f>[3]IC_231123_Nitrite!L10</f>
        <v>NA</v>
      </c>
      <c r="M62" s="6">
        <f>[3]IC_231123_Nitrite!M10</f>
        <v>5</v>
      </c>
      <c r="N62" s="6" t="str">
        <f>IF(OR(I62 ="NA", K62&lt;Quality_Nitrite!$U$8), "NA",M62*K62)</f>
        <v>NA</v>
      </c>
      <c r="O62" s="6" t="str">
        <f>IF(OR(L62 ="NA",L62&lt;Quality_Nitrite!$W$8), "NA",M62*L62)</f>
        <v>NA</v>
      </c>
      <c r="P62" s="4" t="str">
        <f>[3]IC_231123_Nitrite!P10</f>
        <v>20 10 Top</v>
      </c>
    </row>
    <row r="63" spans="1:16" x14ac:dyDescent="0.45">
      <c r="A63" s="4">
        <f>[3]IC_231123_Nitrite!A11</f>
        <v>4</v>
      </c>
      <c r="B63" s="4" t="str">
        <f>[3]IC_231123_Nitrite!B11</f>
        <v>20 40 T</v>
      </c>
      <c r="C63" s="4">
        <f>[3]IC_231123_Nitrite!C11</f>
        <v>20</v>
      </c>
      <c r="D63" s="4">
        <f>[3]IC_231123_Nitrite!D11</f>
        <v>40</v>
      </c>
      <c r="E63" s="4" t="str">
        <f>[3]IC_231123_Nitrite!E11</f>
        <v>T</v>
      </c>
      <c r="F63" s="4" t="str">
        <f>[3]IC_231123_Nitrite!F11</f>
        <v>23.11.2023</v>
      </c>
      <c r="G63" s="4">
        <f>[3]IC_231123_Nitrite!G11</f>
        <v>1</v>
      </c>
      <c r="H63" s="4" t="str">
        <f>[3]IC_231123_Nitrite!H11</f>
        <v>NA</v>
      </c>
      <c r="I63" s="6" t="str">
        <f>[3]IC_231123_Nitrite!I11</f>
        <v>NA</v>
      </c>
      <c r="J63" s="6">
        <f>[3]IC_231123_Nitrite!J11</f>
        <v>0</v>
      </c>
      <c r="K63" s="6" t="str">
        <f>[3]IC_231123_Nitrite!K11</f>
        <v>NA</v>
      </c>
      <c r="L63" s="6" t="str">
        <f>[3]IC_231123_Nitrite!L11</f>
        <v>NA</v>
      </c>
      <c r="M63" s="6">
        <f>[3]IC_231123_Nitrite!M11</f>
        <v>5</v>
      </c>
      <c r="N63" s="6" t="str">
        <f>IF(OR(I63 ="NA", K63&lt;Quality_Nitrite!$U$8), "NA",M63*K63)</f>
        <v>NA</v>
      </c>
      <c r="O63" s="6" t="str">
        <f>IF(OR(L63 ="NA",L63&lt;Quality_Nitrite!$W$8), "NA",M63*L63)</f>
        <v>NA</v>
      </c>
      <c r="P63" s="4" t="str">
        <f>[3]IC_231123_Nitrite!P11</f>
        <v>20 40 Top</v>
      </c>
    </row>
    <row r="64" spans="1:16" x14ac:dyDescent="0.45">
      <c r="A64" s="4">
        <f>[3]IC_231123_Nitrite!A12</f>
        <v>5</v>
      </c>
      <c r="B64" s="4" t="str">
        <f>[3]IC_231123_Nitrite!B12</f>
        <v>20 50 T</v>
      </c>
      <c r="C64" s="4">
        <f>[3]IC_231123_Nitrite!C12</f>
        <v>20</v>
      </c>
      <c r="D64" s="4">
        <f>[3]IC_231123_Nitrite!D12</f>
        <v>50</v>
      </c>
      <c r="E64" s="4" t="str">
        <f>[3]IC_231123_Nitrite!E12</f>
        <v>T</v>
      </c>
      <c r="F64" s="4" t="str">
        <f>[3]IC_231123_Nitrite!F12</f>
        <v>23.11.2023</v>
      </c>
      <c r="G64" s="4">
        <f>[3]IC_231123_Nitrite!G12</f>
        <v>1</v>
      </c>
      <c r="H64" s="4" t="str">
        <f>[3]IC_231123_Nitrite!H12</f>
        <v>NA</v>
      </c>
      <c r="I64" s="6" t="str">
        <f>[3]IC_231123_Nitrite!I12</f>
        <v>NA</v>
      </c>
      <c r="J64" s="6">
        <f>[3]IC_231123_Nitrite!J12</f>
        <v>0</v>
      </c>
      <c r="K64" s="6" t="str">
        <f>[3]IC_231123_Nitrite!K12</f>
        <v>NA</v>
      </c>
      <c r="L64" s="6" t="str">
        <f>[3]IC_231123_Nitrite!L12</f>
        <v>NA</v>
      </c>
      <c r="M64" s="6">
        <f>[3]IC_231123_Nitrite!M12</f>
        <v>5</v>
      </c>
      <c r="N64" s="6" t="str">
        <f>IF(OR(I64 ="NA", K64&lt;Quality_Nitrite!$U$8), "NA",M64*K64)</f>
        <v>NA</v>
      </c>
      <c r="O64" s="6" t="str">
        <f>IF(OR(L64 ="NA",L64&lt;Quality_Nitrite!$W$8), "NA",M64*L64)</f>
        <v>NA</v>
      </c>
      <c r="P64" s="4" t="str">
        <f>[3]IC_231123_Nitrite!P12</f>
        <v>20 50 Top</v>
      </c>
    </row>
    <row r="65" spans="1:16" x14ac:dyDescent="0.45">
      <c r="A65" s="4">
        <f>[3]IC_231123_Nitrite!A13</f>
        <v>6</v>
      </c>
      <c r="B65" s="4" t="str">
        <f>[3]IC_231123_Nitrite!B13</f>
        <v>20 60 T</v>
      </c>
      <c r="C65" s="4">
        <f>[3]IC_231123_Nitrite!C13</f>
        <v>20</v>
      </c>
      <c r="D65" s="4">
        <f>[3]IC_231123_Nitrite!D13</f>
        <v>60</v>
      </c>
      <c r="E65" s="4" t="str">
        <f>[3]IC_231123_Nitrite!E13</f>
        <v>T</v>
      </c>
      <c r="F65" s="4" t="str">
        <f>[3]IC_231123_Nitrite!F13</f>
        <v>23.11.2023</v>
      </c>
      <c r="G65" s="4">
        <f>[3]IC_231123_Nitrite!G13</f>
        <v>1</v>
      </c>
      <c r="H65" s="4" t="str">
        <f>[3]IC_231123_Nitrite!H13</f>
        <v>NA</v>
      </c>
      <c r="I65" s="6" t="str">
        <f>[3]IC_231123_Nitrite!I13</f>
        <v>NA</v>
      </c>
      <c r="J65" s="6">
        <f>[3]IC_231123_Nitrite!J13</f>
        <v>0</v>
      </c>
      <c r="K65" s="6" t="str">
        <f>[3]IC_231123_Nitrite!K13</f>
        <v>NA</v>
      </c>
      <c r="L65" s="6" t="str">
        <f>[3]IC_231123_Nitrite!L13</f>
        <v>NA</v>
      </c>
      <c r="M65" s="6">
        <f>[3]IC_231123_Nitrite!M13</f>
        <v>5</v>
      </c>
      <c r="N65" s="6" t="str">
        <f>IF(OR(I65 ="NA", K65&lt;Quality_Nitrite!$U$8), "NA",M65*K65)</f>
        <v>NA</v>
      </c>
      <c r="O65" s="6" t="str">
        <f>IF(OR(L65 ="NA",L65&lt;Quality_Nitrite!$W$8), "NA",M65*L65)</f>
        <v>NA</v>
      </c>
      <c r="P65" s="4" t="str">
        <f>[3]IC_231123_Nitrite!P13</f>
        <v>20 60 Top</v>
      </c>
    </row>
    <row r="66" spans="1:16" x14ac:dyDescent="0.45">
      <c r="A66" s="4">
        <f>[3]IC_231123_Nitrite!A14</f>
        <v>7</v>
      </c>
      <c r="B66" s="4" t="str">
        <f>[3]IC_231123_Nitrite!B14</f>
        <v>20 70 T</v>
      </c>
      <c r="C66" s="4">
        <f>[3]IC_231123_Nitrite!C14</f>
        <v>20</v>
      </c>
      <c r="D66" s="4">
        <f>[3]IC_231123_Nitrite!D14</f>
        <v>70</v>
      </c>
      <c r="E66" s="4" t="str">
        <f>[3]IC_231123_Nitrite!E14</f>
        <v>T</v>
      </c>
      <c r="F66" s="4" t="str">
        <f>[3]IC_231123_Nitrite!F14</f>
        <v>23.11.2023</v>
      </c>
      <c r="G66" s="4">
        <f>[3]IC_231123_Nitrite!G14</f>
        <v>1</v>
      </c>
      <c r="H66" s="4" t="str">
        <f>[3]IC_231123_Nitrite!H14</f>
        <v>NA</v>
      </c>
      <c r="I66" s="6" t="str">
        <f>[3]IC_231123_Nitrite!I14</f>
        <v>NA</v>
      </c>
      <c r="J66" s="6">
        <f>[3]IC_231123_Nitrite!J14</f>
        <v>0</v>
      </c>
      <c r="K66" s="6" t="str">
        <f>[3]IC_231123_Nitrite!K14</f>
        <v>NA</v>
      </c>
      <c r="L66" s="6" t="str">
        <f>[3]IC_231123_Nitrite!L14</f>
        <v>NA</v>
      </c>
      <c r="M66" s="6">
        <f>[3]IC_231123_Nitrite!M14</f>
        <v>5</v>
      </c>
      <c r="N66" s="6" t="str">
        <f>IF(OR(I66 ="NA", K66&lt;Quality_Nitrite!$U$8), "NA",M66*K66)</f>
        <v>NA</v>
      </c>
      <c r="O66" s="6" t="str">
        <f>IF(OR(L66 ="NA",L66&lt;Quality_Nitrite!$W$8), "NA",M66*L66)</f>
        <v>NA</v>
      </c>
      <c r="P66" s="4" t="str">
        <f>[3]IC_231123_Nitrite!P14</f>
        <v>20 70 Top</v>
      </c>
    </row>
    <row r="67" spans="1:16" x14ac:dyDescent="0.45">
      <c r="A67" s="4">
        <f>[3]IC_231123_Nitrite!A15</f>
        <v>8</v>
      </c>
      <c r="B67" s="4" t="str">
        <f>[3]IC_231123_Nitrite!B15</f>
        <v>20 80 T</v>
      </c>
      <c r="C67" s="4">
        <f>[3]IC_231123_Nitrite!C15</f>
        <v>20</v>
      </c>
      <c r="D67" s="4">
        <f>[3]IC_231123_Nitrite!D15</f>
        <v>80</v>
      </c>
      <c r="E67" s="4" t="str">
        <f>[3]IC_231123_Nitrite!E15</f>
        <v>T</v>
      </c>
      <c r="F67" s="4" t="str">
        <f>[3]IC_231123_Nitrite!F15</f>
        <v>23.11.2023</v>
      </c>
      <c r="G67" s="4">
        <f>[3]IC_231123_Nitrite!G15</f>
        <v>1</v>
      </c>
      <c r="H67" s="4" t="str">
        <f>[3]IC_231123_Nitrite!H15</f>
        <v>NA</v>
      </c>
      <c r="I67" s="6" t="str">
        <f>[3]IC_231123_Nitrite!I15</f>
        <v>NA</v>
      </c>
      <c r="J67" s="6">
        <f>[3]IC_231123_Nitrite!J15</f>
        <v>0</v>
      </c>
      <c r="K67" s="6" t="str">
        <f>[3]IC_231123_Nitrite!K15</f>
        <v>NA</v>
      </c>
      <c r="L67" s="6" t="str">
        <f>[3]IC_231123_Nitrite!L15</f>
        <v>NA</v>
      </c>
      <c r="M67" s="6">
        <f>[3]IC_231123_Nitrite!M15</f>
        <v>5</v>
      </c>
      <c r="N67" s="6" t="str">
        <f>IF(OR(I67 ="NA", K67&lt;Quality_Nitrite!$U$8), "NA",M67*K67)</f>
        <v>NA</v>
      </c>
      <c r="O67" s="6" t="str">
        <f>IF(OR(L67 ="NA",L67&lt;Quality_Nitrite!$W$8), "NA",M67*L67)</f>
        <v>NA</v>
      </c>
      <c r="P67" s="4" t="str">
        <f>[3]IC_231123_Nitrite!P15</f>
        <v>20 80 Top</v>
      </c>
    </row>
    <row r="68" spans="1:16" x14ac:dyDescent="0.45">
      <c r="A68" s="4">
        <f>[3]IC_231123_Nitrite!A16</f>
        <v>9</v>
      </c>
      <c r="B68" s="4" t="str">
        <f>[3]IC_231123_Nitrite!B16</f>
        <v>20 100 T</v>
      </c>
      <c r="C68" s="4">
        <f>[3]IC_231123_Nitrite!C16</f>
        <v>20</v>
      </c>
      <c r="D68" s="4">
        <f>[3]IC_231123_Nitrite!D16</f>
        <v>100</v>
      </c>
      <c r="E68" s="4" t="str">
        <f>[3]IC_231123_Nitrite!E16</f>
        <v>T</v>
      </c>
      <c r="F68" s="4" t="str">
        <f>[3]IC_231123_Nitrite!F16</f>
        <v>23.11.2023</v>
      </c>
      <c r="G68" s="4">
        <f>[3]IC_231123_Nitrite!G16</f>
        <v>1</v>
      </c>
      <c r="H68" s="4" t="str">
        <f>[3]IC_231123_Nitrite!H16</f>
        <v>NA</v>
      </c>
      <c r="I68" s="6" t="str">
        <f>[3]IC_231123_Nitrite!I16</f>
        <v>NA</v>
      </c>
      <c r="J68" s="6">
        <f>[3]IC_231123_Nitrite!J16</f>
        <v>0</v>
      </c>
      <c r="K68" s="6" t="str">
        <f>[3]IC_231123_Nitrite!K16</f>
        <v>NA</v>
      </c>
      <c r="L68" s="6" t="str">
        <f>[3]IC_231123_Nitrite!L16</f>
        <v>NA</v>
      </c>
      <c r="M68" s="6">
        <f>[3]IC_231123_Nitrite!M16</f>
        <v>5</v>
      </c>
      <c r="N68" s="6" t="str">
        <f>IF(OR(I68 ="NA", K68&lt;Quality_Nitrite!$U$8), "NA",M68*K68)</f>
        <v>NA</v>
      </c>
      <c r="O68" s="6" t="str">
        <f>IF(OR(L68 ="NA",L68&lt;Quality_Nitrite!$W$8), "NA",M68*L68)</f>
        <v>NA</v>
      </c>
      <c r="P68" s="4" t="str">
        <f>[3]IC_231123_Nitrite!P16</f>
        <v>20 100 Top</v>
      </c>
    </row>
    <row r="69" spans="1:16" x14ac:dyDescent="0.45">
      <c r="A69" s="4">
        <f>[3]IC_231123_Nitrite!A17</f>
        <v>10</v>
      </c>
      <c r="B69" s="4" t="str">
        <f>[3]IC_231123_Nitrite!B17</f>
        <v>20 30 B</v>
      </c>
      <c r="C69" s="4">
        <f>[3]IC_231123_Nitrite!C17</f>
        <v>20</v>
      </c>
      <c r="D69" s="4">
        <f>[3]IC_231123_Nitrite!D17</f>
        <v>30</v>
      </c>
      <c r="E69" s="4" t="str">
        <f>[3]IC_231123_Nitrite!E17</f>
        <v>B</v>
      </c>
      <c r="F69" s="4" t="str">
        <f>[3]IC_231123_Nitrite!F17</f>
        <v>23.11.2023</v>
      </c>
      <c r="G69" s="4">
        <f>[3]IC_231123_Nitrite!G17</f>
        <v>1</v>
      </c>
      <c r="H69" s="4">
        <f>[3]IC_231123_Nitrite!H17</f>
        <v>4.09</v>
      </c>
      <c r="I69" s="6">
        <f>[3]IC_231123_Nitrite!I17</f>
        <v>0.14849999999999999</v>
      </c>
      <c r="J69" s="6">
        <f>[3]IC_231123_Nitrite!J17</f>
        <v>0</v>
      </c>
      <c r="K69" s="6">
        <f>[3]IC_231123_Nitrite!K17</f>
        <v>1.834294567773713</v>
      </c>
      <c r="L69" s="6">
        <f>[3]IC_231123_Nitrite!L17</f>
        <v>2.0253999999999999</v>
      </c>
      <c r="M69" s="6">
        <f>[3]IC_231123_Nitrite!M17</f>
        <v>5</v>
      </c>
      <c r="N69" s="6">
        <f>IF(OR(I69 ="NA", K69&lt;Quality_Nitrite!$U$8), "NA",M69*K69)</f>
        <v>9.1714728388685653</v>
      </c>
      <c r="O69" s="6">
        <f>IF(OR(L69 ="NA",L69&lt;Quality_Nitrite!$W$8), "NA",M69*L69)</f>
        <v>10.126999999999999</v>
      </c>
      <c r="P69" s="4" t="str">
        <f>[3]IC_231123_Nitrite!P17</f>
        <v>20 30 Bottom</v>
      </c>
    </row>
    <row r="70" spans="1:16" x14ac:dyDescent="0.45">
      <c r="A70" s="4">
        <f>[3]IC_231123_Nitrite!A18</f>
        <v>11</v>
      </c>
      <c r="B70" s="4" t="str">
        <f>[3]IC_231123_Nitrite!B18</f>
        <v>20 90 B</v>
      </c>
      <c r="C70" s="4">
        <f>[3]IC_231123_Nitrite!C18</f>
        <v>20</v>
      </c>
      <c r="D70" s="4">
        <f>[3]IC_231123_Nitrite!D18</f>
        <v>90</v>
      </c>
      <c r="E70" s="4" t="str">
        <f>[3]IC_231123_Nitrite!E18</f>
        <v>B</v>
      </c>
      <c r="F70" s="4" t="str">
        <f>[3]IC_231123_Nitrite!F18</f>
        <v>23.11.2023</v>
      </c>
      <c r="G70" s="4">
        <f>[3]IC_231123_Nitrite!G18</f>
        <v>1</v>
      </c>
      <c r="H70" s="4" t="str">
        <f>[3]IC_231123_Nitrite!H18</f>
        <v>NA</v>
      </c>
      <c r="I70" s="6" t="str">
        <f>[3]IC_231123_Nitrite!I18</f>
        <v>NA</v>
      </c>
      <c r="J70" s="6">
        <f>[3]IC_231123_Nitrite!J18</f>
        <v>0</v>
      </c>
      <c r="K70" s="6" t="str">
        <f>[3]IC_231123_Nitrite!K18</f>
        <v>NA</v>
      </c>
      <c r="L70" s="6" t="str">
        <f>[3]IC_231123_Nitrite!L18</f>
        <v>NA</v>
      </c>
      <c r="M70" s="6">
        <f>[3]IC_231123_Nitrite!M18</f>
        <v>5</v>
      </c>
      <c r="N70" s="6" t="str">
        <f>IF(OR(I70 ="NA", K70&lt;Quality_Nitrite!$U$8), "NA",M70*K70)</f>
        <v>NA</v>
      </c>
      <c r="O70" s="6" t="str">
        <f>IF(OR(L70 ="NA",L70&lt;Quality_Nitrite!$W$8), "NA",M70*L70)</f>
        <v>NA</v>
      </c>
      <c r="P70" s="4" t="str">
        <f>[3]IC_231123_Nitrite!P18</f>
        <v>20 90 Bottom</v>
      </c>
    </row>
    <row r="71" spans="1:16" x14ac:dyDescent="0.45">
      <c r="A71" s="4">
        <f>[3]IC_231123_Nitrite!A19</f>
        <v>12</v>
      </c>
      <c r="B71" s="4" t="str">
        <f>[3]IC_231123_Nitrite!B19</f>
        <v>20 100 B</v>
      </c>
      <c r="C71" s="4"/>
      <c r="D71" s="4"/>
      <c r="E71" s="4"/>
      <c r="F71" s="4" t="str">
        <f>[3]IC_231123_Nitrite!F19</f>
        <v>23.11.2023</v>
      </c>
      <c r="G71" s="4">
        <f>[3]IC_231123_Nitrite!G19</f>
        <v>1</v>
      </c>
      <c r="H71" s="4">
        <f>[3]IC_231123_Nitrite!H19</f>
        <v>4.26</v>
      </c>
      <c r="I71" s="6">
        <f>[3]IC_231123_Nitrite!I19</f>
        <v>2.202</v>
      </c>
      <c r="J71" s="6">
        <f>[3]IC_231123_Nitrite!J19</f>
        <v>0</v>
      </c>
      <c r="K71" s="6">
        <f>[3]IC_231123_Nitrite!K19</f>
        <v>20.1718699524904</v>
      </c>
      <c r="L71" s="6">
        <f>[3]IC_231123_Nitrite!L19</f>
        <v>20.0733</v>
      </c>
      <c r="M71" s="6">
        <f>[3]IC_231123_Nitrite!M19</f>
        <v>5</v>
      </c>
      <c r="N71" s="6">
        <f>IF(OR(I71 ="NA", K71&lt;Quality_Nitrite!$U$8), "NA",M71*K71)</f>
        <v>100.859349762452</v>
      </c>
      <c r="O71" s="6">
        <f>IF(OR(L71 ="NA",L71&lt;Quality_Nitrite!$W$8), "NA",M71*L71)</f>
        <v>100.3665</v>
      </c>
      <c r="P71" s="4" t="str">
        <f>[3]IC_231123_Nitrite!P19</f>
        <v>20 100 Bottom</v>
      </c>
    </row>
    <row r="72" spans="1:16" x14ac:dyDescent="0.45">
      <c r="A72" s="4">
        <f>[3]IC_231123_Nitrite!A20</f>
        <v>13</v>
      </c>
      <c r="B72" s="4" t="str">
        <f>[3]IC_231123_Nitrite!B20</f>
        <v>10 90 T</v>
      </c>
      <c r="C72" s="4"/>
      <c r="D72" s="4"/>
      <c r="E72" s="4"/>
      <c r="F72" s="4" t="str">
        <f>[3]IC_231123_Nitrite!F20</f>
        <v>23.11.2023</v>
      </c>
      <c r="G72" s="4">
        <f>[3]IC_231123_Nitrite!G20</f>
        <v>1</v>
      </c>
      <c r="H72" s="4">
        <f>[3]IC_231123_Nitrite!H20</f>
        <v>4.0570000000000004</v>
      </c>
      <c r="I72" s="6">
        <f>[3]IC_231123_Nitrite!I20</f>
        <v>0.40539999999999998</v>
      </c>
      <c r="J72" s="6">
        <f>[3]IC_231123_Nitrite!J20</f>
        <v>0</v>
      </c>
      <c r="K72" s="6">
        <f>[3]IC_231123_Nitrite!K20</f>
        <v>4.1283890972763757</v>
      </c>
      <c r="L72" s="6">
        <f>[3]IC_231123_Nitrite!L20</f>
        <v>4.2831000000000001</v>
      </c>
      <c r="M72" s="6">
        <f>[3]IC_231123_Nitrite!M20</f>
        <v>25</v>
      </c>
      <c r="N72" s="6">
        <f>IF(OR(I72 ="NA", K72&lt;Quality_Nitrite!$U$8), "NA",M72*K72)</f>
        <v>103.20972743190939</v>
      </c>
      <c r="O72" s="6">
        <f>IF(OR(L72 ="NA",L72&lt;Quality_Nitrite!$W$8), "NA",M72*L72)</f>
        <v>107.0775</v>
      </c>
      <c r="P72" s="4" t="str">
        <f>[3]IC_231123_Nitrite!P20</f>
        <v>10 90 Top diluted</v>
      </c>
    </row>
    <row r="73" spans="1:16" x14ac:dyDescent="0.45">
      <c r="A73" s="4">
        <f>[3]IC_231123_Nitrite!A21</f>
        <v>14</v>
      </c>
      <c r="B73" s="4" t="str">
        <f>[3]IC_231123_Nitrite!B21</f>
        <v>20 100 B</v>
      </c>
      <c r="C73" s="4">
        <f>[3]IC_231123_Nitrite!C21</f>
        <v>20</v>
      </c>
      <c r="D73" s="4">
        <f>[3]IC_231123_Nitrite!D21</f>
        <v>100</v>
      </c>
      <c r="E73" s="4" t="str">
        <f>[3]IC_231123_Nitrite!E21</f>
        <v>B</v>
      </c>
      <c r="F73" s="4" t="str">
        <f>[3]IC_231123_Nitrite!F21</f>
        <v>23.11.2023</v>
      </c>
      <c r="G73" s="4">
        <f>[3]IC_231123_Nitrite!G21</f>
        <v>1</v>
      </c>
      <c r="H73" s="4">
        <f>[3]IC_231123_Nitrite!H21</f>
        <v>4.0999999999999996</v>
      </c>
      <c r="I73" s="6">
        <f>[3]IC_231123_Nitrite!I21</f>
        <v>0.75380000000000003</v>
      </c>
      <c r="J73" s="6">
        <f>[3]IC_231123_Nitrite!J21</f>
        <v>0</v>
      </c>
      <c r="K73" s="6">
        <f>[3]IC_231123_Nitrite!K21</f>
        <v>7.2395706234683868</v>
      </c>
      <c r="L73" s="6">
        <f>[3]IC_231123_Nitrite!L21</f>
        <v>7.3451000000000004</v>
      </c>
      <c r="M73" s="6">
        <f>[3]IC_231123_Nitrite!M21</f>
        <v>25</v>
      </c>
      <c r="N73" s="6">
        <f>IF(OR(I73 ="NA", K73&lt;Quality_Nitrite!$U$8), "NA",M73*K73)</f>
        <v>180.98926558670968</v>
      </c>
      <c r="O73" s="6">
        <f>IF(OR(L73 ="NA",L73&lt;Quality_Nitrite!$W$8), "NA",M73*L73)</f>
        <v>183.6275</v>
      </c>
      <c r="P73" s="4" t="str">
        <f>[3]IC_231123_Nitrite!P21</f>
        <v>20 100 Bottom diluted</v>
      </c>
    </row>
    <row r="74" spans="1:16" x14ac:dyDescent="0.45">
      <c r="A74" s="4">
        <f>[3]IC_231123_Nitrite!A22</f>
        <v>15</v>
      </c>
      <c r="B74" s="4" t="str">
        <f>[3]IC_231123_Nitrite!B22</f>
        <v>Cal Check</v>
      </c>
      <c r="C74" s="4"/>
      <c r="D74" s="4"/>
      <c r="E74" s="4"/>
      <c r="F74" s="4" t="str">
        <f>[3]IC_231123_Nitrite!F22</f>
        <v>23.11.2023</v>
      </c>
      <c r="G74" s="4">
        <f>[3]IC_231123_Nitrite!G22</f>
        <v>1</v>
      </c>
      <c r="H74" s="4">
        <f>[3]IC_231123_Nitrite!H22</f>
        <v>4.1769999999999996</v>
      </c>
      <c r="I74" s="6">
        <f>[3]IC_231123_Nitrite!I22</f>
        <v>0.52680000000000005</v>
      </c>
      <c r="J74" s="6">
        <f>[3]IC_231123_Nitrite!J22</f>
        <v>0</v>
      </c>
      <c r="K74" s="6">
        <f>[3]IC_231123_Nitrite!K22</f>
        <v>5.2124804786762331</v>
      </c>
      <c r="L74" s="6">
        <f>[3]IC_231123_Nitrite!L22</f>
        <v>5.3498999999999999</v>
      </c>
      <c r="M74" s="6">
        <f>[3]IC_231123_Nitrite!M22</f>
        <v>0</v>
      </c>
      <c r="N74" s="6"/>
      <c r="O74" s="6"/>
      <c r="P74" s="4" t="str">
        <f>[3]IC_231123_Nitrite!P22</f>
        <v>x20 dil</v>
      </c>
    </row>
    <row r="75" spans="1:16" x14ac:dyDescent="0.45">
      <c r="A75" s="4">
        <f>[3]IC_231123_Nitrite!A23</f>
        <v>16</v>
      </c>
      <c r="B75" s="4" t="str">
        <f>[3]IC_231123_Nitrite!B23</f>
        <v>Blank</v>
      </c>
      <c r="C75" s="4"/>
      <c r="D75" s="4"/>
      <c r="E75" s="4"/>
      <c r="F75" s="4" t="str">
        <f>[3]IC_231123_Nitrite!F23</f>
        <v>23.11.2023</v>
      </c>
      <c r="G75" s="4">
        <f>[3]IC_231123_Nitrite!G23</f>
        <v>1</v>
      </c>
      <c r="H75" s="4">
        <f>[3]IC_231123_Nitrite!H23</f>
        <v>4.1470000000000002</v>
      </c>
      <c r="I75" s="6">
        <f>[3]IC_231123_Nitrite!I23</f>
        <v>3.32E-2</v>
      </c>
      <c r="J75" s="6">
        <f>[3]IC_231123_Nitrite!J23</f>
        <v>0</v>
      </c>
      <c r="K75" s="6">
        <f>[3]IC_231123_Nitrite!K23</f>
        <v>0.8046756528198129</v>
      </c>
      <c r="L75" s="6">
        <f>[3]IC_231123_Nitrite!L23</f>
        <v>1.0123</v>
      </c>
      <c r="M75" s="6">
        <f>[3]IC_231123_Nitrite!M23</f>
        <v>0</v>
      </c>
      <c r="N75" s="6"/>
      <c r="O75" s="6"/>
      <c r="P75" s="4" t="str">
        <f>[3]IC_231123_Nitrite!P23</f>
        <v>DI Water</v>
      </c>
    </row>
    <row r="76" spans="1:16" x14ac:dyDescent="0.45">
      <c r="A76" s="4">
        <f>[3]IC_231123_Nitrite!A24</f>
        <v>17</v>
      </c>
      <c r="B76" s="4" t="str">
        <f>[3]IC_231123_Nitrite!B24</f>
        <v>Blank</v>
      </c>
      <c r="C76" s="4"/>
      <c r="D76" s="4"/>
      <c r="E76" s="4"/>
      <c r="F76" s="4" t="str">
        <f>[3]IC_231123_Nitrite!F24</f>
        <v>23.11.2023</v>
      </c>
      <c r="G76" s="4">
        <f>[3]IC_231123_Nitrite!G24</f>
        <v>1</v>
      </c>
      <c r="H76" s="4" t="str">
        <f>[3]IC_231123_Nitrite!H24</f>
        <v>NA</v>
      </c>
      <c r="I76" s="6" t="str">
        <f>[3]IC_231123_Nitrite!I24</f>
        <v>NA</v>
      </c>
      <c r="J76" s="6">
        <f>[3]IC_231123_Nitrite!J24</f>
        <v>0</v>
      </c>
      <c r="K76" s="6" t="str">
        <f>[3]IC_231123_Nitrite!K24</f>
        <v>NA</v>
      </c>
      <c r="L76" s="6" t="str">
        <f>[3]IC_231123_Nitrite!L24</f>
        <v>NA</v>
      </c>
      <c r="M76" s="6">
        <f>[3]IC_231123_Nitrite!M24</f>
        <v>0</v>
      </c>
      <c r="N76" s="6"/>
      <c r="O76" s="6"/>
      <c r="P76" s="4" t="str">
        <f>[3]IC_231123_Nitrite!P24</f>
        <v>DI Water</v>
      </c>
    </row>
    <row r="77" spans="1:16" x14ac:dyDescent="0.45">
      <c r="A77" s="4" t="str">
        <f>[4]IC_171123_Nitrite!A2</f>
        <v>Cal 1</v>
      </c>
      <c r="B77" s="4" t="str">
        <f>[4]IC_171123_Nitrite!B2</f>
        <v>Blank</v>
      </c>
      <c r="C77" s="4"/>
      <c r="D77" s="4"/>
      <c r="E77" s="4"/>
      <c r="F77" s="4" t="str">
        <f>[4]IC_171123_Nitrite!F2</f>
        <v>17.11.2023</v>
      </c>
      <c r="G77" s="4">
        <f>[4]IC_171123_Nitrite!G2</f>
        <v>1</v>
      </c>
      <c r="H77" s="4">
        <f>[4]IC_171123_Nitrite!H2</f>
        <v>0</v>
      </c>
      <c r="I77" s="6">
        <f>[4]IC_171123_Nitrite!I2</f>
        <v>0</v>
      </c>
      <c r="J77" s="6">
        <f>[4]IC_171123_Nitrite!J2</f>
        <v>0</v>
      </c>
      <c r="K77" s="6">
        <f>[4]IC_171123_Nitrite!K2</f>
        <v>0.34666476510789973</v>
      </c>
      <c r="L77" s="6">
        <f>[4]IC_171123_Nitrite!L2</f>
        <v>0</v>
      </c>
      <c r="M77" s="6">
        <f>[4]IC_171123_Nitrite!M2</f>
        <v>0</v>
      </c>
      <c r="N77" s="6"/>
      <c r="O77" s="6"/>
      <c r="P77" s="4" t="str">
        <f>[4]IC_171123_Nitrite!P2</f>
        <v>DI Water</v>
      </c>
    </row>
    <row r="78" spans="1:16" x14ac:dyDescent="0.45">
      <c r="A78" s="4" t="str">
        <f>[4]IC_171123_Nitrite!A3</f>
        <v>Cal 2</v>
      </c>
      <c r="B78" s="4" t="str">
        <f>[4]IC_171123_Nitrite!B3</f>
        <v>x 100</v>
      </c>
      <c r="C78" s="4"/>
      <c r="D78" s="4"/>
      <c r="E78" s="4"/>
      <c r="F78" s="4" t="str">
        <f>[4]IC_171123_Nitrite!F3</f>
        <v>17.11.2023</v>
      </c>
      <c r="G78" s="4">
        <f>[4]IC_171123_Nitrite!G3</f>
        <v>1</v>
      </c>
      <c r="H78" s="4">
        <f>[4]IC_171123_Nitrite!H3</f>
        <v>4.1829999999999998</v>
      </c>
      <c r="I78" s="6">
        <f>[4]IC_171123_Nitrite!I3</f>
        <v>0.1263</v>
      </c>
      <c r="J78" s="6">
        <f>[4]IC_171123_Nitrite!J3</f>
        <v>1</v>
      </c>
      <c r="K78" s="6">
        <f>[4]IC_171123_Nitrite!K3</f>
        <v>1.4714750794909688</v>
      </c>
      <c r="L78" s="6">
        <f>[4]IC_171123_Nitrite!L3</f>
        <v>1.6061000000000001</v>
      </c>
      <c r="M78" s="6">
        <f>[4]IC_171123_Nitrite!M3</f>
        <v>100</v>
      </c>
      <c r="N78" s="6"/>
      <c r="O78" s="6"/>
      <c r="P78" s="4" t="str">
        <f>[4]IC_171123_Nitrite!P3</f>
        <v>0.1 mL in 10</v>
      </c>
    </row>
    <row r="79" spans="1:16" x14ac:dyDescent="0.45">
      <c r="A79" s="4" t="str">
        <f>[4]IC_171123_Nitrite!A4</f>
        <v>Cal 3</v>
      </c>
      <c r="B79" s="4" t="str">
        <f>[4]IC_171123_Nitrite!B4</f>
        <v>x 50</v>
      </c>
      <c r="C79" s="4"/>
      <c r="D79" s="4"/>
      <c r="E79" s="4"/>
      <c r="F79" s="4" t="str">
        <f>[4]IC_171123_Nitrite!F4</f>
        <v>17.11.2023</v>
      </c>
      <c r="G79" s="4">
        <f>[4]IC_171123_Nitrite!G4</f>
        <v>1</v>
      </c>
      <c r="H79" s="4">
        <f>[4]IC_171123_Nitrite!H4</f>
        <v>4.1870000000000003</v>
      </c>
      <c r="I79" s="6">
        <f>[4]IC_171123_Nitrite!I4</f>
        <v>0.16270000000000001</v>
      </c>
      <c r="J79" s="6">
        <f>[4]IC_171123_Nitrite!J4</f>
        <v>2</v>
      </c>
      <c r="K79" s="6">
        <f>[4]IC_171123_Nitrite!K4</f>
        <v>1.7956484400890982</v>
      </c>
      <c r="L79" s="6">
        <f>[4]IC_171123_Nitrite!L4</f>
        <v>1.9271</v>
      </c>
      <c r="M79" s="6">
        <f>[4]IC_171123_Nitrite!M4</f>
        <v>50</v>
      </c>
      <c r="N79" s="6"/>
      <c r="O79" s="6"/>
      <c r="P79" s="4" t="str">
        <f>[4]IC_171123_Nitrite!P4</f>
        <v>0.2 mL in 10</v>
      </c>
    </row>
    <row r="80" spans="1:16" x14ac:dyDescent="0.45">
      <c r="A80" s="4" t="str">
        <f>[4]IC_171123_Nitrite!A5</f>
        <v>Cal 4</v>
      </c>
      <c r="B80" s="4" t="str">
        <f>[4]IC_171123_Nitrite!B5</f>
        <v>x 20</v>
      </c>
      <c r="C80" s="4"/>
      <c r="D80" s="4"/>
      <c r="E80" s="4"/>
      <c r="F80" s="4" t="str">
        <f>[4]IC_171123_Nitrite!F5</f>
        <v>17.11.2023</v>
      </c>
      <c r="G80" s="4">
        <f>[4]IC_171123_Nitrite!G5</f>
        <v>1</v>
      </c>
      <c r="H80" s="4">
        <f>[4]IC_171123_Nitrite!H5</f>
        <v>4.1870000000000003</v>
      </c>
      <c r="I80" s="6">
        <f>[4]IC_171123_Nitrite!I5</f>
        <v>0.4461</v>
      </c>
      <c r="J80" s="6">
        <f>[4]IC_171123_Nitrite!J5</f>
        <v>5</v>
      </c>
      <c r="K80" s="6">
        <f>[4]IC_171123_Nitrite!K5</f>
        <v>4.3195696047459613</v>
      </c>
      <c r="L80" s="6">
        <f>[4]IC_171123_Nitrite!L5</f>
        <v>4.4234999999999998</v>
      </c>
      <c r="M80" s="6">
        <f>[4]IC_171123_Nitrite!M5</f>
        <v>20</v>
      </c>
      <c r="N80" s="6"/>
      <c r="O80" s="6"/>
      <c r="P80" s="4" t="str">
        <f>[4]IC_171123_Nitrite!P5</f>
        <v>0.5 mL in 10</v>
      </c>
    </row>
    <row r="81" spans="1:16" x14ac:dyDescent="0.45">
      <c r="A81" s="4" t="str">
        <f>[4]IC_171123_Nitrite!A6</f>
        <v>Cal 5</v>
      </c>
      <c r="B81" s="4" t="str">
        <f>[4]IC_171123_Nitrite!B6</f>
        <v>x 10</v>
      </c>
      <c r="C81" s="4"/>
      <c r="D81" s="4"/>
      <c r="E81" s="4"/>
      <c r="F81" s="4" t="str">
        <f>[4]IC_171123_Nitrite!F6</f>
        <v>17.11.2023</v>
      </c>
      <c r="G81" s="4">
        <f>[4]IC_171123_Nitrite!G6</f>
        <v>1</v>
      </c>
      <c r="H81" s="4">
        <f>[4]IC_171123_Nitrite!H6</f>
        <v>4.1900000000000004</v>
      </c>
      <c r="I81" s="6">
        <f>[4]IC_171123_Nitrite!I6</f>
        <v>1.0613999999999999</v>
      </c>
      <c r="J81" s="6">
        <f>[4]IC_171123_Nitrite!J6</f>
        <v>10</v>
      </c>
      <c r="K81" s="6">
        <f>[4]IC_171123_Nitrite!K6</f>
        <v>9.799346219472028</v>
      </c>
      <c r="L81" s="6">
        <f>[4]IC_171123_Nitrite!L6</f>
        <v>9.8443000000000005</v>
      </c>
      <c r="M81" s="6">
        <f>[4]IC_171123_Nitrite!M6</f>
        <v>10</v>
      </c>
      <c r="N81" s="6"/>
      <c r="O81" s="6"/>
      <c r="P81" s="4" t="str">
        <f>[4]IC_171123_Nitrite!P6</f>
        <v>0.5 mL in 5</v>
      </c>
    </row>
    <row r="82" spans="1:16" x14ac:dyDescent="0.45">
      <c r="A82" s="4" t="str">
        <f>[4]IC_171123_Nitrite!A7</f>
        <v>Cal 6</v>
      </c>
      <c r="B82" s="4" t="str">
        <f>[4]IC_171123_Nitrite!B7</f>
        <v>x 5</v>
      </c>
      <c r="C82" s="4"/>
      <c r="D82" s="4"/>
      <c r="E82" s="4"/>
      <c r="F82" s="4" t="str">
        <f>[4]IC_171123_Nitrite!F7</f>
        <v>17.11.2023</v>
      </c>
      <c r="G82" s="4">
        <f>[4]IC_171123_Nitrite!G7</f>
        <v>1</v>
      </c>
      <c r="H82" s="4">
        <f>[4]IC_171123_Nitrite!H7</f>
        <v>4.1929999999999996</v>
      </c>
      <c r="I82" s="6">
        <f>[4]IC_171123_Nitrite!I7</f>
        <v>2.2368000000000001</v>
      </c>
      <c r="J82" s="6">
        <f>[4]IC_171123_Nitrite!J7</f>
        <v>20</v>
      </c>
      <c r="K82" s="6">
        <f>[4]IC_171123_Nitrite!K7</f>
        <v>20.26729589109404</v>
      </c>
      <c r="L82" s="6">
        <f>[4]IC_171123_Nitrite!L7</f>
        <v>20.198899999999998</v>
      </c>
      <c r="M82" s="6">
        <f>[4]IC_171123_Nitrite!M7</f>
        <v>5</v>
      </c>
      <c r="N82" s="6"/>
      <c r="O82" s="6"/>
      <c r="P82" s="4" t="str">
        <f>[4]IC_171123_Nitrite!P7</f>
        <v>1 mL in 5</v>
      </c>
    </row>
    <row r="83" spans="1:16" x14ac:dyDescent="0.45">
      <c r="A83" s="4">
        <f>[4]IC_171123_Nitrite!A8</f>
        <v>1</v>
      </c>
      <c r="B83" s="4" t="str">
        <f>[4]IC_171123_Nitrite!B8</f>
        <v xml:space="preserve">Blank </v>
      </c>
      <c r="C83" s="4"/>
      <c r="D83" s="4"/>
      <c r="E83" s="4"/>
      <c r="F83" s="4" t="str">
        <f>[4]IC_171123_Nitrite!F8</f>
        <v>17.11.2023</v>
      </c>
      <c r="G83" s="4">
        <f>[4]IC_171123_Nitrite!G8</f>
        <v>1</v>
      </c>
      <c r="H83" s="4" t="str">
        <f>[4]IC_171123_Nitrite!H8</f>
        <v>NA</v>
      </c>
      <c r="I83" s="6" t="str">
        <f>[4]IC_171123_Nitrite!I8</f>
        <v>NA</v>
      </c>
      <c r="J83" s="6">
        <f>[4]IC_171123_Nitrite!J8</f>
        <v>0</v>
      </c>
      <c r="K83" s="6" t="str">
        <f>[4]IC_171123_Nitrite!K8</f>
        <v>NA</v>
      </c>
      <c r="L83" s="6" t="str">
        <f>[4]IC_171123_Nitrite!L8</f>
        <v>NA</v>
      </c>
      <c r="M83" s="6">
        <f>[4]IC_171123_Nitrite!M8</f>
        <v>0</v>
      </c>
      <c r="N83" s="6"/>
      <c r="O83" s="6"/>
      <c r="P83" s="4" t="str">
        <f>[4]IC_171123_Nitrite!P8</f>
        <v>DI Water</v>
      </c>
    </row>
    <row r="84" spans="1:16" x14ac:dyDescent="0.45">
      <c r="A84" s="4">
        <f>[4]IC_171123_Nitrite!A9</f>
        <v>2</v>
      </c>
      <c r="B84" s="4" t="str">
        <f>[4]IC_171123_Nitrite!B9</f>
        <v>Cal Check</v>
      </c>
      <c r="C84" s="4"/>
      <c r="D84" s="4"/>
      <c r="E84" s="4"/>
      <c r="F84" s="4" t="str">
        <f>[4]IC_171123_Nitrite!F9</f>
        <v>17.11.2023</v>
      </c>
      <c r="G84" s="4">
        <f>[4]IC_171123_Nitrite!G9</f>
        <v>1</v>
      </c>
      <c r="H84" s="4">
        <f>[4]IC_171123_Nitrite!H9</f>
        <v>4.1900000000000004</v>
      </c>
      <c r="I84" s="6">
        <f>[4]IC_171123_Nitrite!I9</f>
        <v>0.49559999999999998</v>
      </c>
      <c r="J84" s="6">
        <f>[4]IC_171123_Nitrite!J9</f>
        <v>0</v>
      </c>
      <c r="K84" s="6">
        <f>[4]IC_171123_Nitrite!K9</f>
        <v>4.7604097517131976</v>
      </c>
      <c r="L84" s="6">
        <f>[4]IC_171123_Nitrite!L9</f>
        <v>4.8593999999999999</v>
      </c>
      <c r="M84" s="6">
        <f>[4]IC_171123_Nitrite!M9</f>
        <v>20</v>
      </c>
      <c r="N84" s="6"/>
      <c r="O84" s="6"/>
      <c r="P84" s="4" t="str">
        <f>[4]IC_171123_Nitrite!P9</f>
        <v>x20 dil</v>
      </c>
    </row>
    <row r="85" spans="1:16" x14ac:dyDescent="0.45">
      <c r="A85" s="4">
        <f>[4]IC_171123_Nitrite!A10</f>
        <v>3</v>
      </c>
      <c r="B85" s="4" t="str">
        <f>[4]IC_171123_Nitrite!B10</f>
        <v>20-20-T</v>
      </c>
      <c r="C85" s="4">
        <f>[4]IC_171123_Nitrite!C10</f>
        <v>20</v>
      </c>
      <c r="D85" s="4">
        <f>[4]IC_171123_Nitrite!D10</f>
        <v>20</v>
      </c>
      <c r="E85" s="4" t="str">
        <f>[4]IC_171123_Nitrite!E10</f>
        <v>T</v>
      </c>
      <c r="F85" s="4" t="str">
        <f>[4]IC_171123_Nitrite!F10</f>
        <v>17.11.2023</v>
      </c>
      <c r="G85" s="4">
        <f>[4]IC_171123_Nitrite!G10</f>
        <v>1</v>
      </c>
      <c r="H85" s="4" t="str">
        <f>[4]IC_171123_Nitrite!H10</f>
        <v>NA</v>
      </c>
      <c r="I85" s="6" t="str">
        <f>[4]IC_171123_Nitrite!I10</f>
        <v>NA</v>
      </c>
      <c r="J85" s="6">
        <f>[4]IC_171123_Nitrite!J10</f>
        <v>0</v>
      </c>
      <c r="K85" s="6" t="str">
        <f>[4]IC_171123_Nitrite!K10</f>
        <v>NA</v>
      </c>
      <c r="L85" s="6" t="str">
        <f>[4]IC_171123_Nitrite!L10</f>
        <v>NA</v>
      </c>
      <c r="M85" s="6">
        <f>[4]IC_171123_Nitrite!M10</f>
        <v>5</v>
      </c>
      <c r="N85" s="6" t="str">
        <f>IF(OR(I85 ="NA", K85&lt;Quality_Nitrite!$U$8), "NA",M85*K85)</f>
        <v>NA</v>
      </c>
      <c r="O85" s="6" t="str">
        <f>IF(OR(L85 ="NA",L85&lt;Quality_Nitrite!$W$8), "NA",M85*L85)</f>
        <v>NA</v>
      </c>
      <c r="P85" s="4" t="str">
        <f>[4]IC_171123_Nitrite!P10</f>
        <v>20 20 Top Mean Replicate</v>
      </c>
    </row>
    <row r="86" spans="1:16" x14ac:dyDescent="0.45">
      <c r="A86" s="4">
        <f>[4]IC_171123_Nitrite!A11</f>
        <v>6</v>
      </c>
      <c r="B86" s="4" t="str">
        <f>[4]IC_171123_Nitrite!B11</f>
        <v>0-10-B</v>
      </c>
      <c r="C86" s="4">
        <f>[4]IC_171123_Nitrite!C11</f>
        <v>0</v>
      </c>
      <c r="D86" s="4">
        <f>[4]IC_171123_Nitrite!D11</f>
        <v>10</v>
      </c>
      <c r="E86" s="4" t="str">
        <f>[4]IC_171123_Nitrite!E11</f>
        <v>B</v>
      </c>
      <c r="F86" s="4" t="str">
        <f>[4]IC_171123_Nitrite!F11</f>
        <v>17.11.2023</v>
      </c>
      <c r="G86" s="4">
        <f>[4]IC_171123_Nitrite!G11</f>
        <v>1</v>
      </c>
      <c r="H86" s="4" t="str">
        <f>[4]IC_171123_Nitrite!H11</f>
        <v>NA</v>
      </c>
      <c r="I86" s="6" t="str">
        <f>[4]IC_171123_Nitrite!I11</f>
        <v>NA</v>
      </c>
      <c r="J86" s="6">
        <f>[4]IC_171123_Nitrite!J11</f>
        <v>0</v>
      </c>
      <c r="K86" s="6" t="str">
        <f>[4]IC_171123_Nitrite!K11</f>
        <v>NA</v>
      </c>
      <c r="L86" s="6" t="str">
        <f>[4]IC_171123_Nitrite!L11</f>
        <v>NA</v>
      </c>
      <c r="M86" s="6">
        <f>[4]IC_171123_Nitrite!M11</f>
        <v>5</v>
      </c>
      <c r="N86" s="6" t="str">
        <f>IF(OR(I86 ="NA", K86&lt;Quality_Nitrite!$U$8), "NA",M86*K86)</f>
        <v>NA</v>
      </c>
      <c r="O86" s="6" t="str">
        <f>IF(OR(L86 ="NA",L86&lt;Quality_Nitrite!$W$8), "NA",M86*L86)</f>
        <v>NA</v>
      </c>
      <c r="P86" s="4" t="str">
        <f>[4]IC_171123_Nitrite!P11</f>
        <v>0 10 B Mean Replicate</v>
      </c>
    </row>
    <row r="87" spans="1:16" x14ac:dyDescent="0.45">
      <c r="A87" s="4">
        <f>[4]IC_171123_Nitrite!A12</f>
        <v>9</v>
      </c>
      <c r="B87" s="4" t="str">
        <f>[4]IC_171123_Nitrite!B12</f>
        <v>10-90-T</v>
      </c>
      <c r="C87" s="4">
        <f>[4]IC_171123_Nitrite!C12</f>
        <v>10</v>
      </c>
      <c r="D87" s="4">
        <f>[4]IC_171123_Nitrite!D12</f>
        <v>90</v>
      </c>
      <c r="E87" s="4" t="str">
        <f>[4]IC_171123_Nitrite!E12</f>
        <v>T</v>
      </c>
      <c r="F87" s="4" t="str">
        <f>[4]IC_171123_Nitrite!F12</f>
        <v>17.11.2023</v>
      </c>
      <c r="G87" s="4">
        <f>[4]IC_171123_Nitrite!G12</f>
        <v>1</v>
      </c>
      <c r="H87" s="4">
        <f>[4]IC_171123_Nitrite!H12</f>
        <v>4.1080000000000005</v>
      </c>
      <c r="I87" s="6">
        <f>[4]IC_171123_Nitrite!I12</f>
        <v>0.43113333333333337</v>
      </c>
      <c r="J87" s="6">
        <f>[4]IC_171123_Nitrite!J12</f>
        <v>0</v>
      </c>
      <c r="K87" s="6">
        <f>[4]IC_171123_Nitrite!K12</f>
        <v>4.1862785434743861</v>
      </c>
      <c r="L87" s="6">
        <f>[4]IC_171123_Nitrite!L12</f>
        <v>4.2914333333333339</v>
      </c>
      <c r="M87" s="6">
        <f>[4]IC_171123_Nitrite!M12</f>
        <v>5</v>
      </c>
      <c r="N87" s="6">
        <f>IF(OR(I87 ="NA", K87&lt;Quality_Nitrite!$U$8), "NA",M87*K87)</f>
        <v>20.931392717371931</v>
      </c>
      <c r="O87" s="6">
        <f>IF(OR(L87 ="NA",L87&lt;Quality_Nitrite!$W$8), "NA",M87*L87)</f>
        <v>21.457166666666669</v>
      </c>
      <c r="P87" s="4" t="str">
        <f>[4]IC_171123_Nitrite!P12</f>
        <v>10 90 T Mean Replicate</v>
      </c>
    </row>
    <row r="88" spans="1:16" x14ac:dyDescent="0.45">
      <c r="A88" s="4">
        <f>[4]IC_171123_Nitrite!A13</f>
        <v>12</v>
      </c>
      <c r="B88" s="4" t="str">
        <f>[4]IC_171123_Nitrite!B13</f>
        <v>0-10-T</v>
      </c>
      <c r="C88" s="4">
        <f>[4]IC_171123_Nitrite!C13</f>
        <v>0</v>
      </c>
      <c r="D88" s="4">
        <f>[4]IC_171123_Nitrite!D13</f>
        <v>10</v>
      </c>
      <c r="E88" s="4" t="str">
        <f>[4]IC_171123_Nitrite!E13</f>
        <v>T</v>
      </c>
      <c r="F88" s="4" t="str">
        <f>[4]IC_171123_Nitrite!F13</f>
        <v>17.11.2023</v>
      </c>
      <c r="G88" s="4">
        <f>[4]IC_171123_Nitrite!G13</f>
        <v>1</v>
      </c>
      <c r="H88" s="4">
        <f>[4]IC_171123_Nitrite!H13</f>
        <v>4.0830000000000002</v>
      </c>
      <c r="I88" s="6">
        <f>[4]IC_171123_Nitrite!I13</f>
        <v>5.8500000000000003E-2</v>
      </c>
      <c r="J88" s="6">
        <f>[4]IC_171123_Nitrite!J13</f>
        <v>0</v>
      </c>
      <c r="K88" s="6">
        <f>[4]IC_171123_Nitrite!K13</f>
        <v>0.86765766606917871</v>
      </c>
      <c r="L88" s="6">
        <f>[4]IC_171123_Nitrite!L13</f>
        <v>1.0087999999999999</v>
      </c>
      <c r="M88" s="6">
        <f>[4]IC_171123_Nitrite!M13</f>
        <v>5</v>
      </c>
      <c r="N88" s="6" t="str">
        <f>IF(OR(I88 ="NA", K88&lt;Quality_Nitrite!$U$8), "NA",M88*K88)</f>
        <v>NA</v>
      </c>
      <c r="O88" s="6" t="str">
        <f>IF(OR(L88 ="NA",L88&lt;Quality_Nitrite!$W$8), "NA",M88*L88)</f>
        <v>NA</v>
      </c>
      <c r="P88" s="4" t="str">
        <f>[4]IC_171123_Nitrite!P13</f>
        <v>0 10 Top</v>
      </c>
    </row>
    <row r="89" spans="1:16" x14ac:dyDescent="0.45">
      <c r="A89" s="4">
        <f>[4]IC_171123_Nitrite!A14</f>
        <v>13</v>
      </c>
      <c r="B89" s="4" t="str">
        <f>[4]IC_171123_Nitrite!B14</f>
        <v>0-20-T</v>
      </c>
      <c r="C89" s="4">
        <f>[4]IC_171123_Nitrite!C14</f>
        <v>0</v>
      </c>
      <c r="D89" s="4">
        <f>[4]IC_171123_Nitrite!D14</f>
        <v>20</v>
      </c>
      <c r="E89" s="4" t="str">
        <f>[4]IC_171123_Nitrite!E14</f>
        <v>T</v>
      </c>
      <c r="F89" s="4" t="str">
        <f>[4]IC_171123_Nitrite!F14</f>
        <v>17.11.2023</v>
      </c>
      <c r="G89" s="4">
        <f>[4]IC_171123_Nitrite!G14</f>
        <v>1</v>
      </c>
      <c r="H89" s="4" t="str">
        <f>[4]IC_171123_Nitrite!H14</f>
        <v>NA</v>
      </c>
      <c r="I89" s="6" t="str">
        <f>[4]IC_171123_Nitrite!I14</f>
        <v>NA</v>
      </c>
      <c r="J89" s="6">
        <f>[4]IC_171123_Nitrite!J14</f>
        <v>0</v>
      </c>
      <c r="K89" s="6" t="str">
        <f>[4]IC_171123_Nitrite!K14</f>
        <v>NA</v>
      </c>
      <c r="L89" s="6" t="str">
        <f>[4]IC_171123_Nitrite!L14</f>
        <v>NA</v>
      </c>
      <c r="M89" s="6">
        <f>[4]IC_171123_Nitrite!M14</f>
        <v>5</v>
      </c>
      <c r="N89" s="6" t="str">
        <f>IF(OR(I89 ="NA", K89&lt;Quality_Nitrite!$U$8), "NA",M89*K89)</f>
        <v>NA</v>
      </c>
      <c r="O89" s="6" t="str">
        <f>IF(OR(L89 ="NA",L89&lt;Quality_Nitrite!$W$8), "NA",M89*L89)</f>
        <v>NA</v>
      </c>
      <c r="P89" s="4" t="str">
        <f>[4]IC_171123_Nitrite!P14</f>
        <v>0 20 Top</v>
      </c>
    </row>
    <row r="90" spans="1:16" x14ac:dyDescent="0.45">
      <c r="A90" s="4">
        <f>[4]IC_171123_Nitrite!A15</f>
        <v>14</v>
      </c>
      <c r="B90" s="4" t="str">
        <f>[4]IC_171123_Nitrite!B15</f>
        <v>0-30-T</v>
      </c>
      <c r="C90" s="4">
        <f>[4]IC_171123_Nitrite!C15</f>
        <v>0</v>
      </c>
      <c r="D90" s="4">
        <f>[4]IC_171123_Nitrite!D15</f>
        <v>30</v>
      </c>
      <c r="E90" s="4" t="str">
        <f>[4]IC_171123_Nitrite!E15</f>
        <v>T</v>
      </c>
      <c r="F90" s="4" t="str">
        <f>[4]IC_171123_Nitrite!F15</f>
        <v>17.11.2023</v>
      </c>
      <c r="G90" s="4">
        <f>[4]IC_171123_Nitrite!G15</f>
        <v>1</v>
      </c>
      <c r="H90" s="4" t="str">
        <f>[4]IC_171123_Nitrite!H15</f>
        <v>NA</v>
      </c>
      <c r="I90" s="6" t="str">
        <f>[4]IC_171123_Nitrite!I15</f>
        <v>NA</v>
      </c>
      <c r="J90" s="6">
        <f>[4]IC_171123_Nitrite!J15</f>
        <v>0</v>
      </c>
      <c r="K90" s="6" t="str">
        <f>[4]IC_171123_Nitrite!K15</f>
        <v>NA</v>
      </c>
      <c r="L90" s="6" t="str">
        <f>[4]IC_171123_Nitrite!L15</f>
        <v>NA</v>
      </c>
      <c r="M90" s="6">
        <f>[4]IC_171123_Nitrite!M15</f>
        <v>5</v>
      </c>
      <c r="N90" s="6" t="str">
        <f>IF(OR(I90 ="NA", K90&lt;Quality_Nitrite!$U$8), "NA",M90*K90)</f>
        <v>NA</v>
      </c>
      <c r="O90" s="6" t="str">
        <f>IF(OR(L90 ="NA",L90&lt;Quality_Nitrite!$W$8), "NA",M90*L90)</f>
        <v>NA</v>
      </c>
      <c r="P90" s="4" t="str">
        <f>[4]IC_171123_Nitrite!P15</f>
        <v>0 30 Top</v>
      </c>
    </row>
    <row r="91" spans="1:16" x14ac:dyDescent="0.45">
      <c r="A91" s="4">
        <f>[4]IC_171123_Nitrite!A16</f>
        <v>15</v>
      </c>
      <c r="B91" s="4" t="str">
        <f>[4]IC_171123_Nitrite!B16</f>
        <v>Blank</v>
      </c>
      <c r="C91" s="4"/>
      <c r="D91" s="4"/>
      <c r="E91" s="4"/>
      <c r="F91" s="4" t="str">
        <f>[4]IC_171123_Nitrite!F16</f>
        <v>17.11.2023</v>
      </c>
      <c r="G91" s="4">
        <f>[4]IC_171123_Nitrite!G16</f>
        <v>1</v>
      </c>
      <c r="H91" s="4">
        <f>[4]IC_171123_Nitrite!H16</f>
        <v>4.18</v>
      </c>
      <c r="I91" s="6">
        <f>[4]IC_171123_Nitrite!I16</f>
        <v>2.1600000000000001E-2</v>
      </c>
      <c r="J91" s="6">
        <f>[4]IC_171123_Nitrite!J16</f>
        <v>0</v>
      </c>
      <c r="K91" s="6">
        <f>[4]IC_171123_Nitrite!K16</f>
        <v>0.53903137469360274</v>
      </c>
      <c r="L91" s="6">
        <f>[4]IC_171123_Nitrite!L16</f>
        <v>0.68379999999999996</v>
      </c>
      <c r="M91" s="6">
        <f>[4]IC_171123_Nitrite!M16</f>
        <v>0</v>
      </c>
      <c r="N91" s="6"/>
      <c r="O91" s="6"/>
      <c r="P91" s="4" t="str">
        <f>[4]IC_171123_Nitrite!P16</f>
        <v>DI Water</v>
      </c>
    </row>
    <row r="92" spans="1:16" x14ac:dyDescent="0.45">
      <c r="A92" s="4">
        <f>[4]IC_171123_Nitrite!A17</f>
        <v>16</v>
      </c>
      <c r="B92" s="4" t="str">
        <f>[4]IC_171123_Nitrite!B17</f>
        <v>Cal Check</v>
      </c>
      <c r="C92" s="4"/>
      <c r="D92" s="4"/>
      <c r="E92" s="4"/>
      <c r="F92" s="4" t="str">
        <f>[4]IC_171123_Nitrite!F17</f>
        <v>17.11.2023</v>
      </c>
      <c r="G92" s="4">
        <f>[4]IC_171123_Nitrite!G17</f>
        <v>1</v>
      </c>
      <c r="H92" s="4">
        <f>[4]IC_171123_Nitrite!H17</f>
        <v>4.1829999999999998</v>
      </c>
      <c r="I92" s="6">
        <f>[4]IC_171123_Nitrite!I17</f>
        <v>0.51919999999999999</v>
      </c>
      <c r="J92" s="6">
        <f>[4]IC_171123_Nitrite!J17</f>
        <v>0</v>
      </c>
      <c r="K92" s="6">
        <f>[4]IC_171123_Nitrite!K17</f>
        <v>4.9705880844086874</v>
      </c>
      <c r="L92" s="6">
        <f>[4]IC_171123_Nitrite!L17</f>
        <v>5.0674999999999999</v>
      </c>
      <c r="M92" s="6">
        <f>[4]IC_171123_Nitrite!M17</f>
        <v>20</v>
      </c>
      <c r="N92" s="6"/>
      <c r="O92" s="6"/>
      <c r="P92" s="4" t="str">
        <f>[4]IC_171123_Nitrite!P17</f>
        <v>x20 dil</v>
      </c>
    </row>
    <row r="93" spans="1:16" x14ac:dyDescent="0.45">
      <c r="A93" s="4">
        <f>[4]IC_171123_Nitrite!A18</f>
        <v>17</v>
      </c>
      <c r="B93" s="4" t="str">
        <f>[4]IC_171123_Nitrite!B18</f>
        <v>0-60-T</v>
      </c>
      <c r="C93" s="4">
        <f>[4]IC_171123_Nitrite!C18</f>
        <v>0</v>
      </c>
      <c r="D93" s="4">
        <f>[4]IC_171123_Nitrite!D18</f>
        <v>60</v>
      </c>
      <c r="E93" s="4" t="str">
        <f>[4]IC_171123_Nitrite!E18</f>
        <v>T</v>
      </c>
      <c r="F93" s="4" t="str">
        <f>[4]IC_171123_Nitrite!F18</f>
        <v>17.11.2023</v>
      </c>
      <c r="G93" s="4">
        <f>[4]IC_171123_Nitrite!G18</f>
        <v>1</v>
      </c>
      <c r="H93" s="4" t="str">
        <f>[4]IC_171123_Nitrite!H18</f>
        <v>NA</v>
      </c>
      <c r="I93" s="6" t="str">
        <f>[4]IC_171123_Nitrite!I18</f>
        <v>NA</v>
      </c>
      <c r="J93" s="6">
        <f>[4]IC_171123_Nitrite!J18</f>
        <v>0</v>
      </c>
      <c r="K93" s="6" t="str">
        <f>[4]IC_171123_Nitrite!K18</f>
        <v>NA</v>
      </c>
      <c r="L93" s="6" t="str">
        <f>[4]IC_171123_Nitrite!L18</f>
        <v>NA</v>
      </c>
      <c r="M93" s="6">
        <f>[4]IC_171123_Nitrite!M18</f>
        <v>5</v>
      </c>
      <c r="N93" s="6" t="str">
        <f>IF(OR(I93 ="NA", K93&lt;Quality_Nitrite!$U$8), "NA",M93*K93)</f>
        <v>NA</v>
      </c>
      <c r="O93" s="6" t="str">
        <f>IF(OR(L93 ="NA",L93&lt;Quality_Nitrite!$W$8), "NA",M93*L93)</f>
        <v>NA</v>
      </c>
      <c r="P93" s="4" t="str">
        <f>[4]IC_171123_Nitrite!P18</f>
        <v>0 60 Top</v>
      </c>
    </row>
    <row r="94" spans="1:16" x14ac:dyDescent="0.45">
      <c r="A94" s="4">
        <f>[4]IC_171123_Nitrite!A19</f>
        <v>18</v>
      </c>
      <c r="B94" s="4" t="str">
        <f>[4]IC_171123_Nitrite!B19</f>
        <v>0-70-T</v>
      </c>
      <c r="C94" s="4">
        <f>[4]IC_171123_Nitrite!C19</f>
        <v>0</v>
      </c>
      <c r="D94" s="4">
        <f>[4]IC_171123_Nitrite!D19</f>
        <v>70</v>
      </c>
      <c r="E94" s="4" t="str">
        <f>[4]IC_171123_Nitrite!E19</f>
        <v>T</v>
      </c>
      <c r="F94" s="4" t="str">
        <f>[4]IC_171123_Nitrite!F19</f>
        <v>17.11.2023</v>
      </c>
      <c r="G94" s="4">
        <f>[4]IC_171123_Nitrite!G19</f>
        <v>1</v>
      </c>
      <c r="H94" s="4" t="str">
        <f>[4]IC_171123_Nitrite!H19</f>
        <v>NA</v>
      </c>
      <c r="I94" s="6" t="str">
        <f>[4]IC_171123_Nitrite!I19</f>
        <v>NA</v>
      </c>
      <c r="J94" s="6">
        <f>[4]IC_171123_Nitrite!J19</f>
        <v>0</v>
      </c>
      <c r="K94" s="6" t="str">
        <f>[4]IC_171123_Nitrite!K19</f>
        <v>NA</v>
      </c>
      <c r="L94" s="6" t="str">
        <f>[4]IC_171123_Nitrite!L19</f>
        <v>NA</v>
      </c>
      <c r="M94" s="6">
        <f>[4]IC_171123_Nitrite!M19</f>
        <v>5</v>
      </c>
      <c r="N94" s="6" t="str">
        <f>IF(OR(I94 ="NA", K94&lt;Quality_Nitrite!$U$8), "NA",M94*K94)</f>
        <v>NA</v>
      </c>
      <c r="O94" s="6" t="str">
        <f>IF(OR(L94 ="NA",L94&lt;Quality_Nitrite!$W$8), "NA",M94*L94)</f>
        <v>NA</v>
      </c>
      <c r="P94" s="4" t="str">
        <f>[4]IC_171123_Nitrite!P19</f>
        <v>0 70 Top</v>
      </c>
    </row>
    <row r="95" spans="1:16" x14ac:dyDescent="0.45">
      <c r="A95" s="4">
        <f>[4]IC_171123_Nitrite!A20</f>
        <v>19</v>
      </c>
      <c r="B95" s="4" t="str">
        <f>[4]IC_171123_Nitrite!B20</f>
        <v>0-80-T</v>
      </c>
      <c r="C95" s="4">
        <f>[4]IC_171123_Nitrite!C20</f>
        <v>0</v>
      </c>
      <c r="D95" s="4">
        <f>[4]IC_171123_Nitrite!D20</f>
        <v>80</v>
      </c>
      <c r="E95" s="4" t="str">
        <f>[4]IC_171123_Nitrite!E20</f>
        <v>T</v>
      </c>
      <c r="F95" s="4" t="str">
        <f>[4]IC_171123_Nitrite!F20</f>
        <v>17.11.2023</v>
      </c>
      <c r="G95" s="4">
        <f>[4]IC_171123_Nitrite!G20</f>
        <v>1</v>
      </c>
      <c r="H95" s="4" t="str">
        <f>[4]IC_171123_Nitrite!H20</f>
        <v>NA</v>
      </c>
      <c r="I95" s="6" t="str">
        <f>[4]IC_171123_Nitrite!I20</f>
        <v>NA</v>
      </c>
      <c r="J95" s="6">
        <f>[4]IC_171123_Nitrite!J20</f>
        <v>0</v>
      </c>
      <c r="K95" s="6" t="str">
        <f>[4]IC_171123_Nitrite!K20</f>
        <v>NA</v>
      </c>
      <c r="L95" s="6" t="str">
        <f>[4]IC_171123_Nitrite!L20</f>
        <v>NA</v>
      </c>
      <c r="M95" s="6">
        <f>[4]IC_171123_Nitrite!M20</f>
        <v>5</v>
      </c>
      <c r="N95" s="6" t="str">
        <f>IF(OR(I95 ="NA", K95&lt;Quality_Nitrite!$U$8), "NA",M95*K95)</f>
        <v>NA</v>
      </c>
      <c r="O95" s="6" t="str">
        <f>IF(OR(L95 ="NA",L95&lt;Quality_Nitrite!$W$8), "NA",M95*L95)</f>
        <v>NA</v>
      </c>
      <c r="P95" s="4" t="str">
        <f>[4]IC_171123_Nitrite!P20</f>
        <v>0 80 Top</v>
      </c>
    </row>
    <row r="96" spans="1:16" x14ac:dyDescent="0.45">
      <c r="A96" s="4">
        <f>[4]IC_171123_Nitrite!A21</f>
        <v>20</v>
      </c>
      <c r="B96" s="4" t="str">
        <f>[4]IC_171123_Nitrite!B21</f>
        <v>0-90-T</v>
      </c>
      <c r="C96" s="4">
        <f>[4]IC_171123_Nitrite!C21</f>
        <v>0</v>
      </c>
      <c r="D96" s="4">
        <f>[4]IC_171123_Nitrite!D21</f>
        <v>90</v>
      </c>
      <c r="E96" s="4" t="str">
        <f>[4]IC_171123_Nitrite!E21</f>
        <v>T</v>
      </c>
      <c r="F96" s="4" t="str">
        <f>[4]IC_171123_Nitrite!F21</f>
        <v>17.11.2023</v>
      </c>
      <c r="G96" s="4">
        <f>[4]IC_171123_Nitrite!G21</f>
        <v>1</v>
      </c>
      <c r="H96" s="4" t="str">
        <f>[4]IC_171123_Nitrite!H21</f>
        <v>NA</v>
      </c>
      <c r="I96" s="6" t="str">
        <f>[4]IC_171123_Nitrite!I21</f>
        <v>NA</v>
      </c>
      <c r="J96" s="6">
        <f>[4]IC_171123_Nitrite!J21</f>
        <v>0</v>
      </c>
      <c r="K96" s="6" t="str">
        <f>[4]IC_171123_Nitrite!K21</f>
        <v>NA</v>
      </c>
      <c r="L96" s="6" t="str">
        <f>[4]IC_171123_Nitrite!L21</f>
        <v>NA</v>
      </c>
      <c r="M96" s="6">
        <f>[4]IC_171123_Nitrite!M21</f>
        <v>5</v>
      </c>
      <c r="N96" s="6" t="str">
        <f>IF(OR(I96 ="NA", K96&lt;Quality_Nitrite!$U$8), "NA",M96*K96)</f>
        <v>NA</v>
      </c>
      <c r="O96" s="6" t="str">
        <f>IF(OR(L96 ="NA",L96&lt;Quality_Nitrite!$W$8), "NA",M96*L96)</f>
        <v>NA</v>
      </c>
      <c r="P96" s="4" t="str">
        <f>[4]IC_171123_Nitrite!P21</f>
        <v>0 90 Top</v>
      </c>
    </row>
    <row r="97" spans="1:16" x14ac:dyDescent="0.45">
      <c r="A97" s="4">
        <f>[4]IC_171123_Nitrite!A22</f>
        <v>21</v>
      </c>
      <c r="B97" s="4" t="str">
        <f>[4]IC_171123_Nitrite!B22</f>
        <v>0-100-T</v>
      </c>
      <c r="C97" s="4">
        <f>[4]IC_171123_Nitrite!C22</f>
        <v>0</v>
      </c>
      <c r="D97" s="4">
        <f>[4]IC_171123_Nitrite!D22</f>
        <v>100</v>
      </c>
      <c r="E97" s="4" t="str">
        <f>[4]IC_171123_Nitrite!E22</f>
        <v>T</v>
      </c>
      <c r="F97" s="4" t="str">
        <f>[4]IC_171123_Nitrite!F22</f>
        <v>17.11.2023</v>
      </c>
      <c r="G97" s="4">
        <f>[4]IC_171123_Nitrite!G22</f>
        <v>1</v>
      </c>
      <c r="H97" s="4" t="str">
        <f>[4]IC_171123_Nitrite!H22</f>
        <v>NA</v>
      </c>
      <c r="I97" s="6" t="str">
        <f>[4]IC_171123_Nitrite!I22</f>
        <v>NA</v>
      </c>
      <c r="J97" s="6">
        <f>[4]IC_171123_Nitrite!J22</f>
        <v>0</v>
      </c>
      <c r="K97" s="6" t="str">
        <f>[4]IC_171123_Nitrite!K22</f>
        <v>NA</v>
      </c>
      <c r="L97" s="6" t="str">
        <f>[4]IC_171123_Nitrite!L22</f>
        <v>NA</v>
      </c>
      <c r="M97" s="6">
        <f>[4]IC_171123_Nitrite!M22</f>
        <v>5</v>
      </c>
      <c r="N97" s="6" t="str">
        <f>IF(OR(I97 ="NA", K97&lt;Quality_Nitrite!$U$8), "NA",M97*K97)</f>
        <v>NA</v>
      </c>
      <c r="O97" s="6" t="str">
        <f>IF(OR(L97 ="NA",L97&lt;Quality_Nitrite!$W$8), "NA",M97*L97)</f>
        <v>NA</v>
      </c>
      <c r="P97" s="4" t="str">
        <f>[4]IC_171123_Nitrite!P22</f>
        <v>0 100 Top</v>
      </c>
    </row>
    <row r="98" spans="1:16" x14ac:dyDescent="0.45">
      <c r="A98" s="4">
        <f>[4]IC_171123_Nitrite!A23</f>
        <v>22</v>
      </c>
      <c r="B98" s="4" t="str">
        <f>[4]IC_171123_Nitrite!B23</f>
        <v>0-60-B</v>
      </c>
      <c r="C98" s="4">
        <f>[4]IC_171123_Nitrite!C23</f>
        <v>0</v>
      </c>
      <c r="D98" s="4">
        <f>[4]IC_171123_Nitrite!D23</f>
        <v>60</v>
      </c>
      <c r="E98" s="4" t="str">
        <f>[4]IC_171123_Nitrite!E23</f>
        <v>B</v>
      </c>
      <c r="F98" s="4" t="str">
        <f>[4]IC_171123_Nitrite!F23</f>
        <v>17.11.2023</v>
      </c>
      <c r="G98" s="4">
        <f>[4]IC_171123_Nitrite!G23</f>
        <v>1</v>
      </c>
      <c r="H98" s="4" t="str">
        <f>[4]IC_171123_Nitrite!H23</f>
        <v>NA</v>
      </c>
      <c r="I98" s="6" t="str">
        <f>[4]IC_171123_Nitrite!I23</f>
        <v>NA</v>
      </c>
      <c r="J98" s="6">
        <f>[4]IC_171123_Nitrite!J23</f>
        <v>0</v>
      </c>
      <c r="K98" s="6" t="str">
        <f>[4]IC_171123_Nitrite!K23</f>
        <v>NA</v>
      </c>
      <c r="L98" s="6" t="str">
        <f>[4]IC_171123_Nitrite!L23</f>
        <v>NA</v>
      </c>
      <c r="M98" s="6">
        <f>[4]IC_171123_Nitrite!M23</f>
        <v>5</v>
      </c>
      <c r="N98" s="6" t="str">
        <f>IF(OR(I98 ="NA", K98&lt;Quality_Nitrite!$U$8), "NA",M98*K98)</f>
        <v>NA</v>
      </c>
      <c r="O98" s="6" t="str">
        <f>IF(OR(L98 ="NA",L98&lt;Quality_Nitrite!$W$8), "NA",M98*L98)</f>
        <v>NA</v>
      </c>
      <c r="P98" s="4" t="str">
        <f>[4]IC_171123_Nitrite!P23</f>
        <v>0 60 Bottom</v>
      </c>
    </row>
    <row r="99" spans="1:16" x14ac:dyDescent="0.45">
      <c r="A99" s="4">
        <f>[4]IC_171123_Nitrite!A24</f>
        <v>23</v>
      </c>
      <c r="B99" s="4" t="str">
        <f>[4]IC_171123_Nitrite!B24</f>
        <v>0-100-B</v>
      </c>
      <c r="C99" s="4">
        <f>[4]IC_171123_Nitrite!C24</f>
        <v>0</v>
      </c>
      <c r="D99" s="4">
        <f>[4]IC_171123_Nitrite!D24</f>
        <v>100</v>
      </c>
      <c r="E99" s="4" t="str">
        <f>[4]IC_171123_Nitrite!E24</f>
        <v>B</v>
      </c>
      <c r="F99" s="4" t="str">
        <f>[4]IC_171123_Nitrite!F24</f>
        <v>17.11.2023</v>
      </c>
      <c r="G99" s="4">
        <f>[4]IC_171123_Nitrite!G24</f>
        <v>1</v>
      </c>
      <c r="H99" s="4" t="str">
        <f>[4]IC_171123_Nitrite!H24</f>
        <v>NA</v>
      </c>
      <c r="I99" s="6" t="str">
        <f>[4]IC_171123_Nitrite!I24</f>
        <v>NA</v>
      </c>
      <c r="J99" s="6">
        <f>[4]IC_171123_Nitrite!J24</f>
        <v>0</v>
      </c>
      <c r="K99" s="6" t="str">
        <f>[4]IC_171123_Nitrite!K24</f>
        <v>NA</v>
      </c>
      <c r="L99" s="6" t="str">
        <f>[4]IC_171123_Nitrite!L24</f>
        <v>NA</v>
      </c>
      <c r="M99" s="6">
        <f>[4]IC_171123_Nitrite!M24</f>
        <v>5</v>
      </c>
      <c r="N99" s="6" t="str">
        <f>IF(OR(I99 ="NA", K99&lt;Quality_Nitrite!$U$8), "NA",M99*K99)</f>
        <v>NA</v>
      </c>
      <c r="O99" s="6" t="str">
        <f>IF(OR(L99 ="NA",L99&lt;Quality_Nitrite!$W$8), "NA",M99*L99)</f>
        <v>NA</v>
      </c>
      <c r="P99" s="4" t="str">
        <f>[4]IC_171123_Nitrite!P24</f>
        <v>0 100 Bottom</v>
      </c>
    </row>
    <row r="100" spans="1:16" x14ac:dyDescent="0.45">
      <c r="A100" s="4">
        <f>[4]IC_171123_Nitrite!A25</f>
        <v>24</v>
      </c>
      <c r="B100" s="4" t="str">
        <f>[4]IC_171123_Nitrite!B25</f>
        <v>10-0-T</v>
      </c>
      <c r="C100" s="4">
        <f>[4]IC_171123_Nitrite!C25</f>
        <v>10</v>
      </c>
      <c r="D100" s="4">
        <f>[4]IC_171123_Nitrite!D25</f>
        <v>0</v>
      </c>
      <c r="E100" s="4" t="str">
        <f>[4]IC_171123_Nitrite!E25</f>
        <v>T</v>
      </c>
      <c r="F100" s="4" t="str">
        <f>[4]IC_171123_Nitrite!F25</f>
        <v>17.11.2023</v>
      </c>
      <c r="G100" s="4">
        <f>[4]IC_171123_Nitrite!G25</f>
        <v>1</v>
      </c>
      <c r="H100" s="4" t="str">
        <f>[4]IC_171123_Nitrite!H25</f>
        <v>NA</v>
      </c>
      <c r="I100" s="6" t="str">
        <f>[4]IC_171123_Nitrite!I25</f>
        <v>NA</v>
      </c>
      <c r="J100" s="6">
        <f>[4]IC_171123_Nitrite!J25</f>
        <v>0</v>
      </c>
      <c r="K100" s="6" t="str">
        <f>[4]IC_171123_Nitrite!K25</f>
        <v>NA</v>
      </c>
      <c r="L100" s="6" t="str">
        <f>[4]IC_171123_Nitrite!L25</f>
        <v>NA</v>
      </c>
      <c r="M100" s="6">
        <f>[4]IC_171123_Nitrite!M25</f>
        <v>5</v>
      </c>
      <c r="N100" s="6" t="str">
        <f>IF(OR(I100 ="NA", K100&lt;Quality_Nitrite!$U$8), "NA",M100*K100)</f>
        <v>NA</v>
      </c>
      <c r="O100" s="6" t="str">
        <f>IF(OR(L100 ="NA",L100&lt;Quality_Nitrite!$W$8), "NA",M100*L100)</f>
        <v>NA</v>
      </c>
      <c r="P100" s="4" t="str">
        <f>[4]IC_171123_Nitrite!P25</f>
        <v>10 0 Top</v>
      </c>
    </row>
    <row r="101" spans="1:16" x14ac:dyDescent="0.45">
      <c r="A101" s="4">
        <f>[4]IC_171123_Nitrite!A26</f>
        <v>25</v>
      </c>
      <c r="B101" s="4" t="str">
        <f>[4]IC_171123_Nitrite!B26</f>
        <v>10-60-T</v>
      </c>
      <c r="C101" s="4">
        <f>[4]IC_171123_Nitrite!C26</f>
        <v>10</v>
      </c>
      <c r="D101" s="4">
        <f>[4]IC_171123_Nitrite!D26</f>
        <v>60</v>
      </c>
      <c r="E101" s="4" t="str">
        <f>[4]IC_171123_Nitrite!E26</f>
        <v>T</v>
      </c>
      <c r="F101" s="4" t="str">
        <f>[4]IC_171123_Nitrite!F26</f>
        <v>17.11.2023</v>
      </c>
      <c r="G101" s="4">
        <f>[4]IC_171123_Nitrite!G26</f>
        <v>1</v>
      </c>
      <c r="H101" s="4" t="str">
        <f>[4]IC_171123_Nitrite!H26</f>
        <v>NA</v>
      </c>
      <c r="I101" s="6" t="str">
        <f>[4]IC_171123_Nitrite!I26</f>
        <v>NA</v>
      </c>
      <c r="J101" s="6">
        <f>[4]IC_171123_Nitrite!J26</f>
        <v>0</v>
      </c>
      <c r="K101" s="6" t="str">
        <f>[4]IC_171123_Nitrite!K26</f>
        <v>NA</v>
      </c>
      <c r="L101" s="6" t="str">
        <f>[4]IC_171123_Nitrite!L26</f>
        <v>NA</v>
      </c>
      <c r="M101" s="6">
        <f>[4]IC_171123_Nitrite!M26</f>
        <v>5</v>
      </c>
      <c r="N101" s="6" t="str">
        <f>IF(OR(I101 ="NA", K101&lt;Quality_Nitrite!$U$8), "NA",M101*K101)</f>
        <v>NA</v>
      </c>
      <c r="O101" s="6" t="str">
        <f>IF(OR(L101 ="NA",L101&lt;Quality_Nitrite!$W$8), "NA",M101*L101)</f>
        <v>NA</v>
      </c>
      <c r="P101" s="4" t="str">
        <f>[4]IC_171123_Nitrite!P26</f>
        <v>10 60 Top</v>
      </c>
    </row>
    <row r="102" spans="1:16" x14ac:dyDescent="0.45">
      <c r="A102" s="4">
        <f>[4]IC_171123_Nitrite!A27</f>
        <v>26</v>
      </c>
      <c r="B102" s="4" t="str">
        <f>[4]IC_171123_Nitrite!B27</f>
        <v>10-70-T</v>
      </c>
      <c r="C102" s="4">
        <f>[4]IC_171123_Nitrite!C27</f>
        <v>10</v>
      </c>
      <c r="D102" s="4">
        <f>[4]IC_171123_Nitrite!D27</f>
        <v>70</v>
      </c>
      <c r="E102" s="4" t="str">
        <f>[4]IC_171123_Nitrite!E27</f>
        <v>T</v>
      </c>
      <c r="F102" s="4" t="str">
        <f>[4]IC_171123_Nitrite!F27</f>
        <v>17.11.2023</v>
      </c>
      <c r="G102" s="4">
        <f>[4]IC_171123_Nitrite!G27</f>
        <v>1</v>
      </c>
      <c r="H102" s="4" t="str">
        <f>[4]IC_171123_Nitrite!H27</f>
        <v>NA</v>
      </c>
      <c r="I102" s="6" t="str">
        <f>[4]IC_171123_Nitrite!I27</f>
        <v>NA</v>
      </c>
      <c r="J102" s="6">
        <f>[4]IC_171123_Nitrite!J27</f>
        <v>0</v>
      </c>
      <c r="K102" s="6" t="str">
        <f>[4]IC_171123_Nitrite!K27</f>
        <v>NA</v>
      </c>
      <c r="L102" s="6" t="str">
        <f>[4]IC_171123_Nitrite!L27</f>
        <v>NA</v>
      </c>
      <c r="M102" s="6">
        <f>[4]IC_171123_Nitrite!M27</f>
        <v>5</v>
      </c>
      <c r="N102" s="6" t="str">
        <f>IF(OR(I102 ="NA", K102&lt;Quality_Nitrite!$U$8), "NA",M102*K102)</f>
        <v>NA</v>
      </c>
      <c r="O102" s="6" t="str">
        <f>IF(OR(L102 ="NA",L102&lt;Quality_Nitrite!$W$8), "NA",M102*L102)</f>
        <v>NA</v>
      </c>
      <c r="P102" s="4" t="str">
        <f>[4]IC_171123_Nitrite!P27</f>
        <v>10 70 Top</v>
      </c>
    </row>
    <row r="103" spans="1:16" x14ac:dyDescent="0.45">
      <c r="A103" s="4">
        <f>[4]IC_171123_Nitrite!A28</f>
        <v>27</v>
      </c>
      <c r="B103" s="4" t="str">
        <f>[4]IC_171123_Nitrite!B28</f>
        <v>10-10-B</v>
      </c>
      <c r="C103" s="4">
        <f>[4]IC_171123_Nitrite!C28</f>
        <v>10</v>
      </c>
      <c r="D103" s="4">
        <f>[4]IC_171123_Nitrite!D28</f>
        <v>10</v>
      </c>
      <c r="E103" s="4" t="str">
        <f>[4]IC_171123_Nitrite!E28</f>
        <v>B</v>
      </c>
      <c r="F103" s="4" t="str">
        <f>[4]IC_171123_Nitrite!F28</f>
        <v>17.11.2023</v>
      </c>
      <c r="G103" s="4">
        <f>[4]IC_171123_Nitrite!G28</f>
        <v>1</v>
      </c>
      <c r="H103" s="4" t="str">
        <f>[4]IC_171123_Nitrite!H28</f>
        <v>NA</v>
      </c>
      <c r="I103" s="6" t="str">
        <f>[4]IC_171123_Nitrite!I28</f>
        <v>NA</v>
      </c>
      <c r="J103" s="6">
        <f>[4]IC_171123_Nitrite!J28</f>
        <v>0</v>
      </c>
      <c r="K103" s="6" t="str">
        <f>[4]IC_171123_Nitrite!K28</f>
        <v>NA</v>
      </c>
      <c r="L103" s="6" t="str">
        <f>[4]IC_171123_Nitrite!L28</f>
        <v>NA</v>
      </c>
      <c r="M103" s="6">
        <f>[4]IC_171123_Nitrite!M28</f>
        <v>5</v>
      </c>
      <c r="N103" s="6" t="str">
        <f>IF(OR(I103 ="NA", K103&lt;Quality_Nitrite!$U$8), "NA",M103*K103)</f>
        <v>NA</v>
      </c>
      <c r="O103" s="6" t="str">
        <f>IF(OR(L103 ="NA",L103&lt;Quality_Nitrite!$W$8), "NA",M103*L103)</f>
        <v>NA</v>
      </c>
      <c r="P103" s="4" t="str">
        <f>[4]IC_171123_Nitrite!P28</f>
        <v>10 10 Bottom</v>
      </c>
    </row>
    <row r="104" spans="1:16" x14ac:dyDescent="0.45">
      <c r="A104" s="4">
        <f>[4]IC_171123_Nitrite!A29</f>
        <v>28</v>
      </c>
      <c r="B104" s="4" t="str">
        <f>[4]IC_171123_Nitrite!B29</f>
        <v>10-50-B</v>
      </c>
      <c r="C104" s="4">
        <f>[4]IC_171123_Nitrite!C29</f>
        <v>10</v>
      </c>
      <c r="D104" s="4">
        <f>[4]IC_171123_Nitrite!D29</f>
        <v>50</v>
      </c>
      <c r="E104" s="4" t="str">
        <f>[4]IC_171123_Nitrite!E29</f>
        <v>B</v>
      </c>
      <c r="F104" s="4" t="str">
        <f>[4]IC_171123_Nitrite!F29</f>
        <v>17.11.2023</v>
      </c>
      <c r="G104" s="4">
        <f>[4]IC_171123_Nitrite!G29</f>
        <v>1</v>
      </c>
      <c r="H104" s="4" t="str">
        <f>[4]IC_171123_Nitrite!H29</f>
        <v>NA</v>
      </c>
      <c r="I104" s="6" t="str">
        <f>[4]IC_171123_Nitrite!I29</f>
        <v>NA</v>
      </c>
      <c r="J104" s="6">
        <f>[4]IC_171123_Nitrite!J29</f>
        <v>0</v>
      </c>
      <c r="K104" s="6" t="str">
        <f>[4]IC_171123_Nitrite!K29</f>
        <v>NA</v>
      </c>
      <c r="L104" s="6" t="str">
        <f>[4]IC_171123_Nitrite!L29</f>
        <v>NA</v>
      </c>
      <c r="M104" s="6">
        <f>[4]IC_171123_Nitrite!M29</f>
        <v>5</v>
      </c>
      <c r="N104" s="6" t="str">
        <f>IF(OR(I104 ="NA", K104&lt;Quality_Nitrite!$U$8), "NA",M104*K104)</f>
        <v>NA</v>
      </c>
      <c r="O104" s="6" t="str">
        <f>IF(OR(L104 ="NA",L104&lt;Quality_Nitrite!$W$8), "NA",M104*L104)</f>
        <v>NA</v>
      </c>
      <c r="P104" s="4" t="str">
        <f>[4]IC_171123_Nitrite!P29</f>
        <v>10 50 Bottom</v>
      </c>
    </row>
    <row r="105" spans="1:16" x14ac:dyDescent="0.45">
      <c r="A105" s="4">
        <f>[4]IC_171123_Nitrite!A30</f>
        <v>29</v>
      </c>
      <c r="B105" s="4" t="str">
        <f>[4]IC_171123_Nitrite!B30</f>
        <v>Cal Check</v>
      </c>
      <c r="C105" s="4"/>
      <c r="D105" s="4"/>
      <c r="E105" s="4"/>
      <c r="F105" s="4" t="str">
        <f>[4]IC_171123_Nitrite!F30</f>
        <v>17.11.2023</v>
      </c>
      <c r="G105" s="4">
        <f>[4]IC_171123_Nitrite!G30</f>
        <v>1</v>
      </c>
      <c r="H105" s="4">
        <f>[4]IC_171123_Nitrite!H30</f>
        <v>4.1870000000000003</v>
      </c>
      <c r="I105" s="6">
        <f>[4]IC_171123_Nitrite!I30</f>
        <v>0.53169999999999995</v>
      </c>
      <c r="J105" s="6">
        <f>[4]IC_171123_Nitrite!J30</f>
        <v>0</v>
      </c>
      <c r="K105" s="6">
        <f>[4]IC_171123_Nitrite!K30</f>
        <v>5.0819113538448581</v>
      </c>
      <c r="L105" s="6">
        <f>[4]IC_171123_Nitrite!L30</f>
        <v>5.1771000000000003</v>
      </c>
      <c r="M105" s="6">
        <f>[4]IC_171123_Nitrite!M30</f>
        <v>20</v>
      </c>
      <c r="N105" s="6"/>
      <c r="O105" s="6"/>
      <c r="P105" s="4" t="str">
        <f>[4]IC_171123_Nitrite!P30</f>
        <v>x20 dil</v>
      </c>
    </row>
    <row r="106" spans="1:16" x14ac:dyDescent="0.45">
      <c r="A106" s="4">
        <f>[4]IC_171123_Nitrite!A31</f>
        <v>30</v>
      </c>
      <c r="B106" s="4" t="str">
        <f>[4]IC_171123_Nitrite!B31</f>
        <v>Blank</v>
      </c>
      <c r="C106" s="4"/>
      <c r="D106" s="4"/>
      <c r="E106" s="4"/>
      <c r="F106" s="4" t="str">
        <f>[4]IC_171123_Nitrite!F31</f>
        <v>17.11.2023</v>
      </c>
      <c r="G106" s="4">
        <f>[4]IC_171123_Nitrite!G31</f>
        <v>1</v>
      </c>
      <c r="H106" s="4" t="str">
        <f>[4]IC_171123_Nitrite!H31</f>
        <v>NA</v>
      </c>
      <c r="I106" s="6" t="str">
        <f>[4]IC_171123_Nitrite!I31</f>
        <v>NA</v>
      </c>
      <c r="J106" s="6">
        <f>[4]IC_171123_Nitrite!J31</f>
        <v>0</v>
      </c>
      <c r="K106" s="6" t="str">
        <f>[4]IC_171123_Nitrite!K31</f>
        <v>NA</v>
      </c>
      <c r="L106" s="6" t="str">
        <f>[4]IC_171123_Nitrite!L31</f>
        <v>NA</v>
      </c>
      <c r="M106" s="6">
        <f>[4]IC_171123_Nitrite!M31</f>
        <v>0</v>
      </c>
      <c r="N106" s="6"/>
      <c r="O106" s="6"/>
      <c r="P106" s="4" t="str">
        <f>[4]IC_171123_Nitrite!P31</f>
        <v>DI Water</v>
      </c>
    </row>
  </sheetData>
  <conditionalFormatting sqref="K1">
    <cfRule type="cellIs" dxfId="108" priority="7" operator="lessThan">
      <formula>$U$13</formula>
    </cfRule>
    <cfRule type="cellIs" dxfId="107" priority="8" operator="lessThan">
      <formula>$V$13</formula>
    </cfRule>
  </conditionalFormatting>
  <conditionalFormatting sqref="L1">
    <cfRule type="cellIs" dxfId="104" priority="9" operator="lessThan">
      <formula>$U$14</formula>
    </cfRule>
    <cfRule type="cellIs" dxfId="103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464DB695-DCC5-4BA9-9B91-96F0ABE0EA65}">
            <xm:f>Quality_Nitrite!$S$8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FA3B0973-6B2F-4CDD-8F09-0EE181070017}">
            <xm:f>Quality_Nitrite!$T$8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7DA859E5-C130-465E-A195-663B13B35D39}">
            <xm:f>Quality_Nitrite!$U$8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A1DC7FB4-6DAC-461A-8AB1-81BA86EDFA65}">
            <xm:f>Quality_Nitrite!$V$8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C9205CC3-6FE5-4475-86D5-BB917C436F95}">
            <xm:f>Quality_Nitrite!$W$8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50E32DA4-BA39-4043-83F3-FCE51DDCB051}">
            <xm:f>Quality_Nitrite!$X$8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C5FC-9B13-4560-A36E-4A22A9A0F0F1}">
  <dimension ref="A1:X104"/>
  <sheetViews>
    <sheetView topLeftCell="A49" zoomScale="55" zoomScaleNormal="55" workbookViewId="0">
      <selection activeCell="J67" sqref="J67"/>
    </sheetView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[4]IC_171123_Nitrite!A1</f>
        <v>sample_no</v>
      </c>
      <c r="B2" s="1" t="str">
        <f>[4]IC_171123_Nitrite!B1</f>
        <v>sample_id</v>
      </c>
      <c r="C2" s="1" t="str">
        <f>[4]IC_171123_Nitrite!C1</f>
        <v>X</v>
      </c>
      <c r="D2" s="1" t="str">
        <f>[4]IC_171123_Nitrite!D1</f>
        <v>Y</v>
      </c>
      <c r="E2" s="1" t="str">
        <f>[4]IC_171123_Nitrite!E1</f>
        <v>B_T</v>
      </c>
      <c r="F2" s="1" t="str">
        <f>[4]IC_171123_Nitrite!F1</f>
        <v>IC_date</v>
      </c>
      <c r="G2" s="1" t="str">
        <f>[4]IC_171123_Nitrite!G1</f>
        <v>V_sample_ml</v>
      </c>
      <c r="H2" s="2" t="str">
        <f>[4]IC_171123_Nitrite!H1</f>
        <v>ret_time_min</v>
      </c>
      <c r="I2" s="2" t="str">
        <f>[4]IC_171123_Nitrite!I1</f>
        <v>peak_area_usmin</v>
      </c>
      <c r="J2" s="3" t="str">
        <f>[4]IC_171123_Nitrite!J1</f>
        <v>c_Nitrite_ calib_ppm</v>
      </c>
      <c r="K2" s="2" t="str">
        <f>[4]IC_171123_Nitrite!K1</f>
        <v>c_Nitrite_calc_ppm</v>
      </c>
      <c r="L2" s="2" t="str">
        <f>[4]IC_171123_Nitrite!L1</f>
        <v>c_Nitrite_measure_ppm</v>
      </c>
      <c r="M2" s="1" t="str">
        <f>[4]IC_171123_Nitrite!M1</f>
        <v>dilution_factor</v>
      </c>
      <c r="N2" s="2" t="str">
        <f>[4]IC_171123_Nitrite!N1</f>
        <v>c_Nitrite_calc_undil_ppm</v>
      </c>
      <c r="O2" s="2" t="str">
        <f>[4]IC_171123_Nitrite!O1</f>
        <v>c_Nitrite_measure_undil_ppm</v>
      </c>
      <c r="P2" s="1" t="str">
        <f>[4]IC_171123_Nitrite!P1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[4]IC_171123_Nitrite!A8</f>
        <v>1</v>
      </c>
      <c r="B3" s="4" t="str">
        <f>[4]IC_171123_Nitrite!B8</f>
        <v xml:space="preserve">Blank </v>
      </c>
      <c r="C3" s="4">
        <f>[4]IC_171123_Nitrite!C8</f>
        <v>0</v>
      </c>
      <c r="D3" s="4">
        <f>[4]IC_171123_Nitrite!D8</f>
        <v>0</v>
      </c>
      <c r="E3" s="4">
        <f>[4]IC_171123_Nitrite!E8</f>
        <v>0</v>
      </c>
      <c r="F3" s="4" t="str">
        <f>[4]IC_171123_Nitrite!F8</f>
        <v>17.11.2023</v>
      </c>
      <c r="G3" s="4">
        <f>[4]IC_171123_Nitrite!G8</f>
        <v>1</v>
      </c>
      <c r="H3" s="4" t="str">
        <f>[4]IC_171123_Nitrite!H8</f>
        <v>NA</v>
      </c>
      <c r="I3" s="6" t="str">
        <f>[4]IC_171123_Nitrite!I8</f>
        <v>NA</v>
      </c>
      <c r="J3" s="6">
        <f>[4]IC_171123_Nitrite!J8</f>
        <v>0</v>
      </c>
      <c r="K3" s="6" t="str">
        <f>[4]IC_171123_Nitrite!K8</f>
        <v>NA</v>
      </c>
      <c r="L3" s="6" t="str">
        <f>[4]IC_171123_Nitrite!L8</f>
        <v>NA</v>
      </c>
      <c r="M3" s="4">
        <f>[4]IC_171123_Nitrite!M8</f>
        <v>0</v>
      </c>
      <c r="N3" s="4"/>
      <c r="O3" s="4"/>
      <c r="P3" s="4" t="str">
        <f>[4]IC_171123_Nitrite!P8</f>
        <v>DI Water</v>
      </c>
      <c r="R3" s="1" t="str">
        <f t="shared" si="0"/>
        <v>17.11.2023</v>
      </c>
      <c r="S3" s="4" t="e">
        <f>[4]IC_171123_Nitrite!U12</f>
        <v>#DIV/0!</v>
      </c>
      <c r="T3" s="4" t="e">
        <f>[4]IC_171123_Nitrite!V12</f>
        <v>#DIV/0!</v>
      </c>
      <c r="U3" s="4" t="e">
        <f>[4]IC_171123_Nitrite!U13</f>
        <v>#DIV/0!</v>
      </c>
      <c r="V3" s="4" t="e">
        <f>[4]IC_171123_Nitrite!V13</f>
        <v>#DIV/0!</v>
      </c>
      <c r="W3" s="4" t="e">
        <f>[4]IC_171123_Nitrite!U14</f>
        <v>#DIV/0!</v>
      </c>
      <c r="X3" s="4" t="e">
        <f>[4]IC_171123_Nitrite!V14</f>
        <v>#DIV/0!</v>
      </c>
    </row>
    <row r="4" spans="1:24" x14ac:dyDescent="0.45">
      <c r="A4" s="4">
        <f>[4]IC_171123_Nitrite!A16</f>
        <v>15</v>
      </c>
      <c r="B4" s="4" t="str">
        <f>[4]IC_171123_Nitrite!B16</f>
        <v>Blank</v>
      </c>
      <c r="C4" s="4">
        <f>[4]IC_171123_Nitrite!C16</f>
        <v>0</v>
      </c>
      <c r="D4" s="4">
        <f>[4]IC_171123_Nitrite!D16</f>
        <v>0</v>
      </c>
      <c r="E4" s="4">
        <f>[4]IC_171123_Nitrite!E16</f>
        <v>0</v>
      </c>
      <c r="F4" s="4" t="str">
        <f>[4]IC_171123_Nitrite!F16</f>
        <v>17.11.2023</v>
      </c>
      <c r="G4" s="4">
        <f>[4]IC_171123_Nitrite!G16</f>
        <v>1</v>
      </c>
      <c r="H4" s="4">
        <f>[4]IC_171123_Nitrite!H16</f>
        <v>4.18</v>
      </c>
      <c r="I4" s="6">
        <f>[4]IC_171123_Nitrite!I16</f>
        <v>2.1600000000000001E-2</v>
      </c>
      <c r="J4" s="6">
        <f>[4]IC_171123_Nitrite!J16</f>
        <v>0</v>
      </c>
      <c r="K4" s="6">
        <f>[4]IC_171123_Nitrite!K16</f>
        <v>0.53903137469360274</v>
      </c>
      <c r="L4" s="6">
        <f>[4]IC_171123_Nitrite!L16</f>
        <v>0.68379999999999996</v>
      </c>
      <c r="M4" s="4">
        <f>[4]IC_171123_Nitrite!M16</f>
        <v>0</v>
      </c>
      <c r="N4" s="4"/>
      <c r="O4" s="4"/>
      <c r="P4" s="4" t="str">
        <f>[4]IC_171123_Nitrite!P16</f>
        <v>DI Water</v>
      </c>
      <c r="R4" s="1" t="str">
        <f>$F$6</f>
        <v>10.11.2023</v>
      </c>
      <c r="S4" s="4" t="e">
        <f>[2]IC_101123_Nitrite!U12</f>
        <v>#DIV/0!</v>
      </c>
      <c r="T4" s="4" t="e">
        <f>[2]IC_101123_Nitrite!V12</f>
        <v>#DIV/0!</v>
      </c>
      <c r="U4" s="4" t="e">
        <f>[2]IC_101123_Nitrite!U13</f>
        <v>#DIV/0!</v>
      </c>
      <c r="V4" s="4" t="e">
        <f>[2]IC_101123_Nitrite!V13</f>
        <v>#DIV/0!</v>
      </c>
      <c r="W4" s="4" t="e">
        <f>[2]IC_101123_Nitrite!U14</f>
        <v>#DIV/0!</v>
      </c>
      <c r="X4" s="4" t="e">
        <f>[2]IC_101123_Nitrite!V14</f>
        <v>#DIV/0!</v>
      </c>
    </row>
    <row r="5" spans="1:24" x14ac:dyDescent="0.45">
      <c r="A5" s="4">
        <f>[4]IC_171123_Nitrite!A31</f>
        <v>30</v>
      </c>
      <c r="B5" s="4" t="str">
        <f>[4]IC_171123_Nitrite!B31</f>
        <v>Blank</v>
      </c>
      <c r="C5" s="4">
        <f>[4]IC_171123_Nitrite!C31</f>
        <v>0</v>
      </c>
      <c r="D5" s="4">
        <f>[4]IC_171123_Nitrite!D31</f>
        <v>0</v>
      </c>
      <c r="E5" s="4">
        <f>[4]IC_171123_Nitrite!E31</f>
        <v>0</v>
      </c>
      <c r="F5" s="4" t="str">
        <f>[4]IC_171123_Nitrite!F31</f>
        <v>17.11.2023</v>
      </c>
      <c r="G5" s="4">
        <f>[4]IC_171123_Nitrite!G31</f>
        <v>1</v>
      </c>
      <c r="H5" s="4" t="str">
        <f>[4]IC_171123_Nitrite!H31</f>
        <v>NA</v>
      </c>
      <c r="I5" s="6" t="str">
        <f>[4]IC_171123_Nitrite!I31</f>
        <v>NA</v>
      </c>
      <c r="J5" s="6">
        <f>[4]IC_171123_Nitrite!J31</f>
        <v>0</v>
      </c>
      <c r="K5" s="6" t="str">
        <f>[4]IC_171123_Nitrite!K31</f>
        <v>NA</v>
      </c>
      <c r="L5" s="6" t="str">
        <f>[4]IC_171123_Nitrite!L31</f>
        <v>NA</v>
      </c>
      <c r="M5" s="4">
        <f>[4]IC_171123_Nitrite!M31</f>
        <v>0</v>
      </c>
      <c r="N5" s="4"/>
      <c r="O5" s="4"/>
      <c r="P5" s="4" t="str">
        <f>[4]IC_171123_Nitrite!P31</f>
        <v>DI Water</v>
      </c>
      <c r="R5" s="1" t="str">
        <f>$F$9</f>
        <v>23.11.2023</v>
      </c>
      <c r="S5" s="4">
        <f>[3]IC_231123_Nitrite!U12</f>
        <v>6.7409859249108472E-2</v>
      </c>
      <c r="T5" s="4">
        <f>[3]IC_231123_Nitrite!V12</f>
        <v>0.17184953083036156</v>
      </c>
      <c r="U5" s="4">
        <f>[3]IC_231123_Nitrite!U13</f>
        <v>1.1101667036506264</v>
      </c>
      <c r="V5" s="4">
        <f>[3]IC_231123_Nitrite!V13</f>
        <v>2.0428038357549783</v>
      </c>
      <c r="W5" s="4">
        <f>[3]IC_231123_Nitrite!U14</f>
        <v>1.3138655839020941</v>
      </c>
      <c r="X5" s="4">
        <f>[3]IC_231123_Nitrite!V14</f>
        <v>2.2345186130069798</v>
      </c>
    </row>
    <row r="6" spans="1:24" x14ac:dyDescent="0.45">
      <c r="A6" s="4">
        <f>[2]IC_101123_Nitrite!A9</f>
        <v>2</v>
      </c>
      <c r="B6" s="4" t="str">
        <f>[2]IC_101123_Nitrite!B9</f>
        <v xml:space="preserve">Blank </v>
      </c>
      <c r="C6" s="4">
        <f>[2]IC_101123_Nitrite!C9</f>
        <v>0</v>
      </c>
      <c r="D6" s="4">
        <f>[2]IC_101123_Nitrite!D9</f>
        <v>0</v>
      </c>
      <c r="E6" s="4">
        <f>[2]IC_101123_Nitrite!E9</f>
        <v>0</v>
      </c>
      <c r="F6" s="4" t="str">
        <f>[2]IC_101123_Nitrite!F9</f>
        <v>10.11.2023</v>
      </c>
      <c r="G6" s="4">
        <f>[2]IC_101123_Nitrite!G9</f>
        <v>1</v>
      </c>
      <c r="H6" s="4" t="str">
        <f>[2]IC_101123_Nitrite!H9</f>
        <v>NA</v>
      </c>
      <c r="I6" s="6" t="str">
        <f>[2]IC_101123_Nitrite!I9</f>
        <v>NA</v>
      </c>
      <c r="J6" s="6">
        <f>[2]IC_101123_Nitrite!J9</f>
        <v>0</v>
      </c>
      <c r="K6" s="6" t="str">
        <f>[2]IC_101123_Nitrite!K9</f>
        <v>NA</v>
      </c>
      <c r="L6" s="6" t="str">
        <f>[2]IC_101123_Nitrite!L9</f>
        <v>NA</v>
      </c>
      <c r="M6" s="4">
        <f>[2]IC_101123_Nitrite!M9</f>
        <v>0</v>
      </c>
      <c r="N6" s="4"/>
      <c r="O6" s="4"/>
      <c r="P6" s="4" t="str">
        <f>[2]IC_101123_Nitrite!P9</f>
        <v>DI Water</v>
      </c>
      <c r="R6" s="1" t="str">
        <f>$F$12</f>
        <v>20.11.2023</v>
      </c>
      <c r="S6" s="4" t="e">
        <f>[1]IC_201123_Nitrite!U12</f>
        <v>#DIV/0!</v>
      </c>
      <c r="T6" s="4" t="e">
        <f>[1]IC_201123_Nitrite!V12</f>
        <v>#DIV/0!</v>
      </c>
      <c r="U6" s="4" t="e">
        <f>[1]IC_201123_Nitrite!U13</f>
        <v>#DIV/0!</v>
      </c>
      <c r="V6" s="4" t="e">
        <f>[1]IC_201123_Nitrite!V13</f>
        <v>#DIV/0!</v>
      </c>
      <c r="W6" s="4" t="e">
        <f>[1]IC_201123_Nitrite!U14</f>
        <v>#DIV/0!</v>
      </c>
      <c r="X6" s="4" t="e">
        <f>[1]IC_201123_Nitrite!V14</f>
        <v>#DIV/0!</v>
      </c>
    </row>
    <row r="7" spans="1:24" x14ac:dyDescent="0.45">
      <c r="A7" s="4">
        <f>[2]IC_101123_Nitrite!A17</f>
        <v>14</v>
      </c>
      <c r="B7" s="4" t="str">
        <f>[2]IC_101123_Nitrite!B17</f>
        <v>PB</v>
      </c>
      <c r="C7" s="4">
        <f>[2]IC_101123_Nitrite!C17</f>
        <v>0</v>
      </c>
      <c r="D7" s="4">
        <f>[2]IC_101123_Nitrite!D17</f>
        <v>0</v>
      </c>
      <c r="E7" s="4">
        <f>[2]IC_101123_Nitrite!E17</f>
        <v>0</v>
      </c>
      <c r="F7" s="4" t="str">
        <f>[2]IC_101123_Nitrite!F17</f>
        <v>10.11.2023</v>
      </c>
      <c r="G7" s="4">
        <f>[2]IC_101123_Nitrite!G17</f>
        <v>1</v>
      </c>
      <c r="H7" s="4" t="str">
        <f>[2]IC_101123_Nitrite!H17</f>
        <v>NA</v>
      </c>
      <c r="I7" s="6" t="str">
        <f>[2]IC_101123_Nitrite!I17</f>
        <v>NA</v>
      </c>
      <c r="J7" s="6">
        <f>[2]IC_101123_Nitrite!J17</f>
        <v>0</v>
      </c>
      <c r="K7" s="6" t="str">
        <f>[2]IC_101123_Nitrite!K17</f>
        <v>NA</v>
      </c>
      <c r="L7" s="6" t="str">
        <f>[2]IC_101123_Nitrite!L17</f>
        <v>NA</v>
      </c>
      <c r="M7" s="4">
        <f>[2]IC_101123_Nitrite!M17</f>
        <v>0</v>
      </c>
      <c r="N7" s="4"/>
      <c r="O7" s="4"/>
      <c r="P7" s="4" t="str">
        <f>[2]IC_101123_Nitrite!P17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[2]IC_101123_Nitrite!A19</f>
        <v>16</v>
      </c>
      <c r="B8" s="4" t="str">
        <f>[2]IC_101123_Nitrite!B19</f>
        <v>Blank</v>
      </c>
      <c r="C8" s="4">
        <f>[2]IC_101123_Nitrite!C19</f>
        <v>0</v>
      </c>
      <c r="D8" s="4">
        <f>[2]IC_101123_Nitrite!D19</f>
        <v>0</v>
      </c>
      <c r="E8" s="4">
        <f>[2]IC_101123_Nitrite!E19</f>
        <v>0</v>
      </c>
      <c r="F8" s="4" t="str">
        <f>[2]IC_101123_Nitrite!F19</f>
        <v>10.11.2023</v>
      </c>
      <c r="G8" s="4">
        <f>[2]IC_101123_Nitrite!G19</f>
        <v>1</v>
      </c>
      <c r="H8" s="4" t="str">
        <f>[2]IC_101123_Nitrite!H19</f>
        <v>NA</v>
      </c>
      <c r="I8" s="6" t="str">
        <f>[2]IC_101123_Nitrite!I19</f>
        <v>NA</v>
      </c>
      <c r="J8" s="6">
        <f>[2]IC_101123_Nitrite!J19</f>
        <v>0</v>
      </c>
      <c r="K8" s="6" t="str">
        <f>[2]IC_101123_Nitrite!K19</f>
        <v>NA</v>
      </c>
      <c r="L8" s="6" t="str">
        <f>[2]IC_101123_Nitrite!L19</f>
        <v>NA</v>
      </c>
      <c r="M8" s="4">
        <f>[2]IC_101123_Nitrite!M19</f>
        <v>0</v>
      </c>
      <c r="N8" s="4"/>
      <c r="O8" s="4"/>
      <c r="P8" s="4" t="str">
        <f>[2]IC_101123_Nitrite!P19</f>
        <v>DI Water</v>
      </c>
      <c r="R8" s="1" t="s">
        <v>23</v>
      </c>
      <c r="S8" s="6" cm="1">
        <f t="array" ref="S8">AVERAGE(IF(ISNUMBER(S3:S6), S3:S6))</f>
        <v>6.7409859249108472E-2</v>
      </c>
      <c r="T8" s="4" cm="1">
        <f t="array" ref="T8">AVERAGE(IF(ISNUMBER(T3:T6), T3:T6))</f>
        <v>0.17184953083036156</v>
      </c>
      <c r="U8" s="4" cm="1">
        <f t="array" ref="U8">AVERAGE(IF(ISNUMBER(U3:U6), U3:U6))</f>
        <v>1.1101667036506264</v>
      </c>
      <c r="V8" s="4" cm="1">
        <f t="array" ref="V8">AVERAGE(IF(ISNUMBER(V3:V6), V3:V6))</f>
        <v>2.0428038357549783</v>
      </c>
      <c r="W8" s="4" cm="1">
        <f t="array" ref="W8">AVERAGE(IF(ISNUMBER(W3:W6), W3:W6))</f>
        <v>1.3138655839020941</v>
      </c>
      <c r="X8" s="4" cm="1">
        <f t="array" ref="X8">AVERAGE(IF(ISNUMBER(X3:X6), X3:X6))</f>
        <v>2.2345186130069798</v>
      </c>
    </row>
    <row r="9" spans="1:24" x14ac:dyDescent="0.45">
      <c r="A9" s="4">
        <f>[3]IC_231123_Nitrite!A8</f>
        <v>1</v>
      </c>
      <c r="B9" s="4" t="str">
        <f>[3]IC_231123_Nitrite!B8</f>
        <v xml:space="preserve">Blank </v>
      </c>
      <c r="C9" s="4">
        <f>[3]IC_231123_Nitrite!C8</f>
        <v>0</v>
      </c>
      <c r="D9" s="4">
        <f>[3]IC_231123_Nitrite!D8</f>
        <v>0</v>
      </c>
      <c r="E9" s="4">
        <f>[3]IC_231123_Nitrite!E8</f>
        <v>0</v>
      </c>
      <c r="F9" s="4" t="str">
        <f>[3]IC_231123_Nitrite!F8</f>
        <v>23.11.2023</v>
      </c>
      <c r="G9" s="4">
        <f>[3]IC_231123_Nitrite!G8</f>
        <v>1</v>
      </c>
      <c r="H9" s="4">
        <f>[3]IC_231123_Nitrite!H8</f>
        <v>4.173</v>
      </c>
      <c r="I9" s="6">
        <f>[3]IC_231123_Nitrite!I8</f>
        <v>1.21E-2</v>
      </c>
      <c r="J9" s="6">
        <f>[3]IC_231123_Nitrite!J8</f>
        <v>0</v>
      </c>
      <c r="K9" s="6">
        <f>[3]IC_231123_Nitrite!K8</f>
        <v>0.61625449839199586</v>
      </c>
      <c r="L9" s="6">
        <f>[3]IC_231123_Nitrite!L8</f>
        <v>0.82630000000000003</v>
      </c>
      <c r="M9" s="4">
        <f>[3]IC_231123_Nitrite!M8</f>
        <v>0</v>
      </c>
      <c r="N9" s="4"/>
      <c r="O9" s="4"/>
      <c r="P9" s="4" t="str">
        <f>[3]IC_231123_Nitrite!P8</f>
        <v>DI Water</v>
      </c>
      <c r="R9" s="1" t="s">
        <v>24</v>
      </c>
      <c r="S9" s="4" cm="1">
        <f t="array" ref="S9">MEDIAN(IF(ISNUMBER(S3:S6), S3:S6))</f>
        <v>6.7409859249108472E-2</v>
      </c>
      <c r="T9" s="4" cm="1">
        <f t="array" ref="T9">MEDIAN(IF(ISNUMBER(T3:T6), T3:T6))</f>
        <v>0.17184953083036156</v>
      </c>
      <c r="U9" s="4" cm="1">
        <f t="array" ref="U9">MEDIAN(IF(ISNUMBER(U3:U6), U3:U6))</f>
        <v>1.1101667036506264</v>
      </c>
      <c r="V9" s="4" cm="1">
        <f t="array" ref="V9">MEDIAN(IF(ISNUMBER(V3:V6), V3:V6))</f>
        <v>2.0428038357549783</v>
      </c>
      <c r="W9" s="4" cm="1">
        <f t="array" ref="W9">MEDIAN(IF(ISNUMBER(W3:W6), W3:W6))</f>
        <v>1.3138655839020941</v>
      </c>
      <c r="X9" s="4" cm="1">
        <f t="array" ref="X9">MEDIAN(IF(ISNUMBER(X3:X6), X3:X6))</f>
        <v>2.2345186130069798</v>
      </c>
    </row>
    <row r="10" spans="1:24" x14ac:dyDescent="0.45">
      <c r="A10" s="4">
        <f>[3]IC_231123_Nitrite!A23</f>
        <v>16</v>
      </c>
      <c r="B10" s="4" t="str">
        <f>[3]IC_231123_Nitrite!B23</f>
        <v>Blank</v>
      </c>
      <c r="C10" s="4">
        <f>[3]IC_231123_Nitrite!C23</f>
        <v>0</v>
      </c>
      <c r="D10" s="4">
        <f>[3]IC_231123_Nitrite!D23</f>
        <v>0</v>
      </c>
      <c r="E10" s="4">
        <f>[3]IC_231123_Nitrite!E23</f>
        <v>0</v>
      </c>
      <c r="F10" s="4" t="str">
        <f>[3]IC_231123_Nitrite!F23</f>
        <v>23.11.2023</v>
      </c>
      <c r="G10" s="4">
        <f>[3]IC_231123_Nitrite!G23</f>
        <v>1</v>
      </c>
      <c r="H10" s="4">
        <f>[3]IC_231123_Nitrite!H23</f>
        <v>4.1470000000000002</v>
      </c>
      <c r="I10" s="6">
        <f>[3]IC_231123_Nitrite!I23</f>
        <v>3.32E-2</v>
      </c>
      <c r="J10" s="6">
        <f>[3]IC_231123_Nitrite!J23</f>
        <v>0</v>
      </c>
      <c r="K10" s="6">
        <f>[3]IC_231123_Nitrite!K23</f>
        <v>0.8046756528198129</v>
      </c>
      <c r="L10" s="6">
        <f>[3]IC_231123_Nitrite!L23</f>
        <v>1.0123</v>
      </c>
      <c r="M10" s="4">
        <f>[3]IC_231123_Nitrite!M23</f>
        <v>0</v>
      </c>
      <c r="N10" s="4"/>
      <c r="O10" s="4"/>
      <c r="P10" s="4" t="str">
        <f>[3]IC_231123_Nitrite!P23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[3]IC_231123_Nitrite!A24</f>
        <v>17</v>
      </c>
      <c r="B11" s="4" t="str">
        <f>[3]IC_231123_Nitrite!B24</f>
        <v>Blank</v>
      </c>
      <c r="C11" s="4">
        <f>[3]IC_231123_Nitrite!C24</f>
        <v>0</v>
      </c>
      <c r="D11" s="4">
        <f>[3]IC_231123_Nitrite!D24</f>
        <v>0</v>
      </c>
      <c r="E11" s="4">
        <f>[3]IC_231123_Nitrite!E24</f>
        <v>0</v>
      </c>
      <c r="F11" s="4" t="str">
        <f>[3]IC_231123_Nitrite!F24</f>
        <v>23.11.2023</v>
      </c>
      <c r="G11" s="4">
        <f>[3]IC_231123_Nitrite!G24</f>
        <v>1</v>
      </c>
      <c r="H11" s="4" t="str">
        <f>[3]IC_231123_Nitrite!H24</f>
        <v>NA</v>
      </c>
      <c r="I11" s="6" t="str">
        <f>[3]IC_231123_Nitrite!I24</f>
        <v>NA</v>
      </c>
      <c r="J11" s="6">
        <f>[3]IC_231123_Nitrite!J24</f>
        <v>0</v>
      </c>
      <c r="K11" s="6" t="str">
        <f>[3]IC_231123_Nitrite!K24</f>
        <v>NA</v>
      </c>
      <c r="L11" s="6" t="str">
        <f>[3]IC_231123_Nitrite!L24</f>
        <v>NA</v>
      </c>
      <c r="M11" s="4">
        <f>[3]IC_231123_Nitrite!M24</f>
        <v>0</v>
      </c>
      <c r="N11" s="4"/>
      <c r="O11" s="4"/>
      <c r="P11" s="4" t="str">
        <f>[3]IC_231123_Nitrite!P24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[1]IC_201123_Nitrite!A8</f>
        <v>1</v>
      </c>
      <c r="B12" s="4" t="str">
        <f>[1]IC_201123_Nitrite!B8</f>
        <v xml:space="preserve">Blank </v>
      </c>
      <c r="C12" s="4">
        <f>[1]IC_201123_Nitrite!C8</f>
        <v>0</v>
      </c>
      <c r="D12" s="4">
        <f>[1]IC_201123_Nitrite!D8</f>
        <v>0</v>
      </c>
      <c r="E12" s="4">
        <f>[1]IC_201123_Nitrite!E8</f>
        <v>0</v>
      </c>
      <c r="F12" s="4" t="str">
        <f>[1]IC_201123_Nitrite!F8</f>
        <v>20.11.2023</v>
      </c>
      <c r="G12" s="4">
        <f>[1]IC_201123_Nitrite!G8</f>
        <v>1</v>
      </c>
      <c r="H12" s="4">
        <f>[1]IC_201123_Nitrite!H8</f>
        <v>4.1769999999999996</v>
      </c>
      <c r="I12" s="6">
        <f>[1]IC_201123_Nitrite!I8</f>
        <v>1.11E-2</v>
      </c>
      <c r="J12" s="6">
        <f>[1]IC_201123_Nitrite!J8</f>
        <v>0</v>
      </c>
      <c r="K12" s="6">
        <f>[1]IC_201123_Nitrite!K8</f>
        <v>0.58214087720848662</v>
      </c>
      <c r="L12" s="6">
        <f>[1]IC_201123_Nitrite!L8</f>
        <v>0.78310000000000002</v>
      </c>
      <c r="M12" s="4">
        <f>[1]IC_201123_Nitrite!M8</f>
        <v>0</v>
      </c>
      <c r="N12" s="4"/>
      <c r="O12" s="4"/>
      <c r="P12" s="4" t="str">
        <f>[1]IC_201123_Nitrite!P8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[1]IC_201123_Nitrite!A22</f>
        <v>15</v>
      </c>
      <c r="B13" s="4" t="str">
        <f>[1]IC_201123_Nitrite!B22</f>
        <v>Blank</v>
      </c>
      <c r="C13" s="4">
        <f>[1]IC_201123_Nitrite!C22</f>
        <v>0</v>
      </c>
      <c r="D13" s="4">
        <f>[1]IC_201123_Nitrite!D22</f>
        <v>0</v>
      </c>
      <c r="E13" s="4">
        <f>[1]IC_201123_Nitrite!E22</f>
        <v>0</v>
      </c>
      <c r="F13" s="4" t="str">
        <f>[1]IC_201123_Nitrite!F22</f>
        <v>20.11.2023</v>
      </c>
      <c r="G13" s="4">
        <f>[1]IC_201123_Nitrite!G22</f>
        <v>1</v>
      </c>
      <c r="H13" s="4" t="str">
        <f>[1]IC_201123_Nitrite!H22</f>
        <v>NA</v>
      </c>
      <c r="I13" s="6" t="str">
        <f>[1]IC_201123_Nitrite!I22</f>
        <v>NA</v>
      </c>
      <c r="J13" s="6">
        <f>[1]IC_201123_Nitrite!J22</f>
        <v>0</v>
      </c>
      <c r="K13" s="6" t="str">
        <f>[1]IC_201123_Nitrite!K22</f>
        <v>NA</v>
      </c>
      <c r="L13" s="6" t="str">
        <f>[1]IC_201123_Nitrite!L22</f>
        <v>NA</v>
      </c>
      <c r="M13" s="4">
        <f>[1]IC_201123_Nitrite!M22</f>
        <v>0</v>
      </c>
      <c r="N13" s="4"/>
      <c r="O13" s="4"/>
      <c r="P13" s="4" t="str">
        <f>[1]IC_201123_Nitrite!P22</f>
        <v>DI Water</v>
      </c>
    </row>
    <row r="14" spans="1:24" x14ac:dyDescent="0.45">
      <c r="A14" s="4">
        <f>[1]IC_201123_Nitrite!A26</f>
        <v>19</v>
      </c>
      <c r="B14" s="4" t="str">
        <f>[1]IC_201123_Nitrite!B26</f>
        <v>Blank</v>
      </c>
      <c r="C14" s="4">
        <f>[1]IC_201123_Nitrite!C26</f>
        <v>0</v>
      </c>
      <c r="D14" s="4">
        <f>[1]IC_201123_Nitrite!D26</f>
        <v>0</v>
      </c>
      <c r="E14" s="4">
        <f>[1]IC_201123_Nitrite!E26</f>
        <v>0</v>
      </c>
      <c r="F14" s="4" t="str">
        <f>[1]IC_201123_Nitrite!F26</f>
        <v>20.11.2023</v>
      </c>
      <c r="G14" s="4">
        <f>[1]IC_201123_Nitrite!G26</f>
        <v>1</v>
      </c>
      <c r="H14" s="4" t="str">
        <f>[1]IC_201123_Nitrite!H26</f>
        <v>NA</v>
      </c>
      <c r="I14" s="6" t="str">
        <f>[1]IC_201123_Nitrite!I26</f>
        <v>NA</v>
      </c>
      <c r="J14" s="6">
        <f>[1]IC_201123_Nitrite!J26</f>
        <v>0</v>
      </c>
      <c r="K14" s="6" t="str">
        <f>[1]IC_201123_Nitrite!K26</f>
        <v>NA</v>
      </c>
      <c r="L14" s="6" t="str">
        <f>[1]IC_201123_Nitrite!L26</f>
        <v>NA</v>
      </c>
      <c r="M14" s="4">
        <f>[1]IC_201123_Nitrite!M26</f>
        <v>0</v>
      </c>
      <c r="N14" s="4"/>
      <c r="O14" s="4"/>
      <c r="P14" s="4" t="str">
        <f>[1]IC_201123_Nitrite!P26</f>
        <v>DI Water</v>
      </c>
    </row>
    <row r="15" spans="1:24" x14ac:dyDescent="0.45">
      <c r="A15" s="4">
        <f>[1]IC_201123_Nitrite!A35</f>
        <v>28</v>
      </c>
      <c r="B15" s="4" t="str">
        <f>[1]IC_201123_Nitrite!B35</f>
        <v>Blank</v>
      </c>
      <c r="C15" s="4">
        <f>[1]IC_201123_Nitrite!C35</f>
        <v>0</v>
      </c>
      <c r="D15" s="4">
        <f>[1]IC_201123_Nitrite!D35</f>
        <v>0</v>
      </c>
      <c r="E15" s="4">
        <f>[1]IC_201123_Nitrite!E35</f>
        <v>0</v>
      </c>
      <c r="F15" s="4" t="str">
        <f>[1]IC_201123_Nitrite!F35</f>
        <v>20.11.2023</v>
      </c>
      <c r="G15" s="4">
        <f>[1]IC_201123_Nitrite!G35</f>
        <v>1</v>
      </c>
      <c r="H15" s="4" t="str">
        <f>[1]IC_201123_Nitrite!H35</f>
        <v>NA</v>
      </c>
      <c r="I15" s="6" t="str">
        <f>[1]IC_201123_Nitrite!I35</f>
        <v>NA</v>
      </c>
      <c r="J15" s="6">
        <f>[1]IC_201123_Nitrite!J35</f>
        <v>0</v>
      </c>
      <c r="K15" s="6" t="str">
        <f>[1]IC_201123_Nitrite!K35</f>
        <v>NA</v>
      </c>
      <c r="L15" s="6" t="str">
        <f>[1]IC_201123_Nitrite!L35</f>
        <v>NA</v>
      </c>
      <c r="M15" s="4">
        <f>[1]IC_201123_Nitrite!M35</f>
        <v>0</v>
      </c>
      <c r="N15" s="4"/>
      <c r="O15" s="4"/>
      <c r="P15" s="4" t="str">
        <f>[1]IC_201123_Nitrite!P35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5.0358710277650945E-2</v>
      </c>
      <c r="J17" s="6"/>
      <c r="K17" s="6">
        <f xml:space="preserve"> AVERAGE(K3:K15)+3*STDEV(K3:K15)</f>
        <v>0.9868552744660517</v>
      </c>
      <c r="L17" s="6">
        <f xml:space="preserve"> AVERAGE(L3:L15)+3*STDEV(L3:L15)</f>
        <v>1.2390557513078329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0.1223623675921698</v>
      </c>
      <c r="J18" s="6"/>
      <c r="K18" s="6">
        <f xml:space="preserve"> AVERAGE(K3:K15)+10*STDEV(K3:K15)</f>
        <v>1.8066245130703984</v>
      </c>
      <c r="L18" s="6">
        <f xml:space="preserve"> AVERAGE(L3:L15)+10*STDEV(L3:L15)</f>
        <v>2.2019775043594425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c_Nitrite_ calib_ppm</v>
      </c>
      <c r="K21" s="2" t="str">
        <f t="shared" si="2"/>
        <v>c_Nitrite_calc_ppm</v>
      </c>
      <c r="L21" s="2" t="str">
        <f t="shared" si="2"/>
        <v>c_Nitrite_measure_ppm</v>
      </c>
      <c r="M21" s="1" t="str">
        <f t="shared" si="2"/>
        <v>dilution_factor</v>
      </c>
      <c r="N21" s="2" t="str">
        <f t="shared" si="2"/>
        <v>c_Nitrite_calc_undil_ppm</v>
      </c>
      <c r="O21" s="2" t="str">
        <f t="shared" si="2"/>
        <v>c_Nitrite_measure_undil_ppm</v>
      </c>
      <c r="P21" s="1" t="str">
        <f t="shared" si="2"/>
        <v>IC_notes</v>
      </c>
    </row>
    <row r="22" spans="1:16" x14ac:dyDescent="0.45">
      <c r="A22" s="4">
        <f>[1]IC_201123_Nitrite!A9</f>
        <v>2</v>
      </c>
      <c r="B22" s="4" t="str">
        <f>[1]IC_201123_Nitrite!B9</f>
        <v>Cal Check</v>
      </c>
      <c r="C22" s="4">
        <f>[1]IC_201123_Nitrite!C9</f>
        <v>0</v>
      </c>
      <c r="D22" s="4">
        <f>[1]IC_201123_Nitrite!D9</f>
        <v>0</v>
      </c>
      <c r="E22" s="4">
        <f>[1]IC_201123_Nitrite!E9</f>
        <v>0</v>
      </c>
      <c r="F22" s="4" t="str">
        <f>[1]IC_201123_Nitrite!F9</f>
        <v>20.11.2023</v>
      </c>
      <c r="G22" s="4">
        <f>[1]IC_201123_Nitrite!G9</f>
        <v>1</v>
      </c>
      <c r="H22" s="4">
        <f>[1]IC_201123_Nitrite!H9</f>
        <v>4.1829999999999998</v>
      </c>
      <c r="I22" s="6">
        <f>[1]IC_201123_Nitrite!I9</f>
        <v>0.5171</v>
      </c>
      <c r="J22" s="6">
        <f>[1]IC_201123_Nitrite!J9</f>
        <v>0</v>
      </c>
      <c r="K22" s="6">
        <f>[1]IC_201123_Nitrite!K9</f>
        <v>4.9931706611603435</v>
      </c>
      <c r="L22" s="6">
        <f>[1]IC_201123_Nitrite!L9</f>
        <v>5.1283000000000003</v>
      </c>
      <c r="M22" s="4">
        <f>[1]IC_201123_Nitrite!M9</f>
        <v>20</v>
      </c>
      <c r="N22" s="4"/>
      <c r="O22" s="4"/>
      <c r="P22" s="4" t="str">
        <f>[1]IC_201123_Nitrite!P9</f>
        <v>x20 dil</v>
      </c>
    </row>
    <row r="23" spans="1:16" x14ac:dyDescent="0.45">
      <c r="A23" s="4">
        <f>[1]IC_201123_Nitrite!A23</f>
        <v>16</v>
      </c>
      <c r="B23" s="4" t="str">
        <f>[1]IC_201123_Nitrite!B23</f>
        <v>Cal Check</v>
      </c>
      <c r="C23" s="4">
        <f>[1]IC_201123_Nitrite!C23</f>
        <v>0</v>
      </c>
      <c r="D23" s="4">
        <f>[1]IC_201123_Nitrite!D23</f>
        <v>0</v>
      </c>
      <c r="E23" s="4">
        <f>[1]IC_201123_Nitrite!E23</f>
        <v>0</v>
      </c>
      <c r="F23" s="4" t="str">
        <f>[1]IC_201123_Nitrite!F23</f>
        <v>20.11.2023</v>
      </c>
      <c r="G23" s="4">
        <f>[1]IC_201123_Nitrite!G23</f>
        <v>1</v>
      </c>
      <c r="H23" s="4">
        <f>[1]IC_201123_Nitrite!H23</f>
        <v>4.1829999999999998</v>
      </c>
      <c r="I23" s="6">
        <f>[1]IC_201123_Nitrite!I23</f>
        <v>0.48420000000000002</v>
      </c>
      <c r="J23" s="6">
        <f>[1]IC_201123_Nitrite!J23</f>
        <v>0</v>
      </c>
      <c r="K23" s="6">
        <f>[1]IC_201123_Nitrite!K23</f>
        <v>4.7063665507018131</v>
      </c>
      <c r="L23" s="6">
        <f>[1]IC_201123_Nitrite!L23</f>
        <v>4.8452999999999999</v>
      </c>
      <c r="M23" s="4">
        <f>[1]IC_201123_Nitrite!M23</f>
        <v>20</v>
      </c>
      <c r="N23" s="4"/>
      <c r="O23" s="4"/>
      <c r="P23" s="4" t="str">
        <f>[1]IC_201123_Nitrite!P23</f>
        <v>x20 dil</v>
      </c>
    </row>
    <row r="24" spans="1:16" x14ac:dyDescent="0.45">
      <c r="A24" s="4">
        <f>[1]IC_201123_Nitrite!A34</f>
        <v>27</v>
      </c>
      <c r="B24" s="4" t="str">
        <f>[1]IC_201123_Nitrite!B34</f>
        <v>Cal Check</v>
      </c>
      <c r="C24" s="4">
        <f>[1]IC_201123_Nitrite!C34</f>
        <v>0</v>
      </c>
      <c r="D24" s="4">
        <f>[1]IC_201123_Nitrite!D34</f>
        <v>0</v>
      </c>
      <c r="E24" s="4">
        <f>[1]IC_201123_Nitrite!E34</f>
        <v>0</v>
      </c>
      <c r="F24" s="4" t="str">
        <f>[1]IC_201123_Nitrite!F34</f>
        <v>20.11.2023</v>
      </c>
      <c r="G24" s="4">
        <f>[1]IC_201123_Nitrite!G34</f>
        <v>1</v>
      </c>
      <c r="H24" s="4">
        <f>[1]IC_201123_Nitrite!H34</f>
        <v>4.17</v>
      </c>
      <c r="I24" s="6">
        <f>[1]IC_201123_Nitrite!I34</f>
        <v>0.5091</v>
      </c>
      <c r="J24" s="6">
        <f>[1]IC_201123_Nitrite!J34</f>
        <v>0</v>
      </c>
      <c r="K24" s="6">
        <f>[1]IC_201123_Nitrite!K34</f>
        <v>4.9234310598330415</v>
      </c>
      <c r="L24" s="6">
        <f>[1]IC_201123_Nitrite!L34</f>
        <v>5.0590000000000002</v>
      </c>
      <c r="M24" s="4">
        <f>[1]IC_201123_Nitrite!M34</f>
        <v>20</v>
      </c>
      <c r="N24" s="4"/>
      <c r="O24" s="4"/>
      <c r="P24" s="4" t="str">
        <f>[1]IC_201123_Nitrite!P34</f>
        <v>x20 dil</v>
      </c>
    </row>
    <row r="25" spans="1:16" x14ac:dyDescent="0.45">
      <c r="A25" s="4">
        <f>[2]IC_101123_Nitrite!A10</f>
        <v>3</v>
      </c>
      <c r="B25" s="4" t="str">
        <f>[2]IC_101123_Nitrite!B10</f>
        <v>Cal Check</v>
      </c>
      <c r="C25" s="4">
        <f>[2]IC_101123_Nitrite!C10</f>
        <v>0</v>
      </c>
      <c r="D25" s="4">
        <f>[2]IC_101123_Nitrite!D10</f>
        <v>0</v>
      </c>
      <c r="E25" s="4">
        <f>[2]IC_101123_Nitrite!E10</f>
        <v>0</v>
      </c>
      <c r="F25" s="4" t="str">
        <f>[2]IC_101123_Nitrite!F10</f>
        <v>10.11.2023</v>
      </c>
      <c r="G25" s="4">
        <f>[2]IC_101123_Nitrite!G10</f>
        <v>1</v>
      </c>
      <c r="H25" s="4">
        <f>[2]IC_101123_Nitrite!H10</f>
        <v>4.1870000000000003</v>
      </c>
      <c r="I25" s="6">
        <f>[2]IC_101123_Nitrite!I10</f>
        <v>0.3453</v>
      </c>
      <c r="J25" s="6">
        <f>[2]IC_101123_Nitrite!J10</f>
        <v>0</v>
      </c>
      <c r="K25" s="6">
        <f>[2]IC_101123_Nitrite!K10</f>
        <v>3.7898602189980406</v>
      </c>
      <c r="L25" s="6">
        <f>[2]IC_101123_Nitrite!L10</f>
        <v>3.7519</v>
      </c>
      <c r="M25" s="4">
        <f>[2]IC_101123_Nitrite!M10</f>
        <v>20</v>
      </c>
      <c r="N25" s="4"/>
      <c r="O25" s="4"/>
      <c r="P25" s="4" t="str">
        <f>[2]IC_101123_Nitrite!P10</f>
        <v>x20 dil</v>
      </c>
    </row>
    <row r="26" spans="1:16" x14ac:dyDescent="0.45">
      <c r="A26" s="4">
        <f>[2]IC_101123_Nitrite!A18</f>
        <v>15</v>
      </c>
      <c r="B26" s="4" t="str">
        <f>[2]IC_101123_Nitrite!B18</f>
        <v>Cal Check</v>
      </c>
      <c r="C26" s="4">
        <f>[2]IC_101123_Nitrite!C18</f>
        <v>0</v>
      </c>
      <c r="D26" s="4">
        <f>[2]IC_101123_Nitrite!D18</f>
        <v>0</v>
      </c>
      <c r="E26" s="4">
        <f>[2]IC_101123_Nitrite!E18</f>
        <v>0</v>
      </c>
      <c r="F26" s="4" t="str">
        <f>[2]IC_101123_Nitrite!F18</f>
        <v>10.11.2023</v>
      </c>
      <c r="G26" s="4">
        <f>[2]IC_101123_Nitrite!G18</f>
        <v>1</v>
      </c>
      <c r="H26" s="4">
        <f>[2]IC_101123_Nitrite!H18</f>
        <v>4.1829999999999998</v>
      </c>
      <c r="I26" s="6">
        <f>[2]IC_101123_Nitrite!I18</f>
        <v>0.34889999999999999</v>
      </c>
      <c r="J26" s="6">
        <f>[2]IC_101123_Nitrite!J18</f>
        <v>0</v>
      </c>
      <c r="K26" s="6">
        <f>[2]IC_101123_Nitrite!K18</f>
        <v>3.8247001069234905</v>
      </c>
      <c r="L26" s="6">
        <f>[2]IC_101123_Nitrite!L18</f>
        <v>3.7866</v>
      </c>
      <c r="M26" s="4">
        <f>[2]IC_101123_Nitrite!M18</f>
        <v>20</v>
      </c>
      <c r="N26" s="4"/>
      <c r="O26" s="4"/>
      <c r="P26" s="4" t="str">
        <f>[2]IC_101123_Nitrite!P18</f>
        <v>x20 dil</v>
      </c>
    </row>
    <row r="27" spans="1:16" x14ac:dyDescent="0.45">
      <c r="A27" s="4">
        <f>[3]IC_231123_Nitrite!A9</f>
        <v>2</v>
      </c>
      <c r="B27" s="4" t="str">
        <f>[3]IC_231123_Nitrite!B9</f>
        <v>Cal Check</v>
      </c>
      <c r="C27" s="4">
        <f>[3]IC_231123_Nitrite!C9</f>
        <v>0</v>
      </c>
      <c r="D27" s="4">
        <f>[3]IC_231123_Nitrite!D9</f>
        <v>0</v>
      </c>
      <c r="E27" s="4">
        <f>[3]IC_231123_Nitrite!E9</f>
        <v>0</v>
      </c>
      <c r="F27" s="4" t="str">
        <f>[3]IC_231123_Nitrite!F9</f>
        <v>23.11.2023</v>
      </c>
      <c r="G27" s="4">
        <f>[3]IC_231123_Nitrite!G9</f>
        <v>1</v>
      </c>
      <c r="H27" s="4">
        <f>[3]IC_231123_Nitrite!H9</f>
        <v>4.18</v>
      </c>
      <c r="I27" s="6">
        <f>[3]IC_231123_Nitrite!I9</f>
        <v>0.49430000000000002</v>
      </c>
      <c r="J27" s="6">
        <f>[3]IC_231123_Nitrite!J9</f>
        <v>0</v>
      </c>
      <c r="K27" s="6">
        <f>[3]IC_231123_Nitrite!K9</f>
        <v>4.922258321382202</v>
      </c>
      <c r="L27" s="6">
        <f>[3]IC_231123_Nitrite!L9</f>
        <v>5.0648</v>
      </c>
      <c r="M27" s="4">
        <f>[3]IC_231123_Nitrite!M9</f>
        <v>20</v>
      </c>
      <c r="N27" s="4"/>
      <c r="O27" s="4"/>
      <c r="P27" s="4" t="str">
        <f>[3]IC_231123_Nitrite!P9</f>
        <v>x20 dil</v>
      </c>
    </row>
    <row r="28" spans="1:16" x14ac:dyDescent="0.45">
      <c r="A28" s="4">
        <f>[3]IC_231123_Nitrite!A22</f>
        <v>15</v>
      </c>
      <c r="B28" s="4" t="str">
        <f>[3]IC_231123_Nitrite!B22</f>
        <v>Cal Check</v>
      </c>
      <c r="C28" s="4">
        <f>[3]IC_231123_Nitrite!C22</f>
        <v>0</v>
      </c>
      <c r="D28" s="4">
        <f>[3]IC_231123_Nitrite!D22</f>
        <v>0</v>
      </c>
      <c r="E28" s="4">
        <f>[3]IC_231123_Nitrite!E22</f>
        <v>0</v>
      </c>
      <c r="F28" s="4" t="str">
        <f>[3]IC_231123_Nitrite!F22</f>
        <v>23.11.2023</v>
      </c>
      <c r="G28" s="4">
        <f>[3]IC_231123_Nitrite!G22</f>
        <v>1</v>
      </c>
      <c r="H28" s="4">
        <f>[3]IC_231123_Nitrite!H22</f>
        <v>4.1769999999999996</v>
      </c>
      <c r="I28" s="6">
        <f>[3]IC_231123_Nitrite!I22</f>
        <v>0.52680000000000005</v>
      </c>
      <c r="J28" s="6">
        <f>[3]IC_231123_Nitrite!J22</f>
        <v>0</v>
      </c>
      <c r="K28" s="6">
        <f>[3]IC_231123_Nitrite!K22</f>
        <v>5.2124804786762331</v>
      </c>
      <c r="L28" s="6">
        <f>[3]IC_231123_Nitrite!L22</f>
        <v>5.3498999999999999</v>
      </c>
      <c r="M28" s="4">
        <f>[3]IC_231123_Nitrite!M22</f>
        <v>0</v>
      </c>
      <c r="N28" s="4"/>
      <c r="O28" s="4"/>
      <c r="P28" s="4" t="str">
        <f>[3]IC_231123_Nitrite!P22</f>
        <v>x20 dil</v>
      </c>
    </row>
    <row r="29" spans="1:16" x14ac:dyDescent="0.45">
      <c r="A29" s="4">
        <f>[4]IC_171123_Nitrite!A9</f>
        <v>2</v>
      </c>
      <c r="B29" s="4" t="str">
        <f>[4]IC_171123_Nitrite!B9</f>
        <v>Cal Check</v>
      </c>
      <c r="C29" s="4">
        <f>[4]IC_171123_Nitrite!C9</f>
        <v>0</v>
      </c>
      <c r="D29" s="4">
        <f>[4]IC_171123_Nitrite!D9</f>
        <v>0</v>
      </c>
      <c r="E29" s="4">
        <f>[4]IC_171123_Nitrite!E9</f>
        <v>0</v>
      </c>
      <c r="F29" s="4" t="str">
        <f>[4]IC_171123_Nitrite!F9</f>
        <v>17.11.2023</v>
      </c>
      <c r="G29" s="4">
        <f>[4]IC_171123_Nitrite!G9</f>
        <v>1</v>
      </c>
      <c r="H29" s="4">
        <f>[4]IC_171123_Nitrite!H9</f>
        <v>4.1900000000000004</v>
      </c>
      <c r="I29" s="6">
        <f>[4]IC_171123_Nitrite!I9</f>
        <v>0.49559999999999998</v>
      </c>
      <c r="J29" s="6">
        <f>[4]IC_171123_Nitrite!J9</f>
        <v>0</v>
      </c>
      <c r="K29" s="6">
        <f>[4]IC_171123_Nitrite!K9</f>
        <v>4.7604097517131976</v>
      </c>
      <c r="L29" s="6">
        <f>[4]IC_171123_Nitrite!L9</f>
        <v>4.8593999999999999</v>
      </c>
      <c r="M29" s="4">
        <f>[4]IC_171123_Nitrite!M9</f>
        <v>20</v>
      </c>
      <c r="N29" s="4"/>
      <c r="O29" s="4"/>
      <c r="P29" s="4" t="str">
        <f>[4]IC_171123_Nitrite!P9</f>
        <v>x20 dil</v>
      </c>
    </row>
    <row r="30" spans="1:16" x14ac:dyDescent="0.45">
      <c r="A30" s="4">
        <f>[4]IC_171123_Nitrite!A17</f>
        <v>16</v>
      </c>
      <c r="B30" s="4" t="str">
        <f>[4]IC_171123_Nitrite!B17</f>
        <v>Cal Check</v>
      </c>
      <c r="C30" s="4">
        <f>[4]IC_171123_Nitrite!C17</f>
        <v>0</v>
      </c>
      <c r="D30" s="4">
        <f>[4]IC_171123_Nitrite!D17</f>
        <v>0</v>
      </c>
      <c r="E30" s="4">
        <f>[4]IC_171123_Nitrite!E17</f>
        <v>0</v>
      </c>
      <c r="F30" s="4" t="str">
        <f>[4]IC_171123_Nitrite!F17</f>
        <v>17.11.2023</v>
      </c>
      <c r="G30" s="4">
        <f>[4]IC_171123_Nitrite!G17</f>
        <v>1</v>
      </c>
      <c r="H30" s="4">
        <f>[4]IC_171123_Nitrite!H17</f>
        <v>4.1829999999999998</v>
      </c>
      <c r="I30" s="6">
        <f>[4]IC_171123_Nitrite!I17</f>
        <v>0.51919999999999999</v>
      </c>
      <c r="J30" s="6">
        <f>[4]IC_171123_Nitrite!J17</f>
        <v>0</v>
      </c>
      <c r="K30" s="6">
        <f>[4]IC_171123_Nitrite!K17</f>
        <v>4.9705880844086874</v>
      </c>
      <c r="L30" s="6">
        <f>[4]IC_171123_Nitrite!L17</f>
        <v>5.0674999999999999</v>
      </c>
      <c r="M30" s="4">
        <f>[4]IC_171123_Nitrite!M17</f>
        <v>20</v>
      </c>
      <c r="N30" s="4"/>
      <c r="O30" s="4"/>
      <c r="P30" s="4" t="str">
        <f>[4]IC_171123_Nitrite!P17</f>
        <v>x20 dil</v>
      </c>
    </row>
    <row r="31" spans="1:16" x14ac:dyDescent="0.45">
      <c r="A31" s="4">
        <f>[4]IC_171123_Nitrite!A30</f>
        <v>29</v>
      </c>
      <c r="B31" s="4" t="str">
        <f>[4]IC_171123_Nitrite!B30</f>
        <v>Cal Check</v>
      </c>
      <c r="C31" s="4">
        <f>[4]IC_171123_Nitrite!C30</f>
        <v>0</v>
      </c>
      <c r="D31" s="4">
        <f>[4]IC_171123_Nitrite!D30</f>
        <v>0</v>
      </c>
      <c r="E31" s="4">
        <f>[4]IC_171123_Nitrite!E30</f>
        <v>0</v>
      </c>
      <c r="F31" s="4" t="str">
        <f>[4]IC_171123_Nitrite!F30</f>
        <v>17.11.2023</v>
      </c>
      <c r="G31" s="4">
        <f>[4]IC_171123_Nitrite!G30</f>
        <v>1</v>
      </c>
      <c r="H31" s="4">
        <f>[4]IC_171123_Nitrite!H30</f>
        <v>4.1870000000000003</v>
      </c>
      <c r="I31" s="6">
        <f>[4]IC_171123_Nitrite!I30</f>
        <v>0.53169999999999995</v>
      </c>
      <c r="J31" s="6">
        <f>[4]IC_171123_Nitrite!J30</f>
        <v>0</v>
      </c>
      <c r="K31" s="6">
        <f>[4]IC_171123_Nitrite!K30</f>
        <v>5.0819113538448581</v>
      </c>
      <c r="L31" s="6">
        <f>[4]IC_171123_Nitrite!L30</f>
        <v>5.1771000000000003</v>
      </c>
      <c r="M31" s="4">
        <f>[4]IC_171123_Nitrite!M30</f>
        <v>20</v>
      </c>
      <c r="N31" s="4"/>
      <c r="O31" s="4"/>
      <c r="P31" s="4" t="str">
        <f>[4]IC_171123_Nitrite!P30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4.1822999999999997</v>
      </c>
      <c r="I33" s="6">
        <f>AVERAGE(H$22:H$31)</f>
        <v>4.1822999999999997</v>
      </c>
      <c r="J33" s="6"/>
      <c r="K33" s="6">
        <f>AVERAGE(K$22:K$31)</f>
        <v>4.718517658764191</v>
      </c>
      <c r="L33" s="6">
        <f>AVERAGE(L$22:L$31)</f>
        <v>4.80898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4.1829999999999998</v>
      </c>
      <c r="I34" s="6">
        <f t="shared" ref="I34:L34" si="3">MEDIAN(I$22:I$31)</f>
        <v>0.50234999999999996</v>
      </c>
      <c r="J34" s="6"/>
      <c r="K34" s="6">
        <f t="shared" si="3"/>
        <v>4.9228446906076222</v>
      </c>
      <c r="L34" s="6">
        <f t="shared" si="3"/>
        <v>5.0618999999999996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5.6774407379853193E-3</v>
      </c>
      <c r="I35" s="6">
        <f t="shared" ref="I35:L35" si="4">STDEV(I$22:I$31)</f>
        <v>7.0192193298115477E-2</v>
      </c>
      <c r="J35" s="6"/>
      <c r="K35" s="6">
        <f t="shared" si="4"/>
        <v>0.50130328246831535</v>
      </c>
      <c r="L35" s="6">
        <f t="shared" si="4"/>
        <v>0.5668037888997397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0.13574924653863471</v>
      </c>
      <c r="I36" s="6">
        <f t="shared" ref="I36:L36" si="5">I35/I33 *100</f>
        <v>1.6783155990272216</v>
      </c>
      <c r="J36" s="6"/>
      <c r="K36" s="6">
        <f t="shared" si="5"/>
        <v>10.624168832709419</v>
      </c>
      <c r="L36" s="6">
        <f t="shared" si="5"/>
        <v>11.786361949929915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3.2233333333335287E-5</v>
      </c>
      <c r="I37" s="6">
        <f t="shared" ref="I37:L37" si="6">VAR(I$22:I$31)</f>
        <v>4.9269440000000069E-3</v>
      </c>
      <c r="J37" s="6"/>
      <c r="K37" s="6">
        <f t="shared" si="6"/>
        <v>0.25130498101350757</v>
      </c>
      <c r="L37" s="6">
        <f t="shared" si="6"/>
        <v>0.3212665351111007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4.1900000000000004</v>
      </c>
      <c r="I38" s="6">
        <f t="shared" ref="I38:L38" si="7">MAX(I$22:I$31)</f>
        <v>0.53169999999999995</v>
      </c>
      <c r="J38" s="6"/>
      <c r="K38" s="6">
        <f t="shared" si="7"/>
        <v>5.2124804786762331</v>
      </c>
      <c r="L38" s="6">
        <f t="shared" si="7"/>
        <v>5.3498999999999999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4.17</v>
      </c>
      <c r="I39" s="6">
        <f t="shared" ref="I39:L39" si="8">MIN(I$22:I$31)</f>
        <v>0.3453</v>
      </c>
      <c r="J39" s="6"/>
      <c r="K39" s="6">
        <f t="shared" si="8"/>
        <v>3.7898602189980406</v>
      </c>
      <c r="L39" s="6">
        <f t="shared" si="8"/>
        <v>3.7519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2.0000000000000462E-2</v>
      </c>
      <c r="I40" s="6">
        <f t="shared" ref="I40:L40" si="9">I38-I39</f>
        <v>0.18639999999999995</v>
      </c>
      <c r="J40" s="6"/>
      <c r="K40" s="6">
        <f t="shared" si="9"/>
        <v>1.4226202596781925</v>
      </c>
      <c r="L40" s="6">
        <f t="shared" si="9"/>
        <v>1.5979999999999999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1.7953644012660851E-3</v>
      </c>
      <c r="I42" s="6">
        <f t="shared" ref="I42:L42" si="11">I35/SQRT(I41)</f>
        <v>2.2196720478485119E-2</v>
      </c>
      <c r="J42" s="6"/>
      <c r="K42" s="6">
        <f t="shared" si="11"/>
        <v>0.15852601711186323</v>
      </c>
      <c r="L42" s="6">
        <f t="shared" si="11"/>
        <v>0.17923909593364407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[4]IC_171123_Nitrite!A5</f>
        <v>Cal 4</v>
      </c>
      <c r="B45" s="4" t="str">
        <f>[4]IC_171123_Nitrite!B5</f>
        <v>x 20</v>
      </c>
      <c r="C45" s="4">
        <f>[4]IC_171123_Nitrite!C5</f>
        <v>0</v>
      </c>
      <c r="D45" s="4">
        <f>[4]IC_171123_Nitrite!D5</f>
        <v>0</v>
      </c>
      <c r="E45" s="4">
        <f>[4]IC_171123_Nitrite!E5</f>
        <v>0</v>
      </c>
      <c r="F45" s="4" t="str">
        <f>[4]IC_171123_Nitrite!F5</f>
        <v>17.11.2023</v>
      </c>
      <c r="G45" s="4">
        <f>[4]IC_171123_Nitrite!G5</f>
        <v>1</v>
      </c>
      <c r="H45" s="4">
        <f>[4]IC_171123_Nitrite!H5</f>
        <v>4.1870000000000003</v>
      </c>
      <c r="I45" s="6">
        <f>[4]IC_171123_Nitrite!I5</f>
        <v>0.4461</v>
      </c>
      <c r="J45" s="6">
        <f>[4]IC_171123_Nitrite!J5</f>
        <v>5</v>
      </c>
      <c r="K45" s="6">
        <f>[4]IC_171123_Nitrite!K5</f>
        <v>4.3195696047459613</v>
      </c>
      <c r="L45" s="6">
        <f>[4]IC_171123_Nitrite!L5</f>
        <v>4.4234999999999998</v>
      </c>
      <c r="M45" s="4">
        <f>[4]IC_171123_Nitrite!M5</f>
        <v>20</v>
      </c>
      <c r="N45" s="4">
        <f>[4]IC_171123_Nitrite!N5</f>
        <v>0</v>
      </c>
      <c r="O45" s="4">
        <f>[4]IC_171123_Nitrite!O5</f>
        <v>0</v>
      </c>
      <c r="P45" s="4" t="str">
        <f>[4]IC_171123_Nitrite!P5</f>
        <v>0.5 mL in 10</v>
      </c>
    </row>
    <row r="46" spans="1:16" x14ac:dyDescent="0.45">
      <c r="A46" s="4" t="str">
        <f>[3]IC_231123_Nitrite!A5</f>
        <v>Cal 4</v>
      </c>
      <c r="B46" s="4" t="str">
        <f>[3]IC_231123_Nitrite!B5</f>
        <v>x 20</v>
      </c>
      <c r="C46" s="4">
        <f>[3]IC_231123_Nitrite!C5</f>
        <v>0</v>
      </c>
      <c r="D46" s="4">
        <f>[3]IC_231123_Nitrite!D5</f>
        <v>0</v>
      </c>
      <c r="E46" s="4">
        <f>[3]IC_231123_Nitrite!E5</f>
        <v>0</v>
      </c>
      <c r="F46" s="4" t="str">
        <f>[3]IC_231123_Nitrite!F5</f>
        <v>23.11.2023</v>
      </c>
      <c r="G46" s="4">
        <f>[3]IC_231123_Nitrite!G5</f>
        <v>1</v>
      </c>
      <c r="H46" s="4">
        <f>[3]IC_231123_Nitrite!H5</f>
        <v>4.1769999999999996</v>
      </c>
      <c r="I46" s="6">
        <f>[3]IC_231123_Nitrite!I5</f>
        <v>0.43430000000000002</v>
      </c>
      <c r="J46" s="6">
        <f>[3]IC_231123_Nitrite!J5</f>
        <v>5</v>
      </c>
      <c r="K46" s="6">
        <f>[3]IC_231123_Nitrite!K5</f>
        <v>4.3864635694547598</v>
      </c>
      <c r="L46" s="6">
        <f>[3]IC_231123_Nitrite!L5</f>
        <v>4.5369000000000002</v>
      </c>
      <c r="M46" s="4">
        <f>[3]IC_231123_Nitrite!M5</f>
        <v>20</v>
      </c>
      <c r="N46" s="4">
        <f>[3]IC_231123_Nitrite!N5</f>
        <v>0</v>
      </c>
      <c r="O46" s="4">
        <f>[3]IC_231123_Nitrite!O5</f>
        <v>0</v>
      </c>
      <c r="P46" s="4" t="str">
        <f>[3]IC_231123_Nitrite!P5</f>
        <v>0.5 mL in 10</v>
      </c>
    </row>
    <row r="47" spans="1:16" x14ac:dyDescent="0.45">
      <c r="A47" s="4" t="str">
        <f>[2]IC_101123_Nitrite!A6</f>
        <v>Cal 5</v>
      </c>
      <c r="B47" s="4" t="str">
        <f>[2]IC_101123_Nitrite!B6</f>
        <v>x 20</v>
      </c>
      <c r="C47" s="4">
        <f>[2]IC_101123_Nitrite!C6</f>
        <v>0</v>
      </c>
      <c r="D47" s="4">
        <f>[2]IC_101123_Nitrite!D6</f>
        <v>0</v>
      </c>
      <c r="E47" s="4">
        <f>[2]IC_101123_Nitrite!E6</f>
        <v>0</v>
      </c>
      <c r="F47" s="4" t="str">
        <f>[2]IC_101123_Nitrite!F6</f>
        <v>10.11.2023</v>
      </c>
      <c r="G47" s="4">
        <f>[2]IC_101123_Nitrite!G6</f>
        <v>1</v>
      </c>
      <c r="H47" s="4">
        <f>[2]IC_101123_Nitrite!H6</f>
        <v>4.1829999999999998</v>
      </c>
      <c r="I47" s="6">
        <f>[2]IC_101123_Nitrite!I6</f>
        <v>0.4708</v>
      </c>
      <c r="J47" s="6">
        <f>[2]IC_101123_Nitrite!J6</f>
        <v>5</v>
      </c>
      <c r="K47" s="6">
        <f>[2]IC_101123_Nitrite!K6</f>
        <v>5.0044174230658154</v>
      </c>
      <c r="L47" s="6">
        <f>[2]IC_101123_Nitrite!L6</f>
        <v>4.9687999999999999</v>
      </c>
      <c r="M47" s="4">
        <f>[2]IC_101123_Nitrite!M6</f>
        <v>20</v>
      </c>
      <c r="N47" s="4">
        <f>[2]IC_101123_Nitrite!N6</f>
        <v>0</v>
      </c>
      <c r="O47" s="4">
        <f>[2]IC_101123_Nitrite!O6</f>
        <v>0</v>
      </c>
      <c r="P47" s="4" t="str">
        <f>[2]IC_101123_Nitrite!P6</f>
        <v>0.5 mL in 10</v>
      </c>
    </row>
    <row r="48" spans="1:16" x14ac:dyDescent="0.45">
      <c r="A48" s="4" t="str">
        <f>[1]IC_201123_Nitrite!A5</f>
        <v>Cal 4</v>
      </c>
      <c r="B48" s="4" t="str">
        <f>[1]IC_201123_Nitrite!B5</f>
        <v>x 20</v>
      </c>
      <c r="C48" s="4">
        <f>[1]IC_201123_Nitrite!C5</f>
        <v>0</v>
      </c>
      <c r="D48" s="4">
        <f>[1]IC_201123_Nitrite!D5</f>
        <v>0</v>
      </c>
      <c r="E48" s="4">
        <f>[1]IC_201123_Nitrite!E5</f>
        <v>0</v>
      </c>
      <c r="F48" s="4" t="str">
        <f>[1]IC_201123_Nitrite!F5</f>
        <v>20.11.2023</v>
      </c>
      <c r="G48" s="4">
        <f>[1]IC_201123_Nitrite!G5</f>
        <v>1</v>
      </c>
      <c r="H48" s="4">
        <f>[1]IC_201123_Nitrite!H5</f>
        <v>4.18</v>
      </c>
      <c r="I48" s="6">
        <f>[1]IC_201123_Nitrite!I5</f>
        <v>0.45540000000000003</v>
      </c>
      <c r="J48" s="6">
        <f>[1]IC_201123_Nitrite!J5</f>
        <v>5</v>
      </c>
      <c r="K48" s="6">
        <f>[1]IC_201123_Nitrite!K5</f>
        <v>4.4553039859235266</v>
      </c>
      <c r="L48" s="6">
        <f>[1]IC_201123_Nitrite!L5</f>
        <v>4.5983000000000001</v>
      </c>
      <c r="M48" s="4">
        <f>[1]IC_201123_Nitrite!M5</f>
        <v>20</v>
      </c>
      <c r="N48" s="4">
        <f>[1]IC_201123_Nitrite!N5</f>
        <v>0</v>
      </c>
      <c r="O48" s="4">
        <f>[1]IC_201123_Nitrite!O5</f>
        <v>0</v>
      </c>
      <c r="P48" s="4" t="str">
        <f>[1]IC_201123_Nitrite!P5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4.1817500000000001</v>
      </c>
      <c r="I50" s="6">
        <f t="shared" ref="I50:L50" si="12">AVERAGE(I$45:I$48)</f>
        <v>0.45165</v>
      </c>
      <c r="J50" s="6"/>
      <c r="K50" s="6">
        <f t="shared" si="12"/>
        <v>4.5414386457975162</v>
      </c>
      <c r="L50" s="6">
        <f t="shared" si="12"/>
        <v>4.631875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4.1814999999999998</v>
      </c>
      <c r="I51" s="6">
        <f t="shared" ref="I51:L51" si="13">MEDIAN(I$45:I$48)</f>
        <v>0.45074999999999998</v>
      </c>
      <c r="J51" s="6"/>
      <c r="K51" s="6">
        <f t="shared" si="13"/>
        <v>4.4208837776891432</v>
      </c>
      <c r="L51" s="6">
        <f t="shared" si="13"/>
        <v>4.5676000000000005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4.2720018726590484E-3</v>
      </c>
      <c r="I52" s="6">
        <f t="shared" ref="I52:L52" si="14">STDEV(I$45:I$48)</f>
        <v>1.5412224585265635E-2</v>
      </c>
      <c r="J52" s="6"/>
      <c r="K52" s="6">
        <f t="shared" si="14"/>
        <v>0.31358766636940988</v>
      </c>
      <c r="L52" s="6">
        <f t="shared" si="14"/>
        <v>0.23599867760928944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0.10215823214345784</v>
      </c>
      <c r="I53" s="6">
        <f t="shared" ref="I53:L53" si="15">I52/I50 *100</f>
        <v>3.4124265659837558</v>
      </c>
      <c r="J53" s="6"/>
      <c r="K53" s="6">
        <f t="shared" si="15"/>
        <v>6.9050292391287194</v>
      </c>
      <c r="L53" s="6">
        <f t="shared" si="15"/>
        <v>5.095100312708988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1.8250000000002419E-5</v>
      </c>
      <c r="I54" s="6">
        <f t="shared" ref="I54:L54" si="16">VAR(I$45:I$48)</f>
        <v>2.3753666666666645E-4</v>
      </c>
      <c r="J54" s="6"/>
      <c r="K54" s="6">
        <f t="shared" si="16"/>
        <v>9.8337224499012332E-2</v>
      </c>
      <c r="L54" s="6">
        <f t="shared" si="16"/>
        <v>5.5695375833333331E-2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4.1870000000000003</v>
      </c>
      <c r="I55" s="6">
        <f t="shared" ref="I55:L55" si="17">MAX(I$45:I$48)</f>
        <v>0.4708</v>
      </c>
      <c r="J55" s="6"/>
      <c r="K55" s="6">
        <f t="shared" si="17"/>
        <v>5.0044174230658154</v>
      </c>
      <c r="L55" s="6">
        <f t="shared" si="17"/>
        <v>4.9687999999999999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4.1769999999999996</v>
      </c>
      <c r="I56" s="6">
        <f t="shared" ref="I56:L56" si="18">MIN(I$45:I$48)</f>
        <v>0.43430000000000002</v>
      </c>
      <c r="J56" s="6"/>
      <c r="K56" s="6">
        <f t="shared" si="18"/>
        <v>4.3195696047459613</v>
      </c>
      <c r="L56" s="6">
        <f t="shared" si="18"/>
        <v>4.4234999999999998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1.0000000000000675E-2</v>
      </c>
      <c r="I57" s="6">
        <f t="shared" ref="I57:L57" si="19">I55-I56</f>
        <v>3.6499999999999977E-2</v>
      </c>
      <c r="J57" s="6"/>
      <c r="K57" s="6">
        <f t="shared" si="19"/>
        <v>0.68484781831985408</v>
      </c>
      <c r="L57" s="6">
        <f t="shared" si="19"/>
        <v>0.54530000000000012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2.1360009363295242E-3</v>
      </c>
      <c r="I59" s="6">
        <f t="shared" ref="I59:L59" si="21">I52/SQRT(I58)</f>
        <v>7.7061122926328175E-3</v>
      </c>
      <c r="J59" s="6"/>
      <c r="K59" s="6">
        <f t="shared" si="21"/>
        <v>0.15679383318470494</v>
      </c>
      <c r="L59" s="6">
        <f t="shared" si="21"/>
        <v>0.11799933880464472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4.718517658764191</v>
      </c>
      <c r="C63" s="6">
        <f>L33</f>
        <v>4.80898</v>
      </c>
      <c r="D63" s="4">
        <v>102</v>
      </c>
      <c r="E63" s="4">
        <v>1</v>
      </c>
      <c r="F63" s="4">
        <f>D63/(20)</f>
        <v>5.0999999999999996</v>
      </c>
      <c r="G63" s="12">
        <f>C63/F63 *100</f>
        <v>94.293725490196096</v>
      </c>
      <c r="H63" s="12">
        <f>B63/F63 *100</f>
        <v>92.519954093415507</v>
      </c>
    </row>
    <row r="64" spans="1:16" x14ac:dyDescent="0.45">
      <c r="A64" s="9" t="s">
        <v>44</v>
      </c>
      <c r="B64" s="6">
        <f>K50</f>
        <v>4.5414386457975162</v>
      </c>
      <c r="C64" s="6">
        <f>L50</f>
        <v>4.631875</v>
      </c>
      <c r="D64" s="4">
        <v>100</v>
      </c>
      <c r="E64" s="4">
        <v>1</v>
      </c>
      <c r="F64" s="4">
        <f>D64/(20)</f>
        <v>5</v>
      </c>
      <c r="G64" s="12">
        <f>C64/F64 *100</f>
        <v>92.637499999999989</v>
      </c>
      <c r="H64" s="12">
        <f>B64/F64 *100</f>
        <v>90.828772915950324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0.45165</v>
      </c>
      <c r="C67" s="6">
        <f>I33</f>
        <v>4.1822999999999997</v>
      </c>
      <c r="D67" s="6">
        <f>K50</f>
        <v>4.5414386457975162</v>
      </c>
      <c r="E67" s="6">
        <f>L50</f>
        <v>4.631875</v>
      </c>
      <c r="F67" s="6">
        <f>K33</f>
        <v>4.718517658764191</v>
      </c>
      <c r="G67" s="6">
        <f>L33</f>
        <v>4.80898</v>
      </c>
      <c r="H67" s="6">
        <f>B67/C67 *100</f>
        <v>10.799081844917868</v>
      </c>
      <c r="I67" s="6">
        <f>D67/F67 *100</f>
        <v>96.247147393042653</v>
      </c>
      <c r="J67" s="6">
        <f>E67/G67 *100</f>
        <v>96.317202400509046</v>
      </c>
    </row>
    <row r="71" spans="1:12" x14ac:dyDescent="0.45">
      <c r="A71" t="s">
        <v>53</v>
      </c>
    </row>
    <row r="72" spans="1:12" x14ac:dyDescent="0.45">
      <c r="A72" s="1" t="str">
        <f>[2]IC_101123_Nitrite!T35</f>
        <v>sample_no</v>
      </c>
      <c r="B72" s="1" t="str">
        <f>[2]IC_101123_Nitrite!U35</f>
        <v>sample_id</v>
      </c>
      <c r="C72" s="1" t="str">
        <f>[2]IC_101123_Nitrite!V35</f>
        <v>X</v>
      </c>
      <c r="D72" s="1" t="str">
        <f>[2]IC_101123_Nitrite!W35</f>
        <v>Y</v>
      </c>
      <c r="E72" s="1" t="str">
        <f>[2]IC_101123_Nitrite!X35</f>
        <v>B_T</v>
      </c>
      <c r="F72" s="1" t="str">
        <f>[2]IC_101123_Nitrite!Y35</f>
        <v>IC_date</v>
      </c>
      <c r="G72" s="1" t="str">
        <f>[2]IC_101123_Nitrite!Z35</f>
        <v>V_sample_ml</v>
      </c>
      <c r="H72" s="2" t="str">
        <f>[2]IC_101123_Nitrite!AA35</f>
        <v>ret_time_min</v>
      </c>
      <c r="I72" s="2" t="str">
        <f>[2]IC_101123_Nitrite!AB35</f>
        <v>peak_area_usmin</v>
      </c>
      <c r="J72" s="3" t="str">
        <f>[2]IC_101123_Nitrite!$J$1</f>
        <v>c_Nitrite_ calib_ppm</v>
      </c>
      <c r="K72" s="2" t="str">
        <f>[2]IC_101123_Nitrite!AC35</f>
        <v>c_Nitrite_calc_ppm</v>
      </c>
      <c r="L72" s="2" t="str">
        <f>[2]IC_101123_Nitrite!AD35</f>
        <v>c_Nitrite_measure_ppm</v>
      </c>
    </row>
    <row r="73" spans="1:12" x14ac:dyDescent="0.45">
      <c r="A73" s="10">
        <f>[2]IC_101123_Nitrite!T36</f>
        <v>4</v>
      </c>
      <c r="B73" s="10" t="str">
        <f>[2]IC_101123_Nitrite!U36</f>
        <v>0-50-T-a</v>
      </c>
      <c r="C73" s="10">
        <f>[2]IC_101123_Nitrite!V36</f>
        <v>0</v>
      </c>
      <c r="D73" s="10">
        <f>[2]IC_101123_Nitrite!W36</f>
        <v>50</v>
      </c>
      <c r="E73" s="10" t="str">
        <f>[2]IC_101123_Nitrite!X36</f>
        <v>Ta</v>
      </c>
      <c r="F73" s="10" t="str">
        <f>[2]IC_101123_Nitrite!Y36</f>
        <v>10.11.2023</v>
      </c>
      <c r="G73" s="10">
        <f>[2]IC_101123_Nitrite!Z36</f>
        <v>1</v>
      </c>
      <c r="H73" s="10" t="str">
        <f>[2]IC_101123_Nitrite!AA36</f>
        <v>NA</v>
      </c>
      <c r="I73" s="18" t="str">
        <f>[2]IC_101123_Nitrite!AB36</f>
        <v>NA</v>
      </c>
      <c r="J73" s="18"/>
      <c r="K73" s="18" t="str">
        <f>[2]IC_101123_Nitrite!AC36</f>
        <v>NA</v>
      </c>
      <c r="L73" s="18" t="str">
        <f>[2]IC_101123_Nitrite!AD36</f>
        <v>NA</v>
      </c>
    </row>
    <row r="74" spans="1:12" x14ac:dyDescent="0.45">
      <c r="A74" s="10">
        <f>[2]IC_101123_Nitrite!T37</f>
        <v>5</v>
      </c>
      <c r="B74" s="10" t="str">
        <f>[2]IC_101123_Nitrite!U37</f>
        <v>0-50-T-b</v>
      </c>
      <c r="C74" s="10">
        <f>[2]IC_101123_Nitrite!V37</f>
        <v>0</v>
      </c>
      <c r="D74" s="10">
        <f>[2]IC_101123_Nitrite!W37</f>
        <v>50</v>
      </c>
      <c r="E74" s="10" t="str">
        <f>[2]IC_101123_Nitrite!X37</f>
        <v>Tb</v>
      </c>
      <c r="F74" s="10" t="str">
        <f>[2]IC_101123_Nitrite!Y37</f>
        <v>17.11.2023</v>
      </c>
      <c r="G74" s="10">
        <f>[2]IC_101123_Nitrite!Z37</f>
        <v>1</v>
      </c>
      <c r="H74" s="10" t="str">
        <f>[2]IC_101123_Nitrite!AA37</f>
        <v>NA</v>
      </c>
      <c r="I74" s="18" t="str">
        <f>[2]IC_101123_Nitrite!AB37</f>
        <v>NA</v>
      </c>
      <c r="J74" s="18"/>
      <c r="K74" s="18" t="str">
        <f>[2]IC_101123_Nitrite!AC37</f>
        <v>NA</v>
      </c>
      <c r="L74" s="18" t="str">
        <f>[2]IC_101123_Nitrite!AD37</f>
        <v>NA</v>
      </c>
    </row>
    <row r="75" spans="1:12" x14ac:dyDescent="0.45">
      <c r="A75" s="10">
        <f>[2]IC_101123_Nitrite!T38</f>
        <v>6</v>
      </c>
      <c r="B75" s="10" t="str">
        <f>[2]IC_101123_Nitrite!U38</f>
        <v>0-50-T-c</v>
      </c>
      <c r="C75" s="10">
        <f>[2]IC_101123_Nitrite!V38</f>
        <v>0</v>
      </c>
      <c r="D75" s="10">
        <f>[2]IC_101123_Nitrite!W38</f>
        <v>50</v>
      </c>
      <c r="E75" s="10" t="str">
        <f>[2]IC_101123_Nitrite!X38</f>
        <v>Tc</v>
      </c>
      <c r="F75" s="10" t="str">
        <f>[2]IC_101123_Nitrite!Y38</f>
        <v>17.11.2023</v>
      </c>
      <c r="G75" s="10">
        <f>[2]IC_101123_Nitrite!Z38</f>
        <v>1</v>
      </c>
      <c r="H75" s="10" t="str">
        <f>[2]IC_101123_Nitrite!AA38</f>
        <v>NA</v>
      </c>
      <c r="I75" s="18" t="str">
        <f>[2]IC_101123_Nitrite!AB38</f>
        <v>NA</v>
      </c>
      <c r="J75" s="18"/>
      <c r="K75" s="18" t="str">
        <f>[2]IC_101123_Nitrite!AC38</f>
        <v>NA</v>
      </c>
      <c r="L75" s="18" t="str">
        <f>[2]IC_101123_Nitrite!AD38</f>
        <v>NA</v>
      </c>
    </row>
    <row r="76" spans="1:12" x14ac:dyDescent="0.45">
      <c r="A76" s="4">
        <f>[2]IC_101123_Nitrite!T39</f>
        <v>8</v>
      </c>
      <c r="B76" s="4" t="str">
        <f>[2]IC_101123_Nitrite!U39</f>
        <v>20-60-B-a</v>
      </c>
      <c r="C76" s="4">
        <f>[2]IC_101123_Nitrite!V39</f>
        <v>20</v>
      </c>
      <c r="D76" s="4">
        <f>[2]IC_101123_Nitrite!W39</f>
        <v>60</v>
      </c>
      <c r="E76" s="4" t="str">
        <f>[2]IC_101123_Nitrite!X39</f>
        <v>Ba</v>
      </c>
      <c r="F76" s="4" t="str">
        <f>[2]IC_101123_Nitrite!Y39</f>
        <v>17.11.2023</v>
      </c>
      <c r="G76" s="4">
        <f>[2]IC_101123_Nitrite!Z39</f>
        <v>1</v>
      </c>
      <c r="H76" s="4" t="str">
        <f>[2]IC_101123_Nitrite!AA39</f>
        <v>NA</v>
      </c>
      <c r="I76" s="6" t="str">
        <f>[2]IC_101123_Nitrite!AB39</f>
        <v>NA</v>
      </c>
      <c r="J76" s="6"/>
      <c r="K76" s="6" t="str">
        <f>[2]IC_101123_Nitrite!AC39</f>
        <v>NA</v>
      </c>
      <c r="L76" s="6" t="str">
        <f>[2]IC_101123_Nitrite!AD39</f>
        <v>NA</v>
      </c>
    </row>
    <row r="77" spans="1:12" x14ac:dyDescent="0.45">
      <c r="A77" s="4">
        <f>[2]IC_101123_Nitrite!T40</f>
        <v>9</v>
      </c>
      <c r="B77" s="4" t="str">
        <f>[2]IC_101123_Nitrite!U40</f>
        <v>20-60-B-b</v>
      </c>
      <c r="C77" s="4">
        <f>[2]IC_101123_Nitrite!V40</f>
        <v>20</v>
      </c>
      <c r="D77" s="4">
        <f>[2]IC_101123_Nitrite!W40</f>
        <v>60</v>
      </c>
      <c r="E77" s="4" t="str">
        <f>[2]IC_101123_Nitrite!X40</f>
        <v>Bb</v>
      </c>
      <c r="F77" s="4" t="str">
        <f>[2]IC_101123_Nitrite!Y40</f>
        <v>17.11.2023</v>
      </c>
      <c r="G77" s="4">
        <f>[2]IC_101123_Nitrite!Z40</f>
        <v>1</v>
      </c>
      <c r="H77" s="4" t="str">
        <f>[2]IC_101123_Nitrite!AA40</f>
        <v>NA</v>
      </c>
      <c r="I77" s="6" t="str">
        <f>[2]IC_101123_Nitrite!AB40</f>
        <v>NA</v>
      </c>
      <c r="J77" s="6"/>
      <c r="K77" s="6" t="str">
        <f>[2]IC_101123_Nitrite!AC40</f>
        <v>NA</v>
      </c>
      <c r="L77" s="6" t="str">
        <f>[2]IC_101123_Nitrite!AD40</f>
        <v>NA</v>
      </c>
    </row>
    <row r="78" spans="1:12" x14ac:dyDescent="0.45">
      <c r="A78" s="4">
        <f>[2]IC_101123_Nitrite!T41</f>
        <v>10</v>
      </c>
      <c r="B78" s="4" t="str">
        <f>[2]IC_101123_Nitrite!U41</f>
        <v>20-60-B-c</v>
      </c>
      <c r="C78" s="4">
        <f>[2]IC_101123_Nitrite!V41</f>
        <v>20</v>
      </c>
      <c r="D78" s="4">
        <f>[2]IC_101123_Nitrite!W41</f>
        <v>60</v>
      </c>
      <c r="E78" s="4" t="str">
        <f>[2]IC_101123_Nitrite!X41</f>
        <v>Bc</v>
      </c>
      <c r="F78" s="4" t="str">
        <f>[2]IC_101123_Nitrite!Y41</f>
        <v>17.11.2023</v>
      </c>
      <c r="G78" s="4">
        <f>[2]IC_101123_Nitrite!Z41</f>
        <v>1</v>
      </c>
      <c r="H78" s="4" t="str">
        <f>[2]IC_101123_Nitrite!AA41</f>
        <v>NA</v>
      </c>
      <c r="I78" s="6" t="str">
        <f>[2]IC_101123_Nitrite!AB41</f>
        <v>NA</v>
      </c>
      <c r="J78" s="6"/>
      <c r="K78" s="6" t="str">
        <f>[2]IC_101123_Nitrite!AC41</f>
        <v>NA</v>
      </c>
      <c r="L78" s="6" t="str">
        <f>[2]IC_101123_Nitrite!AD41</f>
        <v>NA</v>
      </c>
    </row>
    <row r="79" spans="1:12" x14ac:dyDescent="0.45">
      <c r="A79" s="10">
        <f>[4]IC_171123_Nitrite!T36</f>
        <v>3</v>
      </c>
      <c r="B79" s="10" t="str">
        <f>[4]IC_171123_Nitrite!U36</f>
        <v>20-20-Ta</v>
      </c>
      <c r="C79" s="10">
        <f>[4]IC_171123_Nitrite!V36</f>
        <v>20</v>
      </c>
      <c r="D79" s="10">
        <f>[4]IC_171123_Nitrite!W36</f>
        <v>20</v>
      </c>
      <c r="E79" s="10" t="str">
        <f>[4]IC_171123_Nitrite!X36</f>
        <v>Ta</v>
      </c>
      <c r="F79" s="10" t="str">
        <f>[4]IC_171123_Nitrite!Y36</f>
        <v>17.11.2023</v>
      </c>
      <c r="G79" s="10">
        <f>[4]IC_171123_Nitrite!Z36</f>
        <v>1</v>
      </c>
      <c r="H79" s="10" t="str">
        <f>[4]IC_171123_Nitrite!AA36</f>
        <v>NA</v>
      </c>
      <c r="I79" s="18" t="str">
        <f>[4]IC_171123_Nitrite!AB36</f>
        <v>NA</v>
      </c>
      <c r="J79" s="18"/>
      <c r="K79" s="18" t="str">
        <f>[4]IC_171123_Nitrite!AC36</f>
        <v>NA</v>
      </c>
      <c r="L79" s="18" t="str">
        <f>[4]IC_171123_Nitrite!AD36</f>
        <v>NA</v>
      </c>
    </row>
    <row r="80" spans="1:12" x14ac:dyDescent="0.45">
      <c r="A80" s="10">
        <f>[4]IC_171123_Nitrite!T37</f>
        <v>4</v>
      </c>
      <c r="B80" s="10" t="str">
        <f>[4]IC_171123_Nitrite!U37</f>
        <v>20-20-Tb</v>
      </c>
      <c r="C80" s="10">
        <f>[4]IC_171123_Nitrite!V37</f>
        <v>20</v>
      </c>
      <c r="D80" s="10">
        <f>[4]IC_171123_Nitrite!W37</f>
        <v>20</v>
      </c>
      <c r="E80" s="10" t="str">
        <f>[4]IC_171123_Nitrite!X37</f>
        <v>Tb</v>
      </c>
      <c r="F80" s="10" t="str">
        <f>[4]IC_171123_Nitrite!Y37</f>
        <v>17.11.2023</v>
      </c>
      <c r="G80" s="10">
        <f>[4]IC_171123_Nitrite!Z37</f>
        <v>1</v>
      </c>
      <c r="H80" s="10" t="str">
        <f>[4]IC_171123_Nitrite!AA37</f>
        <v>NA</v>
      </c>
      <c r="I80" s="18" t="str">
        <f>[4]IC_171123_Nitrite!AB37</f>
        <v>NA</v>
      </c>
      <c r="J80" s="18"/>
      <c r="K80" s="18" t="str">
        <f>[4]IC_171123_Nitrite!AC37</f>
        <v>NA</v>
      </c>
      <c r="L80" s="18" t="str">
        <f>[4]IC_171123_Nitrite!AD37</f>
        <v>NA</v>
      </c>
    </row>
    <row r="81" spans="1:18" x14ac:dyDescent="0.45">
      <c r="A81" s="10">
        <f>[4]IC_171123_Nitrite!T38</f>
        <v>5</v>
      </c>
      <c r="B81" s="10" t="str">
        <f>[4]IC_171123_Nitrite!U38</f>
        <v>20-20-Tc</v>
      </c>
      <c r="C81" s="10">
        <f>[4]IC_171123_Nitrite!V38</f>
        <v>20</v>
      </c>
      <c r="D81" s="10">
        <f>[4]IC_171123_Nitrite!W38</f>
        <v>20</v>
      </c>
      <c r="E81" s="10" t="str">
        <f>[4]IC_171123_Nitrite!X38</f>
        <v>Tc</v>
      </c>
      <c r="F81" s="10" t="str">
        <f>[4]IC_171123_Nitrite!Y38</f>
        <v>17.11.2023</v>
      </c>
      <c r="G81" s="10">
        <f>[4]IC_171123_Nitrite!Z38</f>
        <v>1</v>
      </c>
      <c r="H81" s="10" t="str">
        <f>[4]IC_171123_Nitrite!AA38</f>
        <v>NA</v>
      </c>
      <c r="I81" s="18" t="str">
        <f>[4]IC_171123_Nitrite!AB38</f>
        <v>NA</v>
      </c>
      <c r="J81" s="18"/>
      <c r="K81" s="18" t="str">
        <f>[4]IC_171123_Nitrite!AC38</f>
        <v>NA</v>
      </c>
      <c r="L81" s="18" t="str">
        <f>[4]IC_171123_Nitrite!AD38</f>
        <v>NA</v>
      </c>
    </row>
    <row r="82" spans="1:18" x14ac:dyDescent="0.45">
      <c r="A82" s="4">
        <f>[4]IC_171123_Nitrite!T39</f>
        <v>6</v>
      </c>
      <c r="B82" s="4" t="str">
        <f>[4]IC_171123_Nitrite!U39</f>
        <v>0-10-Ba</v>
      </c>
      <c r="C82" s="4">
        <f>[4]IC_171123_Nitrite!V39</f>
        <v>0</v>
      </c>
      <c r="D82" s="4">
        <f>[4]IC_171123_Nitrite!W39</f>
        <v>10</v>
      </c>
      <c r="E82" s="4" t="str">
        <f>[4]IC_171123_Nitrite!X39</f>
        <v>Ba</v>
      </c>
      <c r="F82" s="4" t="str">
        <f>[4]IC_171123_Nitrite!Y39</f>
        <v>17.11.2023</v>
      </c>
      <c r="G82" s="4">
        <f>[4]IC_171123_Nitrite!Z39</f>
        <v>1</v>
      </c>
      <c r="H82" s="4" t="str">
        <f>[4]IC_171123_Nitrite!AA39</f>
        <v>NA</v>
      </c>
      <c r="I82" s="6" t="str">
        <f>[4]IC_171123_Nitrite!AB39</f>
        <v>NA</v>
      </c>
      <c r="J82" s="6"/>
      <c r="K82" s="6" t="str">
        <f>[4]IC_171123_Nitrite!AC39</f>
        <v>NA</v>
      </c>
      <c r="L82" s="6" t="str">
        <f>[4]IC_171123_Nitrite!AD39</f>
        <v>NA</v>
      </c>
    </row>
    <row r="83" spans="1:18" x14ac:dyDescent="0.45">
      <c r="A83" s="4">
        <f>[4]IC_171123_Nitrite!T40</f>
        <v>7</v>
      </c>
      <c r="B83" s="4" t="str">
        <f>[4]IC_171123_Nitrite!U40</f>
        <v>0-10-Bb</v>
      </c>
      <c r="C83" s="4">
        <f>[4]IC_171123_Nitrite!V40</f>
        <v>0</v>
      </c>
      <c r="D83" s="4">
        <f>[4]IC_171123_Nitrite!W40</f>
        <v>10</v>
      </c>
      <c r="E83" s="4" t="str">
        <f>[4]IC_171123_Nitrite!X40</f>
        <v>Bb</v>
      </c>
      <c r="F83" s="4" t="str">
        <f>[4]IC_171123_Nitrite!Y40</f>
        <v>17.11.2023</v>
      </c>
      <c r="G83" s="4">
        <f>[4]IC_171123_Nitrite!Z40</f>
        <v>1</v>
      </c>
      <c r="H83" s="4" t="str">
        <f>[4]IC_171123_Nitrite!AA40</f>
        <v>NA</v>
      </c>
      <c r="I83" s="6" t="str">
        <f>[4]IC_171123_Nitrite!AB40</f>
        <v>NA</v>
      </c>
      <c r="J83" s="6"/>
      <c r="K83" s="6" t="str">
        <f>[4]IC_171123_Nitrite!AC40</f>
        <v>NA</v>
      </c>
      <c r="L83" s="6" t="str">
        <f>[4]IC_171123_Nitrite!AD40</f>
        <v>NA</v>
      </c>
    </row>
    <row r="84" spans="1:18" x14ac:dyDescent="0.45">
      <c r="A84" s="4">
        <f>[4]IC_171123_Nitrite!T41</f>
        <v>8</v>
      </c>
      <c r="B84" s="4" t="str">
        <f>[4]IC_171123_Nitrite!U41</f>
        <v>0-10-Bc</v>
      </c>
      <c r="C84" s="4">
        <f>[4]IC_171123_Nitrite!V41</f>
        <v>0</v>
      </c>
      <c r="D84" s="4">
        <f>[4]IC_171123_Nitrite!W41</f>
        <v>10</v>
      </c>
      <c r="E84" s="4" t="str">
        <f>[4]IC_171123_Nitrite!X41</f>
        <v>Bc</v>
      </c>
      <c r="F84" s="4" t="str">
        <f>[4]IC_171123_Nitrite!Y41</f>
        <v>17.11.2023</v>
      </c>
      <c r="G84" s="4">
        <f>[4]IC_171123_Nitrite!Z41</f>
        <v>1</v>
      </c>
      <c r="H84" s="4" t="str">
        <f>[4]IC_171123_Nitrite!AA41</f>
        <v>NA</v>
      </c>
      <c r="I84" s="6" t="str">
        <f>[4]IC_171123_Nitrite!AB41</f>
        <v>NA</v>
      </c>
      <c r="J84" s="6"/>
      <c r="K84" s="6" t="str">
        <f>[4]IC_171123_Nitrite!AC41</f>
        <v>NA</v>
      </c>
      <c r="L84" s="6" t="str">
        <f>[4]IC_171123_Nitrite!AD41</f>
        <v>NA</v>
      </c>
    </row>
    <row r="85" spans="1:18" x14ac:dyDescent="0.45">
      <c r="A85" s="10">
        <f>[4]IC_171123_Nitrite!T42</f>
        <v>9</v>
      </c>
      <c r="B85" s="10" t="str">
        <f>[4]IC_171123_Nitrite!U42</f>
        <v>10-90-Ta</v>
      </c>
      <c r="C85" s="10">
        <f>[4]IC_171123_Nitrite!V42</f>
        <v>10</v>
      </c>
      <c r="D85" s="10">
        <f>[4]IC_171123_Nitrite!W42</f>
        <v>90</v>
      </c>
      <c r="E85" s="10" t="str">
        <f>[4]IC_171123_Nitrite!X42</f>
        <v>Ta</v>
      </c>
      <c r="F85" s="10" t="str">
        <f>[4]IC_171123_Nitrite!Y42</f>
        <v>17.11.2023</v>
      </c>
      <c r="G85" s="10">
        <f>[4]IC_171123_Nitrite!Z42</f>
        <v>1</v>
      </c>
      <c r="H85" s="10">
        <f>[4]IC_171123_Nitrite!AA42</f>
        <v>4.1070000000000002</v>
      </c>
      <c r="I85" s="18">
        <f>[4]IC_171123_Nitrite!AB42</f>
        <v>0.40939999999999999</v>
      </c>
      <c r="J85" s="18"/>
      <c r="K85" s="18">
        <f>[4]IC_171123_Nitrite!AC42</f>
        <v>3.9927244856813635</v>
      </c>
      <c r="L85" s="18">
        <f>[4]IC_171123_Nitrite!AD42</f>
        <v>4.0998999999999999</v>
      </c>
    </row>
    <row r="86" spans="1:18" x14ac:dyDescent="0.45">
      <c r="A86" s="10">
        <f>[4]IC_171123_Nitrite!T43</f>
        <v>10</v>
      </c>
      <c r="B86" s="10" t="str">
        <f>[4]IC_171123_Nitrite!U43</f>
        <v>10-90-Tb</v>
      </c>
      <c r="C86" s="10">
        <f>[4]IC_171123_Nitrite!V43</f>
        <v>10</v>
      </c>
      <c r="D86" s="10">
        <f>[4]IC_171123_Nitrite!W43</f>
        <v>90</v>
      </c>
      <c r="E86" s="10" t="str">
        <f>[4]IC_171123_Nitrite!X43</f>
        <v>Tb</v>
      </c>
      <c r="F86" s="10" t="str">
        <f>[4]IC_171123_Nitrite!Y43</f>
        <v>17.11.2023</v>
      </c>
      <c r="G86" s="10">
        <f>[4]IC_171123_Nitrite!Z43</f>
        <v>1</v>
      </c>
      <c r="H86" s="10">
        <f>[4]IC_171123_Nitrite!AA43</f>
        <v>4.1100000000000003</v>
      </c>
      <c r="I86" s="18">
        <f>[4]IC_171123_Nitrite!AB43</f>
        <v>0.44340000000000002</v>
      </c>
      <c r="J86" s="18"/>
      <c r="K86" s="18">
        <f>[4]IC_171123_Nitrite!AC43</f>
        <v>4.2955237785477483</v>
      </c>
      <c r="L86" s="18">
        <f>[4]IC_171123_Nitrite!AD43</f>
        <v>4.3992000000000004</v>
      </c>
    </row>
    <row r="87" spans="1:18" x14ac:dyDescent="0.45">
      <c r="A87" s="10">
        <f>[4]IC_171123_Nitrite!T44</f>
        <v>11</v>
      </c>
      <c r="B87" s="10" t="str">
        <f>[4]IC_171123_Nitrite!U44</f>
        <v>10-90-Tc</v>
      </c>
      <c r="C87" s="10">
        <f>[4]IC_171123_Nitrite!V44</f>
        <v>10</v>
      </c>
      <c r="D87" s="10">
        <f>[4]IC_171123_Nitrite!W44</f>
        <v>90</v>
      </c>
      <c r="E87" s="10" t="str">
        <f>[4]IC_171123_Nitrite!X44</f>
        <v>Tc</v>
      </c>
      <c r="F87" s="10" t="str">
        <f>[4]IC_171123_Nitrite!Y44</f>
        <v>17.11.2023</v>
      </c>
      <c r="G87" s="10">
        <f>[4]IC_171123_Nitrite!Z44</f>
        <v>1</v>
      </c>
      <c r="H87" s="10">
        <f>[4]IC_171123_Nitrite!AA44</f>
        <v>4.1070000000000002</v>
      </c>
      <c r="I87" s="18">
        <f>[4]IC_171123_Nitrite!AB44</f>
        <v>0.44059999999999999</v>
      </c>
      <c r="J87" s="18"/>
      <c r="K87" s="18">
        <f>[4]IC_171123_Nitrite!AC44</f>
        <v>4.2705873661940457</v>
      </c>
      <c r="L87" s="18">
        <f>[4]IC_171123_Nitrite!AD44</f>
        <v>4.3752000000000004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[4]IC_171123_Nitrite!Y46</f>
        <v>Mean</v>
      </c>
      <c r="J89" s="3" t="str">
        <f>[4]IC_171123_Nitrite!Z46</f>
        <v>Median</v>
      </c>
      <c r="K89" s="3" t="str">
        <f>[4]IC_171123_Nitrite!AA46</f>
        <v>Stdev</v>
      </c>
      <c r="L89" s="3" t="str">
        <f>[4]IC_171123_Nitrite!AB46</f>
        <v>RelStdev</v>
      </c>
      <c r="M89" s="7" t="str">
        <f>[4]IC_171123_Nitrite!AC46</f>
        <v>Var</v>
      </c>
      <c r="N89" s="1" t="str">
        <f>[4]IC_171123_Nitrite!AD46</f>
        <v>Max</v>
      </c>
      <c r="O89" s="1" t="str">
        <f>[4]IC_171123_Nitrite!AE46</f>
        <v>Min</v>
      </c>
      <c r="P89" s="1" t="str">
        <f>[4]IC_171123_Nitrite!AF46</f>
        <v>Range</v>
      </c>
      <c r="Q89" s="1" t="str">
        <f>[4]IC_171123_Nitrite!AG46</f>
        <v>Number</v>
      </c>
      <c r="R89" s="1" t="str">
        <f>[4]IC_171123_Nitrite!AH46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[2]IC_101123_Nitrite!T47</f>
        <v>peak_area_usmin</v>
      </c>
      <c r="I90" s="18" t="e">
        <f>[2]IC_101123_Nitrite!Y47</f>
        <v>#DIV/0!</v>
      </c>
      <c r="J90" s="18" t="e">
        <f>[2]IC_101123_Nitrite!Z47</f>
        <v>#NUM!</v>
      </c>
      <c r="K90" s="18" t="e">
        <f>[2]IC_101123_Nitrite!AA47</f>
        <v>#DIV/0!</v>
      </c>
      <c r="L90" s="18" t="e">
        <f>[2]IC_101123_Nitrite!AB47</f>
        <v>#DIV/0!</v>
      </c>
      <c r="M90" s="10" t="e">
        <f>[2]IC_101123_Nitrite!AC47</f>
        <v>#DIV/0!</v>
      </c>
      <c r="N90" s="10">
        <f>[2]IC_101123_Nitrite!AD47</f>
        <v>0</v>
      </c>
      <c r="O90" s="10">
        <f>[2]IC_101123_Nitrite!AE47</f>
        <v>0</v>
      </c>
      <c r="P90" s="10">
        <f>[2]IC_101123_Nitrite!AF47</f>
        <v>0</v>
      </c>
      <c r="Q90" s="10">
        <f>[2]IC_101123_Nitrite!AG47</f>
        <v>0</v>
      </c>
      <c r="R90" s="13" t="e">
        <f>[2]IC_101123_Nitrite!AH47</f>
        <v>#DIV/0!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[2]IC_101123_Nitrite!T48</f>
        <v>c_Nitrite_calc_ppm</v>
      </c>
      <c r="I91" s="18" t="e">
        <f>[2]IC_101123_Nitrite!Y48</f>
        <v>#DIV/0!</v>
      </c>
      <c r="J91" s="18" t="e">
        <f>[2]IC_101123_Nitrite!Z48</f>
        <v>#NUM!</v>
      </c>
      <c r="K91" s="18" t="e">
        <f>[2]IC_101123_Nitrite!AA48</f>
        <v>#DIV/0!</v>
      </c>
      <c r="L91" s="18" t="e">
        <f>[2]IC_101123_Nitrite!AB48</f>
        <v>#DIV/0!</v>
      </c>
      <c r="M91" s="10" t="e">
        <f>[2]IC_101123_Nitrite!AC48</f>
        <v>#DIV/0!</v>
      </c>
      <c r="N91" s="10">
        <f>[2]IC_101123_Nitrite!AD48</f>
        <v>0</v>
      </c>
      <c r="O91" s="10">
        <f>[2]IC_101123_Nitrite!AE48</f>
        <v>0</v>
      </c>
      <c r="P91" s="10">
        <f>[2]IC_101123_Nitrite!AF48</f>
        <v>0</v>
      </c>
      <c r="Q91" s="10">
        <f>[2]IC_101123_Nitrite!AG48</f>
        <v>0</v>
      </c>
      <c r="R91" s="13" t="e">
        <f>[2]IC_101123_Nitrite!AH48</f>
        <v>#DIV/0!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[2]IC_101123_Nitrite!T49</f>
        <v>c_Nitrite_measure_ppm</v>
      </c>
      <c r="I92" s="18" t="e">
        <f>[2]IC_101123_Nitrite!Y49</f>
        <v>#DIV/0!</v>
      </c>
      <c r="J92" s="18" t="e">
        <f>[2]IC_101123_Nitrite!Z49</f>
        <v>#NUM!</v>
      </c>
      <c r="K92" s="18" t="e">
        <f>[2]IC_101123_Nitrite!AA49</f>
        <v>#DIV/0!</v>
      </c>
      <c r="L92" s="18" t="e">
        <f>[2]IC_101123_Nitrite!AB49</f>
        <v>#DIV/0!</v>
      </c>
      <c r="M92" s="10" t="e">
        <f>[2]IC_101123_Nitrite!AC49</f>
        <v>#DIV/0!</v>
      </c>
      <c r="N92" s="10">
        <f>[2]IC_101123_Nitrite!AD49</f>
        <v>0</v>
      </c>
      <c r="O92" s="10">
        <f>[2]IC_101123_Nitrite!AE49</f>
        <v>0</v>
      </c>
      <c r="P92" s="10">
        <f>[2]IC_101123_Nitrite!AF49</f>
        <v>0</v>
      </c>
      <c r="Q92" s="10">
        <f>[2]IC_101123_Nitrite!AG49</f>
        <v>0</v>
      </c>
      <c r="R92" s="13" t="e">
        <f>[2]IC_101123_Nitrite!AH49</f>
        <v>#DIV/0!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[2]IC_101123_Nitrite!T50</f>
        <v>peak_area_usmin</v>
      </c>
      <c r="I93" s="6" t="e">
        <f>[2]IC_101123_Nitrite!Y50</f>
        <v>#DIV/0!</v>
      </c>
      <c r="J93" s="6" t="e">
        <f>[2]IC_101123_Nitrite!Z50</f>
        <v>#NUM!</v>
      </c>
      <c r="K93" s="6" t="e">
        <f>[2]IC_101123_Nitrite!AA50</f>
        <v>#DIV/0!</v>
      </c>
      <c r="L93" s="6" t="e">
        <f>[2]IC_101123_Nitrite!AB50</f>
        <v>#DIV/0!</v>
      </c>
      <c r="M93" s="4" t="e">
        <f>[2]IC_101123_Nitrite!AC50</f>
        <v>#DIV/0!</v>
      </c>
      <c r="N93" s="4">
        <f>[2]IC_101123_Nitrite!AD50</f>
        <v>0</v>
      </c>
      <c r="O93" s="4">
        <f>[2]IC_101123_Nitrite!AE50</f>
        <v>0</v>
      </c>
      <c r="P93" s="4">
        <f>[2]IC_101123_Nitrite!AF50</f>
        <v>0</v>
      </c>
      <c r="Q93" s="4">
        <f>[2]IC_101123_Nitrite!AG50</f>
        <v>0</v>
      </c>
      <c r="R93" s="5" t="e">
        <f>[2]IC_101123_Nitrite!AH50</f>
        <v>#DIV/0!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[2]IC_101123_Nitrite!T51</f>
        <v>c_Nitrite_calc_ppm</v>
      </c>
      <c r="I94" s="6" t="e">
        <f>[2]IC_101123_Nitrite!Y51</f>
        <v>#DIV/0!</v>
      </c>
      <c r="J94" s="6" t="e">
        <f>[2]IC_101123_Nitrite!Z51</f>
        <v>#NUM!</v>
      </c>
      <c r="K94" s="6" t="e">
        <f>[2]IC_101123_Nitrite!AA51</f>
        <v>#DIV/0!</v>
      </c>
      <c r="L94" s="6" t="e">
        <f>[2]IC_101123_Nitrite!AB51</f>
        <v>#DIV/0!</v>
      </c>
      <c r="M94" s="4" t="e">
        <f>[2]IC_101123_Nitrite!AC51</f>
        <v>#DIV/0!</v>
      </c>
      <c r="N94" s="4">
        <f>[2]IC_101123_Nitrite!AD51</f>
        <v>0</v>
      </c>
      <c r="O94" s="4">
        <f>[2]IC_101123_Nitrite!AE51</f>
        <v>0</v>
      </c>
      <c r="P94" s="4">
        <f>[2]IC_101123_Nitrite!AF51</f>
        <v>0</v>
      </c>
      <c r="Q94" s="4">
        <f>[2]IC_101123_Nitrite!AG51</f>
        <v>0</v>
      </c>
      <c r="R94" s="5" t="e">
        <f>[2]IC_101123_Nitrite!AH51</f>
        <v>#DIV/0!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[2]IC_101123_Nitrite!T52</f>
        <v>c_Nitrite_measure_ppm</v>
      </c>
      <c r="I95" s="6" t="e">
        <f>[2]IC_101123_Nitrite!Y52</f>
        <v>#DIV/0!</v>
      </c>
      <c r="J95" s="6" t="e">
        <f>[2]IC_101123_Nitrite!Z52</f>
        <v>#NUM!</v>
      </c>
      <c r="K95" s="6" t="e">
        <f>[2]IC_101123_Nitrite!AA52</f>
        <v>#DIV/0!</v>
      </c>
      <c r="L95" s="6" t="e">
        <f>[2]IC_101123_Nitrite!AB52</f>
        <v>#DIV/0!</v>
      </c>
      <c r="M95" s="4" t="e">
        <f>[2]IC_101123_Nitrite!AC52</f>
        <v>#DIV/0!</v>
      </c>
      <c r="N95" s="4">
        <f>[2]IC_101123_Nitrite!AD52</f>
        <v>0</v>
      </c>
      <c r="O95" s="4">
        <f>[2]IC_101123_Nitrite!AE52</f>
        <v>0</v>
      </c>
      <c r="P95" s="4">
        <f>[2]IC_101123_Nitrite!AF52</f>
        <v>0</v>
      </c>
      <c r="Q95" s="4">
        <f>[2]IC_101123_Nitrite!AG52</f>
        <v>0</v>
      </c>
      <c r="R95" s="5" t="e">
        <f>[2]IC_101123_Nitrite!AH52</f>
        <v>#DIV/0!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[4]IC_171123_Nitrite!T47</f>
        <v>peak_area_usmin</v>
      </c>
      <c r="I96" s="18" t="e">
        <f>[4]IC_171123_Nitrite!Y47</f>
        <v>#DIV/0!</v>
      </c>
      <c r="J96" s="18" t="e">
        <f>[4]IC_171123_Nitrite!Z47</f>
        <v>#NUM!</v>
      </c>
      <c r="K96" s="18" t="e">
        <f>[4]IC_171123_Nitrite!AA47</f>
        <v>#DIV/0!</v>
      </c>
      <c r="L96" s="18" t="e">
        <f>[4]IC_171123_Nitrite!AB47</f>
        <v>#DIV/0!</v>
      </c>
      <c r="M96" s="10" t="e">
        <f>[4]IC_171123_Nitrite!AC47</f>
        <v>#DIV/0!</v>
      </c>
      <c r="N96" s="10">
        <f>[4]IC_171123_Nitrite!AD47</f>
        <v>0</v>
      </c>
      <c r="O96" s="10">
        <f>[4]IC_171123_Nitrite!AE47</f>
        <v>0</v>
      </c>
      <c r="P96" s="10">
        <f>[4]IC_171123_Nitrite!AF47</f>
        <v>0</v>
      </c>
      <c r="Q96" s="10">
        <f>[4]IC_171123_Nitrite!AG47</f>
        <v>0</v>
      </c>
      <c r="R96" s="13" t="e">
        <f>[4]IC_171123_Nitrite!AH47</f>
        <v>#DIV/0!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[4]IC_171123_Nitrite!T48</f>
        <v>c_Nitrite_calc_ppm</v>
      </c>
      <c r="I97" s="18" t="e">
        <f>[4]IC_171123_Nitrite!Y48</f>
        <v>#DIV/0!</v>
      </c>
      <c r="J97" s="18" t="e">
        <f>[4]IC_171123_Nitrite!Z48</f>
        <v>#NUM!</v>
      </c>
      <c r="K97" s="18" t="e">
        <f>[4]IC_171123_Nitrite!AA48</f>
        <v>#DIV/0!</v>
      </c>
      <c r="L97" s="18" t="e">
        <f>[4]IC_171123_Nitrite!AB48</f>
        <v>#DIV/0!</v>
      </c>
      <c r="M97" s="10" t="e">
        <f>[4]IC_171123_Nitrite!AC48</f>
        <v>#DIV/0!</v>
      </c>
      <c r="N97" s="10">
        <f>[4]IC_171123_Nitrite!AD48</f>
        <v>0</v>
      </c>
      <c r="O97" s="10">
        <f>[4]IC_171123_Nitrite!AE48</f>
        <v>0</v>
      </c>
      <c r="P97" s="10">
        <f>[4]IC_171123_Nitrite!AF48</f>
        <v>0</v>
      </c>
      <c r="Q97" s="10">
        <f>[4]IC_171123_Nitrite!AG48</f>
        <v>0</v>
      </c>
      <c r="R97" s="13" t="e">
        <f>[4]IC_171123_Nitrite!AH48</f>
        <v>#DIV/0!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[4]IC_171123_Nitrite!T49</f>
        <v>c_Nitrite_measure_ppm</v>
      </c>
      <c r="I98" s="18" t="e">
        <f>[4]IC_171123_Nitrite!Y49</f>
        <v>#DIV/0!</v>
      </c>
      <c r="J98" s="18" t="e">
        <f>[4]IC_171123_Nitrite!Z49</f>
        <v>#NUM!</v>
      </c>
      <c r="K98" s="18" t="e">
        <f>[4]IC_171123_Nitrite!AA49</f>
        <v>#DIV/0!</v>
      </c>
      <c r="L98" s="18" t="e">
        <f>[4]IC_171123_Nitrite!AB49</f>
        <v>#DIV/0!</v>
      </c>
      <c r="M98" s="10" t="e">
        <f>[4]IC_171123_Nitrite!AC49</f>
        <v>#DIV/0!</v>
      </c>
      <c r="N98" s="10">
        <f>[4]IC_171123_Nitrite!AD49</f>
        <v>0</v>
      </c>
      <c r="O98" s="10">
        <f>[4]IC_171123_Nitrite!AE49</f>
        <v>0</v>
      </c>
      <c r="P98" s="10">
        <f>[4]IC_171123_Nitrite!AF49</f>
        <v>0</v>
      </c>
      <c r="Q98" s="10">
        <f>[4]IC_171123_Nitrite!AG49</f>
        <v>0</v>
      </c>
      <c r="R98" s="13" t="e">
        <f>[4]IC_171123_Nitrite!AH49</f>
        <v>#DIV/0!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[4]IC_171123_Nitrite!T50</f>
        <v>peak_area_usmin</v>
      </c>
      <c r="I99" s="6" t="e">
        <f>[4]IC_171123_Nitrite!Y50</f>
        <v>#DIV/0!</v>
      </c>
      <c r="J99" s="6" t="e">
        <f>[4]IC_171123_Nitrite!Z50</f>
        <v>#NUM!</v>
      </c>
      <c r="K99" s="6" t="e">
        <f>[4]IC_171123_Nitrite!AA50</f>
        <v>#DIV/0!</v>
      </c>
      <c r="L99" s="6" t="e">
        <f>[4]IC_171123_Nitrite!AB50</f>
        <v>#DIV/0!</v>
      </c>
      <c r="M99" s="4" t="e">
        <f>[4]IC_171123_Nitrite!AC50</f>
        <v>#DIV/0!</v>
      </c>
      <c r="N99" s="4">
        <f>[4]IC_171123_Nitrite!AD50</f>
        <v>0</v>
      </c>
      <c r="O99" s="4">
        <f>[4]IC_171123_Nitrite!AE50</f>
        <v>0</v>
      </c>
      <c r="P99" s="4">
        <f>[4]IC_171123_Nitrite!AF50</f>
        <v>0</v>
      </c>
      <c r="Q99" s="4">
        <f>[4]IC_171123_Nitrite!AG50</f>
        <v>0</v>
      </c>
      <c r="R99" s="5" t="e">
        <f>[4]IC_171123_Nitrite!AH50</f>
        <v>#DIV/0!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[4]IC_171123_Nitrite!T51</f>
        <v>c_Nitrite_calc_ppm</v>
      </c>
      <c r="I100" s="6" t="e">
        <f>[4]IC_171123_Nitrite!Y51</f>
        <v>#DIV/0!</v>
      </c>
      <c r="J100" s="6" t="e">
        <f>[4]IC_171123_Nitrite!Z51</f>
        <v>#NUM!</v>
      </c>
      <c r="K100" s="6" t="e">
        <f>[4]IC_171123_Nitrite!AA51</f>
        <v>#DIV/0!</v>
      </c>
      <c r="L100" s="6" t="e">
        <f>[4]IC_171123_Nitrite!AB51</f>
        <v>#DIV/0!</v>
      </c>
      <c r="M100" s="4" t="e">
        <f>[4]IC_171123_Nitrite!AC51</f>
        <v>#DIV/0!</v>
      </c>
      <c r="N100" s="4">
        <f>[4]IC_171123_Nitrite!AD51</f>
        <v>0</v>
      </c>
      <c r="O100" s="4">
        <f>[4]IC_171123_Nitrite!AE51</f>
        <v>0</v>
      </c>
      <c r="P100" s="4">
        <f>[4]IC_171123_Nitrite!AF51</f>
        <v>0</v>
      </c>
      <c r="Q100" s="4">
        <f>[4]IC_171123_Nitrite!AG51</f>
        <v>0</v>
      </c>
      <c r="R100" s="5" t="e">
        <f>[4]IC_171123_Nitrite!AH51</f>
        <v>#DIV/0!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[4]IC_171123_Nitrite!T52</f>
        <v>c_Nitrite_measure_ppm</v>
      </c>
      <c r="I101" s="6" t="e">
        <f>[4]IC_171123_Nitrite!Y52</f>
        <v>#DIV/0!</v>
      </c>
      <c r="J101" s="6" t="e">
        <f>[4]IC_171123_Nitrite!Z52</f>
        <v>#NUM!</v>
      </c>
      <c r="K101" s="6" t="e">
        <f>[4]IC_171123_Nitrite!AA52</f>
        <v>#DIV/0!</v>
      </c>
      <c r="L101" s="6" t="e">
        <f>[4]IC_171123_Nitrite!AB52</f>
        <v>#DIV/0!</v>
      </c>
      <c r="M101" s="4" t="e">
        <f>[4]IC_171123_Nitrite!AC52</f>
        <v>#DIV/0!</v>
      </c>
      <c r="N101" s="4">
        <f>[4]IC_171123_Nitrite!AD52</f>
        <v>0</v>
      </c>
      <c r="O101" s="4">
        <f>[4]IC_171123_Nitrite!AE52</f>
        <v>0</v>
      </c>
      <c r="P101" s="4">
        <f>[4]IC_171123_Nitrite!AF52</f>
        <v>0</v>
      </c>
      <c r="Q101" s="4">
        <f>[4]IC_171123_Nitrite!AG52</f>
        <v>0</v>
      </c>
      <c r="R101" s="5" t="e">
        <f>[4]IC_171123_Nitrite!AH52</f>
        <v>#DIV/0!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[4]IC_171123_Nitrite!T53</f>
        <v>peak_area_usmin</v>
      </c>
      <c r="I102" s="18">
        <f>[4]IC_171123_Nitrite!Y53</f>
        <v>0.43113333333333337</v>
      </c>
      <c r="J102" s="18">
        <f>[4]IC_171123_Nitrite!Z53</f>
        <v>0.44059999999999999</v>
      </c>
      <c r="K102" s="18">
        <f>[4]IC_171123_Nitrite!AA53</f>
        <v>1.887361473945396E-2</v>
      </c>
      <c r="L102" s="18">
        <f>[4]IC_171123_Nitrite!AB53</f>
        <v>4.3776746728283502</v>
      </c>
      <c r="M102" s="10">
        <f>[4]IC_171123_Nitrite!AC53</f>
        <v>3.5621333333333373E-4</v>
      </c>
      <c r="N102" s="10">
        <f>[4]IC_171123_Nitrite!AD53</f>
        <v>0.44340000000000002</v>
      </c>
      <c r="O102" s="10">
        <f>[4]IC_171123_Nitrite!AE53</f>
        <v>0.40939999999999999</v>
      </c>
      <c r="P102" s="10">
        <f>[4]IC_171123_Nitrite!AF53</f>
        <v>3.400000000000003E-2</v>
      </c>
      <c r="Q102" s="10">
        <f>[4]IC_171123_Nitrite!AG53</f>
        <v>3</v>
      </c>
      <c r="R102" s="13">
        <f>[4]IC_171123_Nitrite!AH53</f>
        <v>1.0896686550405033E-2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[4]IC_171123_Nitrite!T54</f>
        <v>c_Nitrite_calc_ppm</v>
      </c>
      <c r="I103" s="18">
        <f>[4]IC_171123_Nitrite!Y54</f>
        <v>4.1862785434743861</v>
      </c>
      <c r="J103" s="18">
        <f>[4]IC_171123_Nitrite!Z54</f>
        <v>4.2705873661940457</v>
      </c>
      <c r="K103" s="18">
        <f>[4]IC_171123_Nitrite!AA54</f>
        <v>0.16808579990997732</v>
      </c>
      <c r="L103" s="18">
        <f>[4]IC_171123_Nitrite!AB54</f>
        <v>4.0151604381889774</v>
      </c>
      <c r="M103" s="10">
        <f>[4]IC_171123_Nitrite!AC54</f>
        <v>2.8252836131376934E-2</v>
      </c>
      <c r="N103" s="10">
        <f>[4]IC_171123_Nitrite!AD54</f>
        <v>4.2955237785477483</v>
      </c>
      <c r="O103" s="10">
        <f>[4]IC_171123_Nitrite!AE54</f>
        <v>3.9927244856813635</v>
      </c>
      <c r="P103" s="10">
        <f>[4]IC_171123_Nitrite!AF54</f>
        <v>0.30279929286638474</v>
      </c>
      <c r="Q103" s="10">
        <f>[4]IC_171123_Nitrite!AG54</f>
        <v>3</v>
      </c>
      <c r="R103" s="13">
        <f>[4]IC_171123_Nitrite!AH54</f>
        <v>9.7044381824978987E-2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[4]IC_171123_Nitrite!T55</f>
        <v>c_Nitrite_measure_ppm</v>
      </c>
      <c r="I104" s="18">
        <f>[4]IC_171123_Nitrite!Y55</f>
        <v>4.2914333333333339</v>
      </c>
      <c r="J104" s="18">
        <f>[4]IC_171123_Nitrite!Z55</f>
        <v>4.3752000000000004</v>
      </c>
      <c r="K104" s="18">
        <f>[4]IC_171123_Nitrite!AA55</f>
        <v>0.16630623359734126</v>
      </c>
      <c r="L104" s="18">
        <f>[4]IC_171123_Nitrite!AB55</f>
        <v>3.8753074015055087</v>
      </c>
      <c r="M104" s="10">
        <f>[4]IC_171123_Nitrite!AC55</f>
        <v>2.7657763333333436E-2</v>
      </c>
      <c r="N104" s="10">
        <f>[4]IC_171123_Nitrite!AD55</f>
        <v>4.3992000000000004</v>
      </c>
      <c r="O104" s="10">
        <f>[4]IC_171123_Nitrite!AE55</f>
        <v>4.0998999999999999</v>
      </c>
      <c r="P104" s="10">
        <f>[4]IC_171123_Nitrite!AF55</f>
        <v>0.29930000000000057</v>
      </c>
      <c r="Q104" s="10">
        <f>[4]IC_171123_Nitrite!AG55</f>
        <v>3</v>
      </c>
      <c r="R104" s="13">
        <f>[4]IC_171123_Nitrite!AH55</f>
        <v>9.6016948735337768E-2</v>
      </c>
    </row>
  </sheetData>
  <conditionalFormatting sqref="H91 H100">
    <cfRule type="cellIs" dxfId="100" priority="14" operator="lessThan">
      <formula>$U$13</formula>
    </cfRule>
    <cfRule type="cellIs" dxfId="99" priority="15" operator="lessThan">
      <formula>$V$13</formula>
    </cfRule>
  </conditionalFormatting>
  <conditionalFormatting sqref="H92 H101">
    <cfRule type="cellIs" dxfId="98" priority="12" operator="lessThan">
      <formula>$U$14</formula>
    </cfRule>
    <cfRule type="cellIs" dxfId="97" priority="13" operator="lessThan">
      <formula>$V$14</formula>
    </cfRule>
  </conditionalFormatting>
  <conditionalFormatting sqref="H94 H103">
    <cfRule type="cellIs" dxfId="96" priority="10" operator="lessThan">
      <formula>$U$13</formula>
    </cfRule>
    <cfRule type="cellIs" dxfId="95" priority="11" operator="lessThan">
      <formula>$V$13</formula>
    </cfRule>
  </conditionalFormatting>
  <conditionalFormatting sqref="H95 H104">
    <cfRule type="cellIs" dxfId="94" priority="8" operator="lessThan">
      <formula>$U$14</formula>
    </cfRule>
    <cfRule type="cellIs" dxfId="93" priority="9" operator="lessThan">
      <formula>$V$14</formula>
    </cfRule>
  </conditionalFormatting>
  <conditionalFormatting sqref="H97">
    <cfRule type="cellIs" dxfId="92" priority="6" operator="lessThan">
      <formula>$U$13</formula>
    </cfRule>
    <cfRule type="cellIs" dxfId="91" priority="7" operator="lessThan">
      <formula>$V$13</formula>
    </cfRule>
  </conditionalFormatting>
  <conditionalFormatting sqref="H98">
    <cfRule type="cellIs" dxfId="90" priority="4" operator="lessThan">
      <formula>$U$14</formula>
    </cfRule>
    <cfRule type="cellIs" dxfId="89" priority="5" operator="lessThan">
      <formula>$V$14</formula>
    </cfRule>
  </conditionalFormatting>
  <conditionalFormatting sqref="I3:I15">
    <cfRule type="cellIs" dxfId="88" priority="3" operator="lessThan">
      <formula>$S$8</formula>
    </cfRule>
  </conditionalFormatting>
  <conditionalFormatting sqref="K2">
    <cfRule type="cellIs" dxfId="87" priority="24" operator="lessThan">
      <formula>$U$13</formula>
    </cfRule>
    <cfRule type="cellIs" dxfId="86" priority="25" operator="lessThan">
      <formula>$V$13</formula>
    </cfRule>
  </conditionalFormatting>
  <conditionalFormatting sqref="K3:K15">
    <cfRule type="cellIs" dxfId="85" priority="2" operator="lessThan">
      <formula>$U$8</formula>
    </cfRule>
  </conditionalFormatting>
  <conditionalFormatting sqref="K21">
    <cfRule type="cellIs" dxfId="84" priority="20" operator="lessThan">
      <formula>$U$13</formula>
    </cfRule>
    <cfRule type="cellIs" dxfId="83" priority="21" operator="lessThan">
      <formula>$V$13</formula>
    </cfRule>
  </conditionalFormatting>
  <conditionalFormatting sqref="K72">
    <cfRule type="cellIs" dxfId="82" priority="16" operator="lessThan">
      <formula>$U$13</formula>
    </cfRule>
    <cfRule type="cellIs" dxfId="81" priority="17" operator="lessThan">
      <formula>$V$13</formula>
    </cfRule>
  </conditionalFormatting>
  <conditionalFormatting sqref="L2">
    <cfRule type="cellIs" dxfId="80" priority="26" operator="lessThan">
      <formula>$U$14</formula>
    </cfRule>
    <cfRule type="cellIs" dxfId="79" priority="27" operator="lessThan">
      <formula>$V$14</formula>
    </cfRule>
  </conditionalFormatting>
  <conditionalFormatting sqref="L3:L15">
    <cfRule type="cellIs" dxfId="78" priority="1" operator="lessThan">
      <formula>$W$8</formula>
    </cfRule>
  </conditionalFormatting>
  <conditionalFormatting sqref="L21">
    <cfRule type="cellIs" dxfId="77" priority="22" operator="lessThan">
      <formula>$U$14</formula>
    </cfRule>
    <cfRule type="cellIs" dxfId="76" priority="23" operator="lessThan">
      <formula>$V$14</formula>
    </cfRule>
  </conditionalFormatting>
  <conditionalFormatting sqref="L72">
    <cfRule type="cellIs" dxfId="75" priority="18" operator="lessThan">
      <formula>$U$14</formula>
    </cfRule>
    <cfRule type="cellIs" dxfId="74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D1A1-DFC4-436F-AAC3-D5EBC1446169}">
  <dimension ref="A1:P106"/>
  <sheetViews>
    <sheetView topLeftCell="A43" zoomScale="55" zoomScaleNormal="55" workbookViewId="0">
      <selection activeCell="I43" sqref="I1:O1048576"/>
    </sheetView>
  </sheetViews>
  <sheetFormatPr defaultRowHeight="14.25" x14ac:dyDescent="0.45"/>
  <cols>
    <col min="1" max="7" width="15.73046875" customWidth="1"/>
    <col min="9" max="15" width="9.1328125" style="17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60</v>
      </c>
      <c r="K1" s="2" t="s">
        <v>61</v>
      </c>
      <c r="L1" s="2" t="s">
        <v>62</v>
      </c>
      <c r="M1" s="3" t="s">
        <v>12</v>
      </c>
      <c r="N1" s="2" t="s">
        <v>63</v>
      </c>
      <c r="O1" s="2" t="s">
        <v>64</v>
      </c>
      <c r="P1" s="1" t="s">
        <v>15</v>
      </c>
    </row>
    <row r="2" spans="1:16" x14ac:dyDescent="0.45">
      <c r="A2" s="4" t="str">
        <f>[1]IC_201123_Nitrate!A2</f>
        <v>Cal 1</v>
      </c>
      <c r="B2" s="4" t="str">
        <f>[1]IC_201123_Nitrate!B2</f>
        <v>Blank</v>
      </c>
      <c r="C2" s="4"/>
      <c r="D2" s="4"/>
      <c r="E2" s="4"/>
      <c r="F2" s="4" t="str">
        <f>[1]IC_201123_Nitrate!F2</f>
        <v>20.11.2023</v>
      </c>
      <c r="G2" s="4">
        <f>[1]IC_201123_Nitrate!G2</f>
        <v>1</v>
      </c>
      <c r="H2" s="4">
        <f>[1]IC_201123_Nitrate!H2</f>
        <v>0</v>
      </c>
      <c r="I2" s="6">
        <f>[1]IC_201123_Nitrate!I2</f>
        <v>0</v>
      </c>
      <c r="J2" s="6">
        <f>[1]IC_201123_Nitrate!J2</f>
        <v>0</v>
      </c>
      <c r="K2" s="6">
        <f>[1]IC_201123_Nitrate!K2</f>
        <v>0</v>
      </c>
      <c r="L2" s="6">
        <f>[1]IC_201123_Nitrate!L2</f>
        <v>0</v>
      </c>
      <c r="M2" s="6">
        <f>[1]IC_201123_Nitrate!M2</f>
        <v>0</v>
      </c>
      <c r="N2" s="6"/>
      <c r="O2" s="6"/>
      <c r="P2" s="4" t="str">
        <f>[1]IC_201123_Nitrate!P2</f>
        <v>DI Water</v>
      </c>
    </row>
    <row r="3" spans="1:16" x14ac:dyDescent="0.45">
      <c r="A3" s="4" t="str">
        <f>[1]IC_201123_Nitrate!A3</f>
        <v>Cal 2</v>
      </c>
      <c r="B3" s="4" t="str">
        <f>[1]IC_201123_Nitrate!B3</f>
        <v>x 100</v>
      </c>
      <c r="C3" s="4"/>
      <c r="D3" s="4"/>
      <c r="E3" s="4"/>
      <c r="F3" s="4" t="str">
        <f>[1]IC_201123_Nitrate!F3</f>
        <v>20.11.2023</v>
      </c>
      <c r="G3" s="4">
        <f>[1]IC_201123_Nitrate!G3</f>
        <v>1</v>
      </c>
      <c r="H3" s="4">
        <f>[1]IC_201123_Nitrate!H3</f>
        <v>5.1829999999999998</v>
      </c>
      <c r="I3" s="6">
        <f>[1]IC_201123_Nitrate!I3</f>
        <v>0.20669999999999999</v>
      </c>
      <c r="J3" s="6">
        <f>[1]IC_201123_Nitrate!J3</f>
        <v>1</v>
      </c>
      <c r="K3" s="6">
        <f>[1]IC_201123_Nitrate!K3</f>
        <v>1.5640097275821698</v>
      </c>
      <c r="L3" s="6">
        <f>[1]IC_201123_Nitrate!L3</f>
        <v>1.7605</v>
      </c>
      <c r="M3" s="6">
        <f>[1]IC_201123_Nitrate!M3</f>
        <v>100</v>
      </c>
      <c r="N3" s="6"/>
      <c r="O3" s="6"/>
      <c r="P3" s="4" t="str">
        <f>[1]IC_201123_Nitrate!P3</f>
        <v>0.1 mL in 10</v>
      </c>
    </row>
    <row r="4" spans="1:16" x14ac:dyDescent="0.45">
      <c r="A4" s="4" t="str">
        <f>[1]IC_201123_Nitrate!A4</f>
        <v>Cal 3</v>
      </c>
      <c r="B4" s="4" t="str">
        <f>[1]IC_201123_Nitrate!B4</f>
        <v>x 50</v>
      </c>
      <c r="C4" s="4"/>
      <c r="D4" s="4"/>
      <c r="E4" s="4"/>
      <c r="F4" s="4" t="str">
        <f>[1]IC_201123_Nitrate!F4</f>
        <v>20.11.2023</v>
      </c>
      <c r="G4" s="4">
        <f>[1]IC_201123_Nitrate!G4</f>
        <v>1</v>
      </c>
      <c r="H4" s="4">
        <f>[1]IC_201123_Nitrate!H4</f>
        <v>5.1829999999999998</v>
      </c>
      <c r="I4" s="6">
        <f>[1]IC_201123_Nitrate!I4</f>
        <v>0.2137</v>
      </c>
      <c r="J4" s="6">
        <f>[1]IC_201123_Nitrate!J4</f>
        <v>2</v>
      </c>
      <c r="K4" s="6">
        <f>[1]IC_201123_Nitrate!K4</f>
        <v>1.6241489107938754</v>
      </c>
      <c r="L4" s="6">
        <f>[1]IC_201123_Nitrate!L4</f>
        <v>1.819</v>
      </c>
      <c r="M4" s="6">
        <f>[1]IC_201123_Nitrate!M4</f>
        <v>50</v>
      </c>
      <c r="N4" s="6"/>
      <c r="O4" s="6"/>
      <c r="P4" s="4" t="str">
        <f>[1]IC_201123_Nitrate!P4</f>
        <v>0.2 mL in 10</v>
      </c>
    </row>
    <row r="5" spans="1:16" x14ac:dyDescent="0.45">
      <c r="A5" s="4" t="str">
        <f>[1]IC_201123_Nitrate!A5</f>
        <v>Cal 4</v>
      </c>
      <c r="B5" s="4" t="str">
        <f>[1]IC_201123_Nitrate!B5</f>
        <v>x 20</v>
      </c>
      <c r="C5" s="4"/>
      <c r="D5" s="4"/>
      <c r="E5" s="4"/>
      <c r="F5" s="4" t="str">
        <f>[1]IC_201123_Nitrate!F5</f>
        <v>20.11.2023</v>
      </c>
      <c r="G5" s="4">
        <f>[1]IC_201123_Nitrate!G5</f>
        <v>1</v>
      </c>
      <c r="H5" s="4">
        <f>[1]IC_201123_Nitrate!H5</f>
        <v>5.18</v>
      </c>
      <c r="I5" s="6">
        <f>[1]IC_201123_Nitrate!I5</f>
        <v>0.59260000000000002</v>
      </c>
      <c r="J5" s="6">
        <f>[1]IC_201123_Nitrate!J5</f>
        <v>5</v>
      </c>
      <c r="K5" s="6">
        <f>[1]IC_201123_Nitrate!K5</f>
        <v>4.8793969849246235</v>
      </c>
      <c r="L5" s="6">
        <f>[1]IC_201123_Nitrate!L5</f>
        <v>5.0286</v>
      </c>
      <c r="M5" s="6">
        <f>[1]IC_201123_Nitrate!M5</f>
        <v>20</v>
      </c>
      <c r="N5" s="6"/>
      <c r="O5" s="6"/>
      <c r="P5" s="4" t="str">
        <f>[1]IC_201123_Nitrate!P5</f>
        <v>0.5 mL in 10</v>
      </c>
    </row>
    <row r="6" spans="1:16" x14ac:dyDescent="0.45">
      <c r="A6" s="4" t="str">
        <f>[1]IC_201123_Nitrate!A6</f>
        <v>Cal 5</v>
      </c>
      <c r="B6" s="4" t="str">
        <f>[1]IC_201123_Nitrate!B6</f>
        <v>x 10</v>
      </c>
      <c r="C6" s="4"/>
      <c r="D6" s="4"/>
      <c r="E6" s="4"/>
      <c r="F6" s="4" t="str">
        <f>[1]IC_201123_Nitrate!F6</f>
        <v>20.11.2023</v>
      </c>
      <c r="G6" s="4">
        <f>[1]IC_201123_Nitrate!G6</f>
        <v>1</v>
      </c>
      <c r="H6" s="4">
        <f>[1]IC_201123_Nitrate!H6</f>
        <v>5.18</v>
      </c>
      <c r="I6" s="6">
        <f>[1]IC_201123_Nitrate!I6</f>
        <v>1.2130000000000001</v>
      </c>
      <c r="J6" s="6">
        <f>[1]IC_201123_Nitrate!J6</f>
        <v>10</v>
      </c>
      <c r="K6" s="6">
        <f>[1]IC_201123_Nitrate!K6</f>
        <v>10.209446879859215</v>
      </c>
      <c r="L6" s="6">
        <f>[1]IC_201123_Nitrate!L6</f>
        <v>10.282999999999999</v>
      </c>
      <c r="M6" s="6">
        <f>[1]IC_201123_Nitrate!M6</f>
        <v>10</v>
      </c>
      <c r="N6" s="6"/>
      <c r="O6" s="6"/>
      <c r="P6" s="4" t="str">
        <f>[1]IC_201123_Nitrate!P6</f>
        <v>0.5 mL in 5</v>
      </c>
    </row>
    <row r="7" spans="1:16" x14ac:dyDescent="0.45">
      <c r="A7" s="4" t="str">
        <f>[1]IC_201123_Nitrate!A7</f>
        <v>Cal 6</v>
      </c>
      <c r="B7" s="4" t="str">
        <f>[1]IC_201123_Nitrate!B7</f>
        <v>x 5</v>
      </c>
      <c r="C7" s="4"/>
      <c r="D7" s="4"/>
      <c r="E7" s="4"/>
      <c r="F7" s="4" t="str">
        <f>[1]IC_201123_Nitrate!F7</f>
        <v>20.11.2023</v>
      </c>
      <c r="G7" s="4">
        <f>[1]IC_201123_Nitrate!G7</f>
        <v>1</v>
      </c>
      <c r="H7" s="4">
        <f>[1]IC_201123_Nitrate!H7</f>
        <v>5.1769999999999996</v>
      </c>
      <c r="I7" s="6">
        <f>[1]IC_201123_Nitrate!I7</f>
        <v>2.3450000000000002</v>
      </c>
      <c r="J7" s="6">
        <f>[1]IC_201123_Nitrate!J7</f>
        <v>20</v>
      </c>
      <c r="K7" s="6">
        <f>[1]IC_201123_Nitrate!K7</f>
        <v>19.934811936380743</v>
      </c>
      <c r="L7" s="6">
        <f>[1]IC_201123_Nitrate!L7</f>
        <v>19.869499999999999</v>
      </c>
      <c r="M7" s="6">
        <f>[1]IC_201123_Nitrate!M7</f>
        <v>5</v>
      </c>
      <c r="N7" s="6"/>
      <c r="O7" s="6"/>
      <c r="P7" s="4" t="str">
        <f>[1]IC_201123_Nitrate!P7</f>
        <v>1 mL in 5</v>
      </c>
    </row>
    <row r="8" spans="1:16" x14ac:dyDescent="0.45">
      <c r="A8" s="4">
        <f>[1]IC_201123_Nitrate!A8</f>
        <v>1</v>
      </c>
      <c r="B8" s="4" t="str">
        <f>[1]IC_201123_Nitrate!B8</f>
        <v xml:space="preserve">Blank </v>
      </c>
      <c r="C8" s="4"/>
      <c r="D8" s="4"/>
      <c r="E8" s="4"/>
      <c r="F8" s="4" t="str">
        <f>[1]IC_201123_Nitrate!F8</f>
        <v>20.11.2023</v>
      </c>
      <c r="G8" s="4">
        <f>[1]IC_201123_Nitrate!G8</f>
        <v>1</v>
      </c>
      <c r="H8" s="4" t="str">
        <f>[1]IC_201123_Nitrate!H8</f>
        <v>NA</v>
      </c>
      <c r="I8" s="6" t="str">
        <f>[1]IC_201123_Nitrate!I8</f>
        <v>NA</v>
      </c>
      <c r="J8" s="6">
        <f>[1]IC_201123_Nitrate!J8</f>
        <v>0</v>
      </c>
      <c r="K8" s="6" t="str">
        <f>[1]IC_201123_Nitrate!K8</f>
        <v>NA</v>
      </c>
      <c r="L8" s="6" t="str">
        <f>[1]IC_201123_Nitrate!L8</f>
        <v>NA</v>
      </c>
      <c r="M8" s="6">
        <f>[1]IC_201123_Nitrate!M8</f>
        <v>0</v>
      </c>
      <c r="N8" s="6"/>
      <c r="O8" s="6"/>
      <c r="P8" s="4" t="str">
        <f>[1]IC_201123_Nitrate!P8</f>
        <v>DI Water</v>
      </c>
    </row>
    <row r="9" spans="1:16" x14ac:dyDescent="0.45">
      <c r="A9" s="4">
        <f>[1]IC_201123_Nitrate!A9</f>
        <v>2</v>
      </c>
      <c r="B9" s="4" t="str">
        <f>[1]IC_201123_Nitrate!B9</f>
        <v>Cal Check</v>
      </c>
      <c r="C9" s="4"/>
      <c r="D9" s="4"/>
      <c r="E9" s="4"/>
      <c r="F9" s="4" t="str">
        <f>[1]IC_201123_Nitrate!F9</f>
        <v>20.11.2023</v>
      </c>
      <c r="G9" s="4">
        <f>[1]IC_201123_Nitrate!G9</f>
        <v>1</v>
      </c>
      <c r="H9" s="4">
        <f>[1]IC_201123_Nitrate!H9</f>
        <v>5.1829999999999998</v>
      </c>
      <c r="I9" s="6">
        <f>[1]IC_201123_Nitrate!I9</f>
        <v>0.89249999999999996</v>
      </c>
      <c r="J9" s="6">
        <f>[1]IC_201123_Nitrate!J9</f>
        <v>0</v>
      </c>
      <c r="K9" s="6">
        <f>[1]IC_201123_Nitrate!K9</f>
        <v>7.4559314199518365</v>
      </c>
      <c r="L9" s="6">
        <f>[1]IC_201123_Nitrate!L9</f>
        <v>7.5678999999999998</v>
      </c>
      <c r="M9" s="6">
        <f>[1]IC_201123_Nitrate!M9</f>
        <v>20</v>
      </c>
      <c r="N9" s="6"/>
      <c r="O9" s="6"/>
      <c r="P9" s="4" t="str">
        <f>[1]IC_201123_Nitrate!P9</f>
        <v>x20 dil</v>
      </c>
    </row>
    <row r="10" spans="1:16" x14ac:dyDescent="0.45">
      <c r="A10" s="4">
        <f>[1]IC_201123_Nitrate!A10</f>
        <v>3</v>
      </c>
      <c r="B10" s="4" t="str">
        <f>[1]IC_201123_Nitrate!B10</f>
        <v>0 40 T</v>
      </c>
      <c r="C10" s="4">
        <f>[1]IC_201123_Nitrate!C10</f>
        <v>0</v>
      </c>
      <c r="D10" s="4">
        <f>[1]IC_201123_Nitrate!D10</f>
        <v>40</v>
      </c>
      <c r="E10" s="4" t="str">
        <f>[1]IC_201123_Nitrate!E10</f>
        <v>T</v>
      </c>
      <c r="F10" s="4" t="str">
        <f>[1]IC_201123_Nitrate!F10</f>
        <v>20.11.2023</v>
      </c>
      <c r="G10" s="4">
        <f>[1]IC_201123_Nitrate!G10</f>
        <v>1</v>
      </c>
      <c r="H10" s="4" t="str">
        <f>[1]IC_201123_Nitrate!H10</f>
        <v>NA</v>
      </c>
      <c r="I10" s="6" t="str">
        <f>[1]IC_201123_Nitrate!I10</f>
        <v>NA</v>
      </c>
      <c r="J10" s="6">
        <f>[1]IC_201123_Nitrate!J10</f>
        <v>0</v>
      </c>
      <c r="K10" s="6" t="str">
        <f>[1]IC_201123_Nitrate!K10</f>
        <v>NA</v>
      </c>
      <c r="L10" s="6" t="str">
        <f>[1]IC_201123_Nitrate!L10</f>
        <v>NA</v>
      </c>
      <c r="M10" s="6">
        <f>[1]IC_201123_Nitrate!M10</f>
        <v>5</v>
      </c>
      <c r="N10" s="6" t="str">
        <f>IF(OR(I10 ="NA", K10&lt;Quality_Nitrate!$U$8), "NA",M10*K10)</f>
        <v>NA</v>
      </c>
      <c r="O10" s="6" t="str">
        <f>IF(OR(L10 ="NA",L10&lt;Quality_Nitrate!$W$8), "NA",M10*L10)</f>
        <v>NA</v>
      </c>
      <c r="P10" s="4" t="str">
        <f>[1]IC_201123_Nitrate!P10</f>
        <v>0 40 Top</v>
      </c>
    </row>
    <row r="11" spans="1:16" x14ac:dyDescent="0.45">
      <c r="A11" s="4">
        <f>[1]IC_201123_Nitrate!A11</f>
        <v>4</v>
      </c>
      <c r="B11" s="4" t="str">
        <f>[1]IC_201123_Nitrate!B11</f>
        <v>10 0 B</v>
      </c>
      <c r="C11" s="4">
        <f>[1]IC_201123_Nitrate!C11</f>
        <v>10</v>
      </c>
      <c r="D11" s="4">
        <f>[1]IC_201123_Nitrate!D11</f>
        <v>0</v>
      </c>
      <c r="E11" s="4" t="str">
        <f>[1]IC_201123_Nitrate!E11</f>
        <v>B</v>
      </c>
      <c r="F11" s="4" t="str">
        <f>[1]IC_201123_Nitrate!F11</f>
        <v>20.11.2023</v>
      </c>
      <c r="G11" s="4">
        <f>[1]IC_201123_Nitrate!G11</f>
        <v>1</v>
      </c>
      <c r="H11" s="4">
        <f>[1]IC_201123_Nitrate!H11</f>
        <v>5.1870000000000003</v>
      </c>
      <c r="I11" s="6">
        <f>[1]IC_201123_Nitrate!I11</f>
        <v>0.13619999999999999</v>
      </c>
      <c r="J11" s="6">
        <f>[1]IC_201123_Nitrate!J11</f>
        <v>0</v>
      </c>
      <c r="K11" s="6">
        <f>[1]IC_201123_Nitrate!K11</f>
        <v>0.95832223952142093</v>
      </c>
      <c r="L11" s="6">
        <f>[1]IC_201123_Nitrate!L11</f>
        <v>1.1631</v>
      </c>
      <c r="M11" s="6">
        <f>[1]IC_201123_Nitrate!M11</f>
        <v>5</v>
      </c>
      <c r="N11" s="6">
        <f>IF(OR(I11 ="NA", K11&lt;Quality_Nitrate!$U$8), "NA",M11*K11)</f>
        <v>4.7916111976071045</v>
      </c>
      <c r="O11" s="6">
        <f>IF(OR(L11 ="NA",L11&lt;Quality_Nitrate!$W$8), "NA",M11*L11)</f>
        <v>5.8155000000000001</v>
      </c>
      <c r="P11" s="4" t="str">
        <f>[1]IC_201123_Nitrate!P11</f>
        <v>10 0  Bottom</v>
      </c>
    </row>
    <row r="12" spans="1:16" x14ac:dyDescent="0.45">
      <c r="A12" s="4">
        <f>[1]IC_201123_Nitrate!A12</f>
        <v>5</v>
      </c>
      <c r="B12" s="4" t="str">
        <f>[1]IC_201123_Nitrate!B12</f>
        <v>10 90 B</v>
      </c>
      <c r="C12" s="4">
        <f>[1]IC_201123_Nitrate!C12</f>
        <v>10</v>
      </c>
      <c r="D12" s="4">
        <f>[1]IC_201123_Nitrate!D12</f>
        <v>90</v>
      </c>
      <c r="E12" s="4" t="str">
        <f>[1]IC_201123_Nitrate!E12</f>
        <v>B</v>
      </c>
      <c r="F12" s="4" t="str">
        <f>[1]IC_201123_Nitrate!F12</f>
        <v>20.11.2023</v>
      </c>
      <c r="G12" s="4">
        <f>[1]IC_201123_Nitrate!G12</f>
        <v>1</v>
      </c>
      <c r="H12" s="4">
        <f>[1]IC_201123_Nitrate!H12</f>
        <v>5.1829999999999998</v>
      </c>
      <c r="I12" s="6">
        <f>[1]IC_201123_Nitrate!I12</f>
        <v>0.2286</v>
      </c>
      <c r="J12" s="6">
        <f>[1]IC_201123_Nitrate!J12</f>
        <v>0</v>
      </c>
      <c r="K12" s="6">
        <f>[1]IC_201123_Nitrate!K12</f>
        <v>1.7521594579159343</v>
      </c>
      <c r="L12" s="6">
        <f>[1]IC_201123_Nitrate!L12</f>
        <v>1.9455</v>
      </c>
      <c r="M12" s="6">
        <f>[1]IC_201123_Nitrate!M12</f>
        <v>5</v>
      </c>
      <c r="N12" s="6">
        <f>IF(OR(I12 ="NA", K12&lt;Quality_Nitrate!$U$8), "NA",M12*K12)</f>
        <v>8.7607972895796706</v>
      </c>
      <c r="O12" s="6">
        <f>IF(OR(L12 ="NA",L12&lt;Quality_Nitrate!$W$8), "NA",M12*L12)</f>
        <v>9.7274999999999991</v>
      </c>
      <c r="P12" s="4" t="str">
        <f>[1]IC_201123_Nitrate!P12</f>
        <v>10 90 Bottom</v>
      </c>
    </row>
    <row r="13" spans="1:16" x14ac:dyDescent="0.45">
      <c r="A13" s="4">
        <f>[1]IC_201123_Nitrate!A13</f>
        <v>6</v>
      </c>
      <c r="B13" s="4" t="str">
        <f>[1]IC_201123_Nitrate!B13</f>
        <v>10 10 T</v>
      </c>
      <c r="C13" s="4">
        <f>[1]IC_201123_Nitrate!C13</f>
        <v>10</v>
      </c>
      <c r="D13" s="4">
        <f>[1]IC_201123_Nitrate!D13</f>
        <v>10</v>
      </c>
      <c r="E13" s="4" t="str">
        <f>[1]IC_201123_Nitrate!E13</f>
        <v>T</v>
      </c>
      <c r="F13" s="4" t="str">
        <f>[1]IC_201123_Nitrate!F13</f>
        <v>20.11.2023</v>
      </c>
      <c r="G13" s="4">
        <f>[1]IC_201123_Nitrate!G13</f>
        <v>1</v>
      </c>
      <c r="H13" s="4">
        <f>[1]IC_201123_Nitrate!H13</f>
        <v>5.1870000000000003</v>
      </c>
      <c r="I13" s="6">
        <f>[1]IC_201123_Nitrate!I13</f>
        <v>0.23400000000000001</v>
      </c>
      <c r="J13" s="6">
        <f>[1]IC_201123_Nitrate!J13</f>
        <v>0</v>
      </c>
      <c r="K13" s="6">
        <f>[1]IC_201123_Nitrate!K13</f>
        <v>1.7985525421078217</v>
      </c>
      <c r="L13" s="6">
        <f>[1]IC_201123_Nitrate!L13</f>
        <v>1.9914000000000001</v>
      </c>
      <c r="M13" s="6">
        <f>[1]IC_201123_Nitrate!M13</f>
        <v>5</v>
      </c>
      <c r="N13" s="6">
        <f>IF(OR(I13 ="NA", K13&lt;Quality_Nitrate!$U$8), "NA",M13*K13)</f>
        <v>8.9927627105391075</v>
      </c>
      <c r="O13" s="6">
        <f>IF(OR(L13 ="NA",L13&lt;Quality_Nitrate!$W$8), "NA",M13*L13)</f>
        <v>9.9570000000000007</v>
      </c>
      <c r="P13" s="4" t="str">
        <f>[1]IC_201123_Nitrate!P13</f>
        <v>10 10 Top</v>
      </c>
    </row>
    <row r="14" spans="1:16" x14ac:dyDescent="0.45">
      <c r="A14" s="4">
        <f>[1]IC_201123_Nitrate!A14</f>
        <v>7</v>
      </c>
      <c r="B14" s="4" t="str">
        <f>[1]IC_201123_Nitrate!B14</f>
        <v>10 80 T</v>
      </c>
      <c r="C14" s="4">
        <f>[1]IC_201123_Nitrate!C14</f>
        <v>10</v>
      </c>
      <c r="D14" s="4">
        <f>[1]IC_201123_Nitrate!D14</f>
        <v>80</v>
      </c>
      <c r="E14" s="4" t="str">
        <f>[1]IC_201123_Nitrate!E14</f>
        <v>T</v>
      </c>
      <c r="F14" s="4" t="str">
        <f>[1]IC_201123_Nitrate!F14</f>
        <v>20.11.2023</v>
      </c>
      <c r="G14" s="4">
        <f>[1]IC_201123_Nitrate!G14</f>
        <v>1</v>
      </c>
      <c r="H14" s="4">
        <f>[1]IC_201123_Nitrate!H14</f>
        <v>5.1870000000000003</v>
      </c>
      <c r="I14" s="6">
        <f>[1]IC_201123_Nitrate!I14</f>
        <v>0.27210000000000001</v>
      </c>
      <c r="J14" s="6">
        <f>[1]IC_201123_Nitrate!J14</f>
        <v>0</v>
      </c>
      <c r="K14" s="6">
        <f>[1]IC_201123_Nitrate!K14</f>
        <v>2.1258815250172476</v>
      </c>
      <c r="L14" s="6">
        <f>[1]IC_201123_Nitrate!L14</f>
        <v>2.3140000000000001</v>
      </c>
      <c r="M14" s="6">
        <f>[1]IC_201123_Nitrate!M14</f>
        <v>5</v>
      </c>
      <c r="N14" s="6">
        <f>IF(OR(I14 ="NA", K14&lt;Quality_Nitrate!$U$8), "NA",M14*K14)</f>
        <v>10.629407625086237</v>
      </c>
      <c r="O14" s="6">
        <f>IF(OR(L14 ="NA",L14&lt;Quality_Nitrate!$W$8), "NA",M14*L14)</f>
        <v>11.57</v>
      </c>
      <c r="P14" s="4" t="str">
        <f>[1]IC_201123_Nitrate!P14</f>
        <v>10 80 Top</v>
      </c>
    </row>
    <row r="15" spans="1:16" x14ac:dyDescent="0.45">
      <c r="A15" s="4">
        <f>[1]IC_201123_Nitrate!A15</f>
        <v>8</v>
      </c>
      <c r="B15" s="4" t="str">
        <f>[1]IC_201123_Nitrate!B15</f>
        <v>10 20 B</v>
      </c>
      <c r="C15" s="4">
        <f>[1]IC_201123_Nitrate!C15</f>
        <v>10</v>
      </c>
      <c r="D15" s="4">
        <f>[1]IC_201123_Nitrate!D15</f>
        <v>20</v>
      </c>
      <c r="E15" s="4" t="str">
        <f>[1]IC_201123_Nitrate!E15</f>
        <v>B</v>
      </c>
      <c r="F15" s="4" t="str">
        <f>[1]IC_201123_Nitrate!F15</f>
        <v>20.11.2023</v>
      </c>
      <c r="G15" s="4">
        <f>[1]IC_201123_Nitrate!G15</f>
        <v>1</v>
      </c>
      <c r="H15" s="4">
        <f>[1]IC_201123_Nitrate!H15</f>
        <v>5.1870000000000003</v>
      </c>
      <c r="I15" s="6">
        <f>[1]IC_201123_Nitrate!I15</f>
        <v>0.29659999999999997</v>
      </c>
      <c r="J15" s="6">
        <f>[1]IC_201123_Nitrate!J15</f>
        <v>0</v>
      </c>
      <c r="K15" s="6">
        <f>[1]IC_201123_Nitrate!K15</f>
        <v>2.3363686662582168</v>
      </c>
      <c r="L15" s="6">
        <f>[1]IC_201123_Nitrate!L15</f>
        <v>2.5217000000000001</v>
      </c>
      <c r="M15" s="6">
        <f>[1]IC_201123_Nitrate!M15</f>
        <v>5</v>
      </c>
      <c r="N15" s="6">
        <f>IF(OR(I15 ="NA", K15&lt;Quality_Nitrate!$U$8), "NA",M15*K15)</f>
        <v>11.681843331291084</v>
      </c>
      <c r="O15" s="6">
        <f>IF(OR(L15 ="NA",L15&lt;Quality_Nitrate!$W$8), "NA",M15*L15)</f>
        <v>12.608499999999999</v>
      </c>
      <c r="P15" s="4" t="str">
        <f>[1]IC_201123_Nitrate!P15</f>
        <v>10 20 Bottom</v>
      </c>
    </row>
    <row r="16" spans="1:16" x14ac:dyDescent="0.45">
      <c r="A16" s="4">
        <f>[1]IC_201123_Nitrate!A16</f>
        <v>9</v>
      </c>
      <c r="B16" s="4" t="str">
        <f>[1]IC_201123_Nitrate!B16</f>
        <v>20 30 T</v>
      </c>
      <c r="C16" s="4">
        <f>[1]IC_201123_Nitrate!C16</f>
        <v>20</v>
      </c>
      <c r="D16" s="4">
        <f>[1]IC_201123_Nitrate!D16</f>
        <v>30</v>
      </c>
      <c r="E16" s="4" t="str">
        <f>[1]IC_201123_Nitrate!E16</f>
        <v>T</v>
      </c>
      <c r="F16" s="4" t="str">
        <f>[1]IC_201123_Nitrate!F16</f>
        <v>20.11.2023</v>
      </c>
      <c r="G16" s="4">
        <f>[1]IC_201123_Nitrate!G16</f>
        <v>1</v>
      </c>
      <c r="H16" s="4">
        <f>[1]IC_201123_Nitrate!H16</f>
        <v>5.1870000000000003</v>
      </c>
      <c r="I16" s="6">
        <f>[1]IC_201123_Nitrate!I16</f>
        <v>0.14280000000000001</v>
      </c>
      <c r="J16" s="6">
        <f>[1]IC_201123_Nitrate!J16</f>
        <v>0</v>
      </c>
      <c r="K16" s="6">
        <f>[1]IC_201123_Nitrate!K16</f>
        <v>1.015024897978172</v>
      </c>
      <c r="L16" s="6">
        <f>[1]IC_201123_Nitrate!L16</f>
        <v>1.2191000000000001</v>
      </c>
      <c r="M16" s="6">
        <f>[1]IC_201123_Nitrate!M16</f>
        <v>5</v>
      </c>
      <c r="N16" s="6">
        <f>IF(OR(I16 ="NA", K16&lt;Quality_Nitrate!$U$8), "NA",M16*K16)</f>
        <v>5.0751244898908601</v>
      </c>
      <c r="O16" s="6">
        <f>IF(OR(L16 ="NA",L16&lt;Quality_Nitrate!$W$8), "NA",M16*L16)</f>
        <v>6.0955000000000004</v>
      </c>
      <c r="P16" s="4" t="str">
        <f>[1]IC_201123_Nitrate!P16</f>
        <v>20 30 Top</v>
      </c>
    </row>
    <row r="17" spans="1:16" x14ac:dyDescent="0.45">
      <c r="A17" s="4">
        <f>[1]IC_201123_Nitrate!A17</f>
        <v>10</v>
      </c>
      <c r="B17" s="4" t="str">
        <f>[1]IC_201123_Nitrate!B17</f>
        <v>10 30 T</v>
      </c>
      <c r="C17" s="4">
        <f>[1]IC_201123_Nitrate!C17</f>
        <v>10</v>
      </c>
      <c r="D17" s="4">
        <f>[1]IC_201123_Nitrate!D17</f>
        <v>30</v>
      </c>
      <c r="E17" s="4" t="str">
        <f>[1]IC_201123_Nitrate!E17</f>
        <v>T</v>
      </c>
      <c r="F17" s="4" t="str">
        <f>[1]IC_201123_Nitrate!F17</f>
        <v>20.11.2023</v>
      </c>
      <c r="G17" s="4">
        <f>[1]IC_201123_Nitrate!G17</f>
        <v>1</v>
      </c>
      <c r="H17" s="4">
        <f>[1]IC_201123_Nitrate!H17</f>
        <v>5.1870000000000003</v>
      </c>
      <c r="I17" s="6">
        <f>[1]IC_201123_Nitrate!I17</f>
        <v>0.1595</v>
      </c>
      <c r="J17" s="6">
        <f>[1]IC_201123_Nitrate!J17</f>
        <v>0</v>
      </c>
      <c r="K17" s="6">
        <f>[1]IC_201123_Nitrate!K17</f>
        <v>1.1584998064975267</v>
      </c>
      <c r="L17" s="6">
        <f>[1]IC_201123_Nitrate!L17</f>
        <v>1.3607</v>
      </c>
      <c r="M17" s="6">
        <f>[1]IC_201123_Nitrate!M17</f>
        <v>5</v>
      </c>
      <c r="N17" s="6">
        <f>IF(OR(I17 ="NA", K17&lt;Quality_Nitrate!$U$8), "NA",M17*K17)</f>
        <v>5.7924990324876333</v>
      </c>
      <c r="O17" s="6">
        <f>IF(OR(L17 ="NA",L17&lt;Quality_Nitrate!$W$8), "NA",M17*L17)</f>
        <v>6.8034999999999997</v>
      </c>
      <c r="P17" s="4" t="str">
        <f>[1]IC_201123_Nitrate!P17</f>
        <v>10 30 Top</v>
      </c>
    </row>
    <row r="18" spans="1:16" x14ac:dyDescent="0.45">
      <c r="A18" s="4">
        <f>[1]IC_201123_Nitrate!A18</f>
        <v>11</v>
      </c>
      <c r="B18" s="4" t="str">
        <f>[1]IC_201123_Nitrate!B18</f>
        <v>10 20 T</v>
      </c>
      <c r="C18" s="4">
        <f>[1]IC_201123_Nitrate!C18</f>
        <v>10</v>
      </c>
      <c r="D18" s="4">
        <f>[1]IC_201123_Nitrate!D18</f>
        <v>20</v>
      </c>
      <c r="E18" s="4" t="str">
        <f>[1]IC_201123_Nitrate!E18</f>
        <v>T</v>
      </c>
      <c r="F18" s="4" t="str">
        <f>[1]IC_201123_Nitrate!F18</f>
        <v>20.11.2023</v>
      </c>
      <c r="G18" s="4">
        <f>[1]IC_201123_Nitrate!G18</f>
        <v>1</v>
      </c>
      <c r="H18" s="4">
        <f>[1]IC_201123_Nitrate!H18</f>
        <v>5.1870000000000003</v>
      </c>
      <c r="I18" s="6">
        <f>[1]IC_201123_Nitrate!I18</f>
        <v>0.2545</v>
      </c>
      <c r="J18" s="6">
        <f>[1]IC_201123_Nitrate!J18</f>
        <v>0</v>
      </c>
      <c r="K18" s="6">
        <f>[1]IC_201123_Nitrate!K18</f>
        <v>1.974674435799245</v>
      </c>
      <c r="L18" s="6">
        <f>[1]IC_201123_Nitrate!L18</f>
        <v>2.1648000000000001</v>
      </c>
      <c r="M18" s="6">
        <f>[1]IC_201123_Nitrate!M18</f>
        <v>5</v>
      </c>
      <c r="N18" s="6">
        <f>IF(OR(I18 ="NA", K18&lt;Quality_Nitrate!$U$8), "NA",M18*K18)</f>
        <v>9.8733721789962239</v>
      </c>
      <c r="O18" s="6">
        <f>IF(OR(L18 ="NA",L18&lt;Quality_Nitrate!$W$8), "NA",M18*L18)</f>
        <v>10.824</v>
      </c>
      <c r="P18" s="4" t="str">
        <f>[1]IC_201123_Nitrate!P18</f>
        <v>10 20 Top</v>
      </c>
    </row>
    <row r="19" spans="1:16" x14ac:dyDescent="0.45">
      <c r="A19" s="4">
        <f>[1]IC_201123_Nitrate!A19</f>
        <v>12</v>
      </c>
      <c r="B19" s="4" t="str">
        <f>[1]IC_201123_Nitrate!B19</f>
        <v>10 100 T</v>
      </c>
      <c r="C19" s="4">
        <f>[1]IC_201123_Nitrate!C19</f>
        <v>10</v>
      </c>
      <c r="D19" s="4">
        <f>[1]IC_201123_Nitrate!D19</f>
        <v>100</v>
      </c>
      <c r="E19" s="4" t="str">
        <f>[1]IC_201123_Nitrate!E19</f>
        <v>T</v>
      </c>
      <c r="F19" s="4" t="str">
        <f>[1]IC_201123_Nitrate!F19</f>
        <v>20.11.2023</v>
      </c>
      <c r="G19" s="4">
        <f>[1]IC_201123_Nitrate!G19</f>
        <v>1</v>
      </c>
      <c r="H19" s="4">
        <f>[1]IC_201123_Nitrate!H19</f>
        <v>5.19</v>
      </c>
      <c r="I19" s="6">
        <f>[1]IC_201123_Nitrate!I19</f>
        <v>0.19439999999999999</v>
      </c>
      <c r="J19" s="6">
        <f>[1]IC_201123_Nitrate!J19</f>
        <v>0</v>
      </c>
      <c r="K19" s="6">
        <f>[1]IC_201123_Nitrate!K19</f>
        <v>1.4583365913673156</v>
      </c>
      <c r="L19" s="6">
        <f>[1]IC_201123_Nitrate!L19</f>
        <v>1.6557999999999999</v>
      </c>
      <c r="M19" s="6">
        <f>[1]IC_201123_Nitrate!M19</f>
        <v>5</v>
      </c>
      <c r="N19" s="6">
        <f>IF(OR(I19 ="NA", K19&lt;Quality_Nitrate!$U$8), "NA",M19*K19)</f>
        <v>7.2916829568365777</v>
      </c>
      <c r="O19" s="6">
        <f>IF(OR(L19 ="NA",L19&lt;Quality_Nitrate!$W$8), "NA",M19*L19)</f>
        <v>8.2789999999999999</v>
      </c>
      <c r="P19" s="4" t="str">
        <f>[1]IC_201123_Nitrate!P19</f>
        <v>10 100 Top</v>
      </c>
    </row>
    <row r="20" spans="1:16" x14ac:dyDescent="0.45">
      <c r="A20" s="4">
        <f>[1]IC_201123_Nitrate!A20</f>
        <v>13</v>
      </c>
      <c r="B20" s="4" t="str">
        <f>[1]IC_201123_Nitrate!B20</f>
        <v>10 80 B</v>
      </c>
      <c r="C20" s="4">
        <f>[1]IC_201123_Nitrate!C20</f>
        <v>10</v>
      </c>
      <c r="D20" s="4">
        <f>[1]IC_201123_Nitrate!D20</f>
        <v>80</v>
      </c>
      <c r="E20" s="4" t="str">
        <f>[1]IC_201123_Nitrate!E20</f>
        <v>B</v>
      </c>
      <c r="F20" s="4" t="str">
        <f>[1]IC_201123_Nitrate!F20</f>
        <v>20.11.2023</v>
      </c>
      <c r="G20" s="4">
        <f>[1]IC_201123_Nitrate!G20</f>
        <v>1</v>
      </c>
      <c r="H20" s="4">
        <f>[1]IC_201123_Nitrate!H20</f>
        <v>5.1870000000000003</v>
      </c>
      <c r="I20" s="6">
        <f>[1]IC_201123_Nitrate!I20</f>
        <v>0.2203</v>
      </c>
      <c r="J20" s="6">
        <f>[1]IC_201123_Nitrate!J20</f>
        <v>0</v>
      </c>
      <c r="K20" s="6">
        <f>[1]IC_201123_Nitrate!K20</f>
        <v>1.6808515692506263</v>
      </c>
      <c r="L20" s="6">
        <f>[1]IC_201123_Nitrate!L20</f>
        <v>1.8751</v>
      </c>
      <c r="M20" s="6">
        <f>[1]IC_201123_Nitrate!M20</f>
        <v>5</v>
      </c>
      <c r="N20" s="6">
        <f>IF(OR(I20 ="NA", K20&lt;Quality_Nitrate!$U$8), "NA",M20*K20)</f>
        <v>8.404257846253131</v>
      </c>
      <c r="O20" s="6">
        <f>IF(OR(L20 ="NA",L20&lt;Quality_Nitrate!$W$8), "NA",M20*L20)</f>
        <v>9.3755000000000006</v>
      </c>
      <c r="P20" s="4" t="str">
        <f>[1]IC_201123_Nitrate!P20</f>
        <v>10 80 Bottom</v>
      </c>
    </row>
    <row r="21" spans="1:16" x14ac:dyDescent="0.45">
      <c r="A21" s="4">
        <f>[1]IC_201123_Nitrate!A21</f>
        <v>14</v>
      </c>
      <c r="B21" s="4" t="str">
        <f>[1]IC_201123_Nitrate!B21</f>
        <v>20 10 B</v>
      </c>
      <c r="C21" s="4">
        <f>[1]IC_201123_Nitrate!C21</f>
        <v>20</v>
      </c>
      <c r="D21" s="4">
        <f>[1]IC_201123_Nitrate!D21</f>
        <v>10</v>
      </c>
      <c r="E21" s="4" t="str">
        <f>[1]IC_201123_Nitrate!E21</f>
        <v>B</v>
      </c>
      <c r="F21" s="4" t="str">
        <f>[1]IC_201123_Nitrate!F21</f>
        <v>20.11.2023</v>
      </c>
      <c r="G21" s="4">
        <f>[1]IC_201123_Nitrate!G21</f>
        <v>1</v>
      </c>
      <c r="H21" s="4">
        <f>[1]IC_201123_Nitrate!H21</f>
        <v>5.1870000000000003</v>
      </c>
      <c r="I21" s="6">
        <f>[1]IC_201123_Nitrate!I21</f>
        <v>0.13880000000000001</v>
      </c>
      <c r="J21" s="6">
        <f>[1]IC_201123_Nitrate!J21</f>
        <v>0</v>
      </c>
      <c r="K21" s="6">
        <f>[1]IC_201123_Nitrate!K21</f>
        <v>0.98065965042862602</v>
      </c>
      <c r="L21" s="6">
        <f>[1]IC_201123_Nitrate!L21</f>
        <v>1.1847000000000001</v>
      </c>
      <c r="M21" s="6">
        <f>[1]IC_201123_Nitrate!M21</f>
        <v>5</v>
      </c>
      <c r="N21" s="6">
        <f>IF(OR(I21 ="NA", K21&lt;Quality_Nitrate!$U$8), "NA",M21*K21)</f>
        <v>4.9032982521431299</v>
      </c>
      <c r="O21" s="6">
        <f>IF(OR(L21 ="NA",L21&lt;Quality_Nitrate!$W$8), "NA",M21*L21)</f>
        <v>5.9235000000000007</v>
      </c>
      <c r="P21" s="4" t="str">
        <f>[1]IC_201123_Nitrate!P21</f>
        <v>20 10 Bottom</v>
      </c>
    </row>
    <row r="22" spans="1:16" x14ac:dyDescent="0.45">
      <c r="A22" s="4">
        <f>[1]IC_201123_Nitrate!A22</f>
        <v>15</v>
      </c>
      <c r="B22" s="4" t="str">
        <f>[1]IC_201123_Nitrate!B22</f>
        <v>Blank</v>
      </c>
      <c r="C22" s="4"/>
      <c r="D22" s="4"/>
      <c r="E22" s="4"/>
      <c r="F22" s="4" t="str">
        <f>[1]IC_201123_Nitrate!F22</f>
        <v>20.11.2023</v>
      </c>
      <c r="G22" s="4">
        <f>[1]IC_201123_Nitrate!G22</f>
        <v>1</v>
      </c>
      <c r="H22" s="4" t="str">
        <f>[1]IC_201123_Nitrate!H22</f>
        <v>NA</v>
      </c>
      <c r="I22" s="6" t="str">
        <f>[1]IC_201123_Nitrate!I22</f>
        <v>NA</v>
      </c>
      <c r="J22" s="6">
        <f>[1]IC_201123_Nitrate!J22</f>
        <v>0</v>
      </c>
      <c r="K22" s="6" t="str">
        <f>[1]IC_201123_Nitrate!K22</f>
        <v>NA</v>
      </c>
      <c r="L22" s="6" t="str">
        <f>[1]IC_201123_Nitrate!L22</f>
        <v>NA</v>
      </c>
      <c r="M22" s="6">
        <f>[1]IC_201123_Nitrate!M22</f>
        <v>0</v>
      </c>
      <c r="N22" s="6"/>
      <c r="O22" s="6"/>
      <c r="P22" s="4" t="str">
        <f>[1]IC_201123_Nitrate!P22</f>
        <v>DI Water</v>
      </c>
    </row>
    <row r="23" spans="1:16" x14ac:dyDescent="0.45">
      <c r="A23" s="4">
        <f>[1]IC_201123_Nitrate!A23</f>
        <v>16</v>
      </c>
      <c r="B23" s="4" t="str">
        <f>[1]IC_201123_Nitrate!B23</f>
        <v>Cal Check</v>
      </c>
      <c r="C23" s="4"/>
      <c r="D23" s="4"/>
      <c r="E23" s="4"/>
      <c r="F23" s="4" t="str">
        <f>[1]IC_201123_Nitrate!F23</f>
        <v>20.11.2023</v>
      </c>
      <c r="G23" s="4">
        <f>[1]IC_201123_Nitrate!G23</f>
        <v>1</v>
      </c>
      <c r="H23" s="4">
        <f>[1]IC_201123_Nitrate!H23</f>
        <v>5.1870000000000003</v>
      </c>
      <c r="I23" s="6">
        <f>[1]IC_201123_Nitrate!I23</f>
        <v>0.77429999999999999</v>
      </c>
      <c r="J23" s="6">
        <f>[1]IC_201123_Nitrate!J23</f>
        <v>0</v>
      </c>
      <c r="K23" s="6">
        <f>[1]IC_201123_Nitrate!K23</f>
        <v>6.440438354862752</v>
      </c>
      <c r="L23" s="6">
        <f>[1]IC_201123_Nitrate!L23</f>
        <v>6.5670999999999999</v>
      </c>
      <c r="M23" s="6">
        <f>[1]IC_201123_Nitrate!M23</f>
        <v>20</v>
      </c>
      <c r="N23" s="6"/>
      <c r="O23" s="6"/>
      <c r="P23" s="4" t="str">
        <f>[1]IC_201123_Nitrate!P23</f>
        <v>x20 dil</v>
      </c>
    </row>
    <row r="24" spans="1:16" x14ac:dyDescent="0.45">
      <c r="A24" s="4">
        <f>[1]IC_201123_Nitrate!A24</f>
        <v>17</v>
      </c>
      <c r="B24" s="4" t="str">
        <f>[1]IC_201123_Nitrate!B24</f>
        <v>0 90 B</v>
      </c>
      <c r="C24" s="4"/>
      <c r="D24" s="4"/>
      <c r="E24" s="4"/>
      <c r="F24" s="4" t="str">
        <f>[1]IC_201123_Nitrate!F24</f>
        <v>20.11.2023</v>
      </c>
      <c r="G24" s="4">
        <f>[1]IC_201123_Nitrate!G24</f>
        <v>1</v>
      </c>
      <c r="H24" s="4">
        <f>[1]IC_201123_Nitrate!H24</f>
        <v>5.2670000000000003</v>
      </c>
      <c r="I24" s="6">
        <f>[1]IC_201123_Nitrate!I24</f>
        <v>1.9599999999999999E-2</v>
      </c>
      <c r="J24" s="6">
        <f>[1]IC_201123_Nitrate!J24</f>
        <v>0</v>
      </c>
      <c r="K24" s="6">
        <f>[1]IC_201123_Nitrate!K24</f>
        <v>-4.3424726547845828E-2</v>
      </c>
      <c r="L24" s="6">
        <f>[1]IC_201123_Nitrate!L24</f>
        <v>0.1757</v>
      </c>
      <c r="M24" s="6">
        <f>[1]IC_201123_Nitrate!M24</f>
        <v>0</v>
      </c>
      <c r="N24" s="6"/>
      <c r="O24" s="6"/>
      <c r="P24" s="4" t="str">
        <f>[1]IC_201123_Nitrate!P24</f>
        <v>Disregard, started by accident</v>
      </c>
    </row>
    <row r="25" spans="1:16" x14ac:dyDescent="0.45">
      <c r="A25" s="4">
        <f>[1]IC_201123_Nitrate!A25</f>
        <v>18</v>
      </c>
      <c r="B25" s="4" t="str">
        <f>[1]IC_201123_Nitrate!B25</f>
        <v>Blank</v>
      </c>
      <c r="C25" s="4"/>
      <c r="D25" s="4"/>
      <c r="E25" s="4"/>
      <c r="F25" s="4" t="str">
        <f>[1]IC_201123_Nitrate!F25</f>
        <v>20.11.2023</v>
      </c>
      <c r="G25" s="4">
        <f>[1]IC_201123_Nitrate!G25</f>
        <v>1</v>
      </c>
      <c r="H25" s="4" t="str">
        <f>[1]IC_201123_Nitrate!H25</f>
        <v>NA</v>
      </c>
      <c r="I25" s="6" t="str">
        <f>[1]IC_201123_Nitrate!I25</f>
        <v>NA</v>
      </c>
      <c r="J25" s="6">
        <f>[1]IC_201123_Nitrate!J25</f>
        <v>0</v>
      </c>
      <c r="K25" s="6" t="str">
        <f>[1]IC_201123_Nitrate!K25</f>
        <v>NA</v>
      </c>
      <c r="L25" s="6" t="str">
        <f>[1]IC_201123_Nitrate!L25</f>
        <v>NA</v>
      </c>
      <c r="M25" s="6">
        <f>[1]IC_201123_Nitrate!M25</f>
        <v>0</v>
      </c>
      <c r="N25" s="6"/>
      <c r="O25" s="6"/>
      <c r="P25" s="4" t="str">
        <f>[1]IC_201123_Nitrate!P25</f>
        <v>Disregard, wash column</v>
      </c>
    </row>
    <row r="26" spans="1:16" x14ac:dyDescent="0.45">
      <c r="A26" s="4">
        <f>[1]IC_201123_Nitrate!A26</f>
        <v>19</v>
      </c>
      <c r="B26" s="4" t="str">
        <f>[1]IC_201123_Nitrate!B26</f>
        <v>Blank</v>
      </c>
      <c r="C26" s="4"/>
      <c r="D26" s="4"/>
      <c r="E26" s="4"/>
      <c r="F26" s="4" t="str">
        <f>[1]IC_201123_Nitrate!F26</f>
        <v>20.11.2023</v>
      </c>
      <c r="G26" s="4">
        <f>[1]IC_201123_Nitrate!G26</f>
        <v>1</v>
      </c>
      <c r="H26" s="4" t="str">
        <f>[1]IC_201123_Nitrate!H26</f>
        <v>NA</v>
      </c>
      <c r="I26" s="6" t="str">
        <f>[1]IC_201123_Nitrate!I26</f>
        <v>NA</v>
      </c>
      <c r="J26" s="6">
        <f>[1]IC_201123_Nitrate!J26</f>
        <v>0</v>
      </c>
      <c r="K26" s="6" t="str">
        <f>[1]IC_201123_Nitrate!K26</f>
        <v>NA</v>
      </c>
      <c r="L26" s="6" t="str">
        <f>[1]IC_201123_Nitrate!L26</f>
        <v>NA</v>
      </c>
      <c r="M26" s="6">
        <f>[1]IC_201123_Nitrate!M26</f>
        <v>0</v>
      </c>
      <c r="N26" s="6"/>
      <c r="O26" s="6"/>
      <c r="P26" s="4" t="str">
        <f>[1]IC_201123_Nitrate!P26</f>
        <v>DI Water</v>
      </c>
    </row>
    <row r="27" spans="1:16" x14ac:dyDescent="0.45">
      <c r="A27" s="4">
        <f>[1]IC_201123_Nitrate!A27</f>
        <v>20</v>
      </c>
      <c r="B27" s="4" t="str">
        <f>[1]IC_201123_Nitrate!B27</f>
        <v>0 90 B</v>
      </c>
      <c r="C27" s="4">
        <f>[1]IC_201123_Nitrate!C27</f>
        <v>0</v>
      </c>
      <c r="D27" s="4">
        <f>[1]IC_201123_Nitrate!D27</f>
        <v>90</v>
      </c>
      <c r="E27" s="4" t="str">
        <f>[1]IC_201123_Nitrate!E27</f>
        <v>B</v>
      </c>
      <c r="F27" s="4" t="str">
        <f>[1]IC_201123_Nitrate!F27</f>
        <v>20.11.2023</v>
      </c>
      <c r="G27" s="4">
        <f>[1]IC_201123_Nitrate!G27</f>
        <v>1</v>
      </c>
      <c r="H27" s="4">
        <f>[1]IC_201123_Nitrate!H27</f>
        <v>5.1769999999999996</v>
      </c>
      <c r="I27" s="6">
        <f>[1]IC_201123_Nitrate!I27</f>
        <v>0.18229999999999999</v>
      </c>
      <c r="J27" s="6">
        <f>[1]IC_201123_Nitrate!J27</f>
        <v>0</v>
      </c>
      <c r="K27" s="6">
        <f>[1]IC_201123_Nitrate!K27</f>
        <v>1.3543817175299389</v>
      </c>
      <c r="L27" s="6">
        <f>[1]IC_201123_Nitrate!L27</f>
        <v>1.5536000000000001</v>
      </c>
      <c r="M27" s="6">
        <f>[1]IC_201123_Nitrate!M27</f>
        <v>5</v>
      </c>
      <c r="N27" s="6">
        <f>IF(OR(I27 ="NA", K27&lt;Quality_Nitrate!$U$8), "NA",M27*K27)</f>
        <v>6.7719085876496941</v>
      </c>
      <c r="O27" s="6">
        <f>IF(OR(L27 ="NA",L27&lt;Quality_Nitrate!$W$8), "NA",M27*L27)</f>
        <v>7.7680000000000007</v>
      </c>
      <c r="P27" s="4" t="str">
        <f>[1]IC_201123_Nitrate!P27</f>
        <v>0 90 Bottom</v>
      </c>
    </row>
    <row r="28" spans="1:16" x14ac:dyDescent="0.45">
      <c r="A28" s="4">
        <f>[1]IC_201123_Nitrate!A28</f>
        <v>21</v>
      </c>
      <c r="B28" s="4" t="str">
        <f>[1]IC_201123_Nitrate!B28</f>
        <v>10 40 T</v>
      </c>
      <c r="C28" s="4">
        <f>[1]IC_201123_Nitrate!C28</f>
        <v>10</v>
      </c>
      <c r="D28" s="4">
        <f>[1]IC_201123_Nitrate!D28</f>
        <v>40</v>
      </c>
      <c r="E28" s="4" t="str">
        <f>[1]IC_201123_Nitrate!E28</f>
        <v>T</v>
      </c>
      <c r="F28" s="4" t="str">
        <f>[1]IC_201123_Nitrate!F28</f>
        <v>20.11.2023</v>
      </c>
      <c r="G28" s="4">
        <f>[1]IC_201123_Nitrate!G28</f>
        <v>1</v>
      </c>
      <c r="H28" s="4">
        <f>[1]IC_201123_Nitrate!H28</f>
        <v>5.18</v>
      </c>
      <c r="I28" s="6">
        <f>[1]IC_201123_Nitrate!I28</f>
        <v>0.14910000000000001</v>
      </c>
      <c r="J28" s="6">
        <f>[1]IC_201123_Nitrate!J28</f>
        <v>0</v>
      </c>
      <c r="K28" s="6">
        <f>[1]IC_201123_Nitrate!K28</f>
        <v>1.069150162868707</v>
      </c>
      <c r="L28" s="6">
        <f>[1]IC_201123_Nitrate!L28</f>
        <v>1.2724</v>
      </c>
      <c r="M28" s="6">
        <f>[1]IC_201123_Nitrate!M28</f>
        <v>5</v>
      </c>
      <c r="N28" s="6">
        <f>IF(OR(I28 ="NA", K28&lt;Quality_Nitrate!$U$8), "NA",M28*K28)</f>
        <v>5.3457508143435355</v>
      </c>
      <c r="O28" s="6">
        <f>IF(OR(L28 ="NA",L28&lt;Quality_Nitrate!$W$8), "NA",M28*L28)</f>
        <v>6.3620000000000001</v>
      </c>
      <c r="P28" s="4" t="str">
        <f>[1]IC_201123_Nitrate!P28</f>
        <v>10 40 Top</v>
      </c>
    </row>
    <row r="29" spans="1:16" x14ac:dyDescent="0.45">
      <c r="A29" s="4">
        <f>[1]IC_201123_Nitrate!A29</f>
        <v>22</v>
      </c>
      <c r="B29" s="4" t="str">
        <f>[1]IC_201123_Nitrate!B29</f>
        <v>10 50 T</v>
      </c>
      <c r="C29" s="4">
        <f>[1]IC_201123_Nitrate!C29</f>
        <v>10</v>
      </c>
      <c r="D29" s="4">
        <f>[1]IC_201123_Nitrate!D29</f>
        <v>50</v>
      </c>
      <c r="E29" s="4" t="str">
        <f>[1]IC_201123_Nitrate!E29</f>
        <v>T</v>
      </c>
      <c r="F29" s="4" t="str">
        <f>[1]IC_201123_Nitrate!F29</f>
        <v>20.11.2023</v>
      </c>
      <c r="G29" s="4">
        <f>[1]IC_201123_Nitrate!G29</f>
        <v>1</v>
      </c>
      <c r="H29" s="4">
        <f>[1]IC_201123_Nitrate!H29</f>
        <v>5.1769999999999996</v>
      </c>
      <c r="I29" s="6">
        <f>[1]IC_201123_Nitrate!I29</f>
        <v>0.14069999999999999</v>
      </c>
      <c r="J29" s="6">
        <f>[1]IC_201123_Nitrate!J29</f>
        <v>0</v>
      </c>
      <c r="K29" s="6">
        <f>[1]IC_201123_Nitrate!K29</f>
        <v>0.99698314301466029</v>
      </c>
      <c r="L29" s="6">
        <f>[1]IC_201123_Nitrate!L29</f>
        <v>1.2015</v>
      </c>
      <c r="M29" s="6">
        <f>[1]IC_201123_Nitrate!M29</f>
        <v>5</v>
      </c>
      <c r="N29" s="6">
        <f>IF(OR(I29 ="NA", K29&lt;Quality_Nitrate!$U$8), "NA",M29*K29)</f>
        <v>4.984915715073301</v>
      </c>
      <c r="O29" s="6">
        <f>IF(OR(L29 ="NA",L29&lt;Quality_Nitrate!$W$8), "NA",M29*L29)</f>
        <v>6.0075000000000003</v>
      </c>
      <c r="P29" s="4" t="str">
        <f>[1]IC_201123_Nitrate!P29</f>
        <v>10 50 Top</v>
      </c>
    </row>
    <row r="30" spans="1:16" x14ac:dyDescent="0.45">
      <c r="A30" s="4">
        <f>[1]IC_201123_Nitrate!A30</f>
        <v>23</v>
      </c>
      <c r="B30" s="4" t="str">
        <f>[1]IC_201123_Nitrate!B30</f>
        <v>0 50 B</v>
      </c>
      <c r="C30" s="4">
        <f>[1]IC_201123_Nitrate!C30</f>
        <v>0</v>
      </c>
      <c r="D30" s="4">
        <f>[1]IC_201123_Nitrate!D30</f>
        <v>50</v>
      </c>
      <c r="E30" s="4" t="str">
        <f>[1]IC_201123_Nitrate!E30</f>
        <v>B</v>
      </c>
      <c r="F30" s="4" t="str">
        <f>[1]IC_201123_Nitrate!F30</f>
        <v>20.11.2023</v>
      </c>
      <c r="G30" s="4">
        <f>[1]IC_201123_Nitrate!G30</f>
        <v>1</v>
      </c>
      <c r="H30" s="4">
        <f>[1]IC_201123_Nitrate!H30</f>
        <v>5.173</v>
      </c>
      <c r="I30" s="6">
        <f>[1]IC_201123_Nitrate!I30</f>
        <v>0.22420000000000001</v>
      </c>
      <c r="J30" s="6">
        <f>[1]IC_201123_Nitrate!J30</f>
        <v>0</v>
      </c>
      <c r="K30" s="6">
        <f>[1]IC_201123_Nitrate!K30</f>
        <v>1.7143576856114338</v>
      </c>
      <c r="L30" s="6">
        <f>[1]IC_201123_Nitrate!L30</f>
        <v>1.9085000000000001</v>
      </c>
      <c r="M30" s="6">
        <f>[1]IC_201123_Nitrate!M30</f>
        <v>5</v>
      </c>
      <c r="N30" s="6">
        <f>IF(OR(I30 ="NA", K30&lt;Quality_Nitrate!$U$8), "NA",M30*K30)</f>
        <v>8.5717884280571681</v>
      </c>
      <c r="O30" s="6">
        <f>IF(OR(L30 ="NA",L30&lt;Quality_Nitrate!$W$8), "NA",M30*L30)</f>
        <v>9.5425000000000004</v>
      </c>
      <c r="P30" s="4" t="str">
        <f>[1]IC_201123_Nitrate!P30</f>
        <v>0 50 Bottom</v>
      </c>
    </row>
    <row r="31" spans="1:16" x14ac:dyDescent="0.45">
      <c r="A31" s="4">
        <f>[1]IC_201123_Nitrate!A31</f>
        <v>24</v>
      </c>
      <c r="B31" s="4" t="str">
        <f>[1]IC_201123_Nitrate!B31</f>
        <v>10 60 B</v>
      </c>
      <c r="C31" s="4">
        <f>[1]IC_201123_Nitrate!C31</f>
        <v>10</v>
      </c>
      <c r="D31" s="4">
        <f>[1]IC_201123_Nitrate!D31</f>
        <v>60</v>
      </c>
      <c r="E31" s="4" t="str">
        <f>[1]IC_201123_Nitrate!E31</f>
        <v>B</v>
      </c>
      <c r="F31" s="4" t="str">
        <f>[1]IC_201123_Nitrate!F31</f>
        <v>20.11.2023</v>
      </c>
      <c r="G31" s="4">
        <f>[1]IC_201123_Nitrate!G31</f>
        <v>1</v>
      </c>
      <c r="H31" s="4">
        <f>[1]IC_201123_Nitrate!H31</f>
        <v>5.17</v>
      </c>
      <c r="I31" s="6">
        <f>[1]IC_201123_Nitrate!I31</f>
        <v>2.06E-2</v>
      </c>
      <c r="J31" s="6">
        <f>[1]IC_201123_Nitrate!J31</f>
        <v>0</v>
      </c>
      <c r="K31" s="6">
        <f>[1]IC_201123_Nitrate!K31</f>
        <v>-3.4833414660459312E-2</v>
      </c>
      <c r="L31" s="6">
        <f>[1]IC_201123_Nitrate!L31</f>
        <v>0.18379999999999999</v>
      </c>
      <c r="M31" s="6">
        <f>[1]IC_201123_Nitrate!M31</f>
        <v>5</v>
      </c>
      <c r="N31" s="6">
        <f>IF(OR(I31 ="NA", K31&lt;Quality_Nitrate!$U$8), "NA",M31*K31)</f>
        <v>-0.17416707330229655</v>
      </c>
      <c r="O31" s="6">
        <f>IF(OR(L31 ="NA",L31&lt;Quality_Nitrate!$W$8), "NA",M31*L31)</f>
        <v>0.91899999999999993</v>
      </c>
      <c r="P31" s="4" t="str">
        <f>[1]IC_201123_Nitrate!P31</f>
        <v>10 60 Bottom</v>
      </c>
    </row>
    <row r="32" spans="1:16" x14ac:dyDescent="0.45">
      <c r="A32" s="4">
        <f>[1]IC_201123_Nitrate!A32</f>
        <v>25</v>
      </c>
      <c r="B32" s="4" t="str">
        <f>[1]IC_201123_Nitrate!B32</f>
        <v>10 70 B</v>
      </c>
      <c r="C32" s="4">
        <f>[1]IC_201123_Nitrate!C32</f>
        <v>10</v>
      </c>
      <c r="D32" s="4">
        <f>[1]IC_201123_Nitrate!D32</f>
        <v>70</v>
      </c>
      <c r="E32" s="4" t="str">
        <f>[1]IC_201123_Nitrate!E32</f>
        <v>B</v>
      </c>
      <c r="F32" s="4" t="str">
        <f>[1]IC_201123_Nitrate!F32</f>
        <v>20.11.2023</v>
      </c>
      <c r="G32" s="4">
        <f>[1]IC_201123_Nitrate!G32</f>
        <v>1</v>
      </c>
      <c r="H32" s="4">
        <f>[1]IC_201123_Nitrate!H32</f>
        <v>5.17</v>
      </c>
      <c r="I32" s="6">
        <f>[1]IC_201123_Nitrate!I32</f>
        <v>3.5200000000000002E-2</v>
      </c>
      <c r="J32" s="6">
        <f>[1]IC_201123_Nitrate!J32</f>
        <v>0</v>
      </c>
      <c r="K32" s="6">
        <f>[1]IC_201123_Nitrate!K32</f>
        <v>9.0599738895383725E-2</v>
      </c>
      <c r="L32" s="6">
        <f>[1]IC_201123_Nitrate!L32</f>
        <v>0.30730000000000002</v>
      </c>
      <c r="M32" s="6">
        <f>[1]IC_201123_Nitrate!M32</f>
        <v>5</v>
      </c>
      <c r="N32" s="6">
        <f>IF(OR(I32 ="NA", K32&lt;Quality_Nitrate!$U$8), "NA",M32*K32)</f>
        <v>0.45299869447691865</v>
      </c>
      <c r="O32" s="6">
        <f>IF(OR(L32 ="NA",L32&lt;Quality_Nitrate!$W$8), "NA",M32*L32)</f>
        <v>1.5365000000000002</v>
      </c>
      <c r="P32" s="4" t="str">
        <f>[1]IC_201123_Nitrate!P32</f>
        <v>10 70 Bottom</v>
      </c>
    </row>
    <row r="33" spans="1:16" x14ac:dyDescent="0.45">
      <c r="A33" s="4">
        <f>[1]IC_201123_Nitrate!A33</f>
        <v>26</v>
      </c>
      <c r="B33" s="4" t="str">
        <f>[1]IC_201123_Nitrate!B33</f>
        <v>10 100 B</v>
      </c>
      <c r="C33" s="4">
        <f>[1]IC_201123_Nitrate!C33</f>
        <v>10</v>
      </c>
      <c r="D33" s="4">
        <f>[1]IC_201123_Nitrate!D33</f>
        <v>100</v>
      </c>
      <c r="E33" s="4" t="str">
        <f>[1]IC_201123_Nitrate!E33</f>
        <v>B</v>
      </c>
      <c r="F33" s="4" t="str">
        <f>[1]IC_201123_Nitrate!F33</f>
        <v>20.11.2023</v>
      </c>
      <c r="G33" s="4">
        <f>[1]IC_201123_Nitrate!G33</f>
        <v>1</v>
      </c>
      <c r="H33" s="4">
        <f>[1]IC_201123_Nitrate!H33</f>
        <v>5.17</v>
      </c>
      <c r="I33" s="6">
        <f>[1]IC_201123_Nitrate!I33</f>
        <v>8.5000000000000006E-2</v>
      </c>
      <c r="J33" s="6">
        <f>[1]IC_201123_Nitrate!J33</f>
        <v>0</v>
      </c>
      <c r="K33" s="6">
        <f>[1]IC_201123_Nitrate!K33</f>
        <v>0.51844707088723185</v>
      </c>
      <c r="L33" s="6">
        <f>[1]IC_201123_Nitrate!L33</f>
        <v>0.72919999999999996</v>
      </c>
      <c r="M33" s="6">
        <f>[1]IC_201123_Nitrate!M33</f>
        <v>5</v>
      </c>
      <c r="N33" s="6">
        <f>IF(OR(I33 ="NA", K33&lt;Quality_Nitrate!$U$8), "NA",M33*K33)</f>
        <v>2.5922353544361592</v>
      </c>
      <c r="O33" s="6">
        <f>IF(OR(L33 ="NA",L33&lt;Quality_Nitrate!$W$8), "NA",M33*L33)</f>
        <v>3.6459999999999999</v>
      </c>
      <c r="P33" s="4" t="str">
        <f>[1]IC_201123_Nitrate!P33</f>
        <v>10 100 Bottom</v>
      </c>
    </row>
    <row r="34" spans="1:16" x14ac:dyDescent="0.45">
      <c r="A34" s="4">
        <f>[1]IC_201123_Nitrate!A34</f>
        <v>27</v>
      </c>
      <c r="B34" s="4" t="str">
        <f>[1]IC_201123_Nitrate!B34</f>
        <v>Cal Check</v>
      </c>
      <c r="C34" s="4"/>
      <c r="D34" s="4"/>
      <c r="E34" s="4"/>
      <c r="F34" s="4" t="str">
        <f>[1]IC_201123_Nitrate!F34</f>
        <v>20.11.2023</v>
      </c>
      <c r="G34" s="4">
        <f>[1]IC_201123_Nitrate!G34</f>
        <v>1</v>
      </c>
      <c r="H34" s="4">
        <f>[1]IC_201123_Nitrate!H34</f>
        <v>5.1669999999999998</v>
      </c>
      <c r="I34" s="6">
        <f>[1]IC_201123_Nitrate!I34</f>
        <v>0.89649999999999996</v>
      </c>
      <c r="J34" s="6">
        <f>[1]IC_201123_Nitrate!J34</f>
        <v>0</v>
      </c>
      <c r="K34" s="6">
        <f>[1]IC_201123_Nitrate!K34</f>
        <v>7.4902966675013829</v>
      </c>
      <c r="L34" s="6">
        <f>[1]IC_201123_Nitrate!L34</f>
        <v>7.6018999999999997</v>
      </c>
      <c r="M34" s="6">
        <f>[1]IC_201123_Nitrate!M34</f>
        <v>20</v>
      </c>
      <c r="N34" s="6"/>
      <c r="O34" s="6"/>
      <c r="P34" s="4" t="str">
        <f>[1]IC_201123_Nitrate!P34</f>
        <v>x20 dil</v>
      </c>
    </row>
    <row r="35" spans="1:16" x14ac:dyDescent="0.45">
      <c r="A35" s="4">
        <f>[1]IC_201123_Nitrate!A35</f>
        <v>28</v>
      </c>
      <c r="B35" s="4" t="str">
        <f>[1]IC_201123_Nitrate!B35</f>
        <v>Blank</v>
      </c>
      <c r="C35" s="4"/>
      <c r="D35" s="4"/>
      <c r="E35" s="4"/>
      <c r="F35" s="4" t="str">
        <f>[1]IC_201123_Nitrate!F35</f>
        <v>20.11.2023</v>
      </c>
      <c r="G35" s="4">
        <f>[1]IC_201123_Nitrate!G35</f>
        <v>1</v>
      </c>
      <c r="H35" s="4" t="str">
        <f>[1]IC_201123_Nitrate!H35</f>
        <v>NA</v>
      </c>
      <c r="I35" s="6" t="str">
        <f>[1]IC_201123_Nitrate!I35</f>
        <v>NA</v>
      </c>
      <c r="J35" s="6">
        <f>[1]IC_201123_Nitrate!J35</f>
        <v>0</v>
      </c>
      <c r="K35" s="6" t="str">
        <f>[1]IC_201123_Nitrate!K35</f>
        <v>NA</v>
      </c>
      <c r="L35" s="6" t="str">
        <f>[1]IC_201123_Nitrate!L35</f>
        <v>NA</v>
      </c>
      <c r="M35" s="6">
        <f>[1]IC_201123_Nitrate!M35</f>
        <v>0</v>
      </c>
      <c r="N35" s="6"/>
      <c r="O35" s="6"/>
      <c r="P35" s="4" t="str">
        <f>[1]IC_201123_Nitrate!P35</f>
        <v>DI Water</v>
      </c>
    </row>
    <row r="36" spans="1:16" x14ac:dyDescent="0.45">
      <c r="A36" s="4" t="str">
        <f>[2]IC_101123_Nitrate!A2</f>
        <v>Cal 1</v>
      </c>
      <c r="B36" s="4" t="str">
        <f>[2]IC_101123_Nitrate!B2</f>
        <v>NA</v>
      </c>
      <c r="C36" s="4"/>
      <c r="D36" s="4"/>
      <c r="E36" s="4"/>
      <c r="F36" s="4" t="str">
        <f>[2]IC_101123_Nitrate!F2</f>
        <v>10.11.2023</v>
      </c>
      <c r="G36" s="4">
        <f>[2]IC_101123_Nitrate!G2</f>
        <v>1</v>
      </c>
      <c r="H36" s="4" t="str">
        <f>[2]IC_101123_Nitrate!H2</f>
        <v>NA</v>
      </c>
      <c r="I36" s="6" t="str">
        <f>[2]IC_101123_Nitrate!I2</f>
        <v>NA</v>
      </c>
      <c r="J36" s="6">
        <f>[2]IC_101123_Nitrate!J2</f>
        <v>0</v>
      </c>
      <c r="K36" s="6" t="str">
        <f>[2]IC_101123_Nitrate!K2</f>
        <v>NA</v>
      </c>
      <c r="L36" s="6" t="str">
        <f>[2]IC_101123_Nitrate!L2</f>
        <v>NA</v>
      </c>
      <c r="M36" s="6">
        <f>[2]IC_101123_Nitrate!M2</f>
        <v>0</v>
      </c>
      <c r="N36" s="6"/>
      <c r="O36" s="6"/>
      <c r="P36" s="4" t="str">
        <f>[2]IC_101123_Nitrate!P2</f>
        <v>Instrument Issues</v>
      </c>
    </row>
    <row r="37" spans="1:16" x14ac:dyDescent="0.45">
      <c r="A37" s="4" t="str">
        <f>[2]IC_101123_Nitrate!A3</f>
        <v>Cal 2</v>
      </c>
      <c r="B37" s="4" t="str">
        <f>[2]IC_101123_Nitrate!B3</f>
        <v>Blank</v>
      </c>
      <c r="C37" s="4"/>
      <c r="D37" s="4"/>
      <c r="E37" s="4"/>
      <c r="F37" s="4" t="str">
        <f>[2]IC_101123_Nitrate!F3</f>
        <v>10.11.2023</v>
      </c>
      <c r="G37" s="4">
        <f>[2]IC_101123_Nitrate!G3</f>
        <v>1</v>
      </c>
      <c r="H37" s="4">
        <f>[2]IC_101123_Nitrate!H3</f>
        <v>0</v>
      </c>
      <c r="I37" s="6">
        <f>[2]IC_101123_Nitrate!I3</f>
        <v>0</v>
      </c>
      <c r="J37" s="6">
        <f>[2]IC_101123_Nitrate!J3</f>
        <v>0</v>
      </c>
      <c r="K37" s="6">
        <f>[2]IC_101123_Nitrate!K3</f>
        <v>-0.16540396660176765</v>
      </c>
      <c r="L37" s="6" t="str">
        <f>[2]IC_101123_Nitrate!L3</f>
        <v>NA</v>
      </c>
      <c r="M37" s="6">
        <f>[2]IC_101123_Nitrate!M3</f>
        <v>0</v>
      </c>
      <c r="N37" s="6"/>
      <c r="O37" s="6"/>
      <c r="P37" s="4" t="str">
        <f>[2]IC_101123_Nitrate!P3</f>
        <v>DI Water</v>
      </c>
    </row>
    <row r="38" spans="1:16" x14ac:dyDescent="0.45">
      <c r="A38" s="4" t="str">
        <f>[2]IC_101123_Nitrate!A4</f>
        <v>Cal 3</v>
      </c>
      <c r="B38" s="4" t="str">
        <f>[2]IC_101123_Nitrate!B4</f>
        <v>x 5</v>
      </c>
      <c r="C38" s="4"/>
      <c r="D38" s="4"/>
      <c r="E38" s="4"/>
      <c r="F38" s="4" t="str">
        <f>[2]IC_101123_Nitrate!F4</f>
        <v>10.11.2023</v>
      </c>
      <c r="G38" s="4">
        <f>[2]IC_101123_Nitrate!G4</f>
        <v>1</v>
      </c>
      <c r="H38" s="4">
        <f>[2]IC_101123_Nitrate!H4</f>
        <v>5.1829999999999998</v>
      </c>
      <c r="I38" s="6">
        <f>[2]IC_101123_Nitrate!I4</f>
        <v>2.0447000000000002</v>
      </c>
      <c r="J38" s="6">
        <f>[2]IC_101123_Nitrate!J4</f>
        <v>20</v>
      </c>
      <c r="K38" s="6">
        <f>[2]IC_101123_Nitrate!K4</f>
        <v>19.784503185601164</v>
      </c>
      <c r="L38" s="6">
        <f>[2]IC_101123_Nitrate!L4</f>
        <v>19.815000000000001</v>
      </c>
      <c r="M38" s="6">
        <f>[2]IC_101123_Nitrate!M4</f>
        <v>5</v>
      </c>
      <c r="N38" s="6"/>
      <c r="O38" s="6"/>
      <c r="P38" s="4" t="str">
        <f>[2]IC_101123_Nitrate!P4</f>
        <v>1 mL in 5</v>
      </c>
    </row>
    <row r="39" spans="1:16" x14ac:dyDescent="0.45">
      <c r="A39" s="4" t="str">
        <f>[2]IC_101123_Nitrate!A5</f>
        <v>Cal 4</v>
      </c>
      <c r="B39" s="4" t="str">
        <f>[2]IC_101123_Nitrate!B5</f>
        <v>x 10</v>
      </c>
      <c r="C39" s="4"/>
      <c r="D39" s="4"/>
      <c r="E39" s="4"/>
      <c r="F39" s="4" t="str">
        <f>[2]IC_101123_Nitrate!F5</f>
        <v>10.11.2023</v>
      </c>
      <c r="G39" s="4">
        <f>[2]IC_101123_Nitrate!G5</f>
        <v>1</v>
      </c>
      <c r="H39" s="4">
        <f>[2]IC_101123_Nitrate!H5</f>
        <v>5.1870000000000003</v>
      </c>
      <c r="I39" s="6">
        <f>[2]IC_101123_Nitrate!I5</f>
        <v>1.0593999999999999</v>
      </c>
      <c r="J39" s="6">
        <f>[2]IC_101123_Nitrate!J5</f>
        <v>10</v>
      </c>
      <c r="K39" s="6">
        <f>[2]IC_101123_Nitrate!K5</f>
        <v>10.171042278345551</v>
      </c>
      <c r="L39" s="6">
        <f>[2]IC_101123_Nitrate!L5</f>
        <v>10.151300000000001</v>
      </c>
      <c r="M39" s="6">
        <f>[2]IC_101123_Nitrate!M5</f>
        <v>10</v>
      </c>
      <c r="N39" s="6"/>
      <c r="O39" s="6"/>
      <c r="P39" s="4" t="str">
        <f>[2]IC_101123_Nitrate!P5</f>
        <v>0.5 mL in 5</v>
      </c>
    </row>
    <row r="40" spans="1:16" x14ac:dyDescent="0.45">
      <c r="A40" s="4" t="str">
        <f>[2]IC_101123_Nitrate!A6</f>
        <v>Cal 5</v>
      </c>
      <c r="B40" s="4" t="str">
        <f>[2]IC_101123_Nitrate!B6</f>
        <v>x 20</v>
      </c>
      <c r="C40" s="4"/>
      <c r="D40" s="4"/>
      <c r="E40" s="4"/>
      <c r="F40" s="4" t="str">
        <f>[2]IC_101123_Nitrate!F6</f>
        <v>10.11.2023</v>
      </c>
      <c r="G40" s="4">
        <f>[2]IC_101123_Nitrate!G6</f>
        <v>1</v>
      </c>
      <c r="H40" s="4">
        <f>[2]IC_101123_Nitrate!H6</f>
        <v>5.19</v>
      </c>
      <c r="I40" s="6">
        <f>[2]IC_101123_Nitrate!I6</f>
        <v>0.58109999999999995</v>
      </c>
      <c r="J40" s="6">
        <f>[2]IC_101123_Nitrate!J6</f>
        <v>5</v>
      </c>
      <c r="K40" s="6">
        <f>[2]IC_101123_Nitrate!K6</f>
        <v>5.5043231552963698</v>
      </c>
      <c r="L40" s="6">
        <f>[2]IC_101123_Nitrate!L6</f>
        <v>5.4604999999999997</v>
      </c>
      <c r="M40" s="6">
        <f>[2]IC_101123_Nitrate!M6</f>
        <v>20</v>
      </c>
      <c r="N40" s="6"/>
      <c r="O40" s="6"/>
      <c r="P40" s="4" t="str">
        <f>[2]IC_101123_Nitrate!P6</f>
        <v>0.5 mL in 10</v>
      </c>
    </row>
    <row r="41" spans="1:16" x14ac:dyDescent="0.45">
      <c r="A41" s="4" t="str">
        <f>[2]IC_101123_Nitrate!A7</f>
        <v>Cal 6</v>
      </c>
      <c r="B41" s="4" t="str">
        <f>[2]IC_101123_Nitrate!B7</f>
        <v>x 50</v>
      </c>
      <c r="C41" s="4"/>
      <c r="D41" s="4"/>
      <c r="E41" s="4"/>
      <c r="F41" s="4" t="str">
        <f>[2]IC_101123_Nitrate!F7</f>
        <v>10.11.2023</v>
      </c>
      <c r="G41" s="4">
        <f>[2]IC_101123_Nitrate!G7</f>
        <v>1</v>
      </c>
      <c r="H41" s="4">
        <f>[2]IC_101123_Nitrate!H7</f>
        <v>5.1929999999999996</v>
      </c>
      <c r="I41" s="6">
        <f>[2]IC_101123_Nitrate!I7</f>
        <v>0.2601</v>
      </c>
      <c r="J41" s="6">
        <f>[2]IC_101123_Nitrate!J7</f>
        <v>2</v>
      </c>
      <c r="K41" s="6">
        <f>[2]IC_101123_Nitrate!K7</f>
        <v>2.3723623806804657</v>
      </c>
      <c r="L41" s="6">
        <f>[2]IC_101123_Nitrate!L7</f>
        <v>2.3119000000000001</v>
      </c>
      <c r="M41" s="6">
        <f>[2]IC_101123_Nitrate!M7</f>
        <v>50</v>
      </c>
      <c r="N41" s="6"/>
      <c r="O41" s="6"/>
      <c r="P41" s="4" t="str">
        <f>[2]IC_101123_Nitrate!P7</f>
        <v>0.2 mL in 10</v>
      </c>
    </row>
    <row r="42" spans="1:16" x14ac:dyDescent="0.45">
      <c r="A42" s="4">
        <f>[2]IC_101123_Nitrate!A8</f>
        <v>1</v>
      </c>
      <c r="B42" s="4" t="str">
        <f>[2]IC_101123_Nitrate!B8</f>
        <v>x 100</v>
      </c>
      <c r="C42" s="4"/>
      <c r="D42" s="4"/>
      <c r="E42" s="4"/>
      <c r="F42" s="4" t="str">
        <f>[2]IC_101123_Nitrate!F8</f>
        <v>10.11.2023</v>
      </c>
      <c r="G42" s="4">
        <f>[2]IC_101123_Nitrate!G8</f>
        <v>1</v>
      </c>
      <c r="H42" s="4">
        <f>[2]IC_101123_Nitrate!H8</f>
        <v>5.1970000000000001</v>
      </c>
      <c r="I42" s="6">
        <f>[2]IC_101123_Nitrate!I8</f>
        <v>5.11E-2</v>
      </c>
      <c r="J42" s="6">
        <f>[2]IC_101123_Nitrate!J8</f>
        <v>1</v>
      </c>
      <c r="K42" s="6">
        <f>[2]IC_101123_Nitrate!K8</f>
        <v>0.33317296667820978</v>
      </c>
      <c r="L42" s="6">
        <f>[2]IC_101123_Nitrate!L8</f>
        <v>0.26140000000000002</v>
      </c>
      <c r="M42" s="6">
        <f>[2]IC_101123_Nitrate!M8</f>
        <v>100</v>
      </c>
      <c r="N42" s="6"/>
      <c r="O42" s="6"/>
      <c r="P42" s="4" t="str">
        <f>[2]IC_101123_Nitrate!P8</f>
        <v>0.1 mL in 10</v>
      </c>
    </row>
    <row r="43" spans="1:16" x14ac:dyDescent="0.45">
      <c r="A43" s="4">
        <f>[2]IC_101123_Nitrate!A9</f>
        <v>2</v>
      </c>
      <c r="B43" s="4" t="str">
        <f>[2]IC_101123_Nitrate!B9</f>
        <v xml:space="preserve">Blank </v>
      </c>
      <c r="C43" s="4"/>
      <c r="D43" s="4"/>
      <c r="E43" s="4"/>
      <c r="F43" s="4" t="str">
        <f>[2]IC_101123_Nitrate!F9</f>
        <v>10.11.2023</v>
      </c>
      <c r="G43" s="4">
        <f>[2]IC_101123_Nitrate!G9</f>
        <v>1</v>
      </c>
      <c r="H43" s="4" t="str">
        <f>[2]IC_101123_Nitrate!H9</f>
        <v>NA</v>
      </c>
      <c r="I43" s="6" t="str">
        <f>[2]IC_101123_Nitrate!I9</f>
        <v>NA</v>
      </c>
      <c r="J43" s="6">
        <f>[2]IC_101123_Nitrate!J9</f>
        <v>0</v>
      </c>
      <c r="K43" s="6" t="str">
        <f>[2]IC_101123_Nitrate!K9</f>
        <v>NA</v>
      </c>
      <c r="L43" s="6" t="str">
        <f>[2]IC_101123_Nitrate!L9</f>
        <v>NA</v>
      </c>
      <c r="M43" s="6">
        <f>[2]IC_101123_Nitrate!M9</f>
        <v>0</v>
      </c>
      <c r="N43" s="6"/>
      <c r="O43" s="6"/>
      <c r="P43" s="4" t="str">
        <f>[2]IC_101123_Nitrate!P9</f>
        <v>DI Water</v>
      </c>
    </row>
    <row r="44" spans="1:16" x14ac:dyDescent="0.45">
      <c r="A44" s="4">
        <f>[2]IC_101123_Nitrate!A10</f>
        <v>3</v>
      </c>
      <c r="B44" s="4" t="str">
        <f>[2]IC_101123_Nitrate!B10</f>
        <v>Cal Check</v>
      </c>
      <c r="C44" s="4"/>
      <c r="D44" s="4"/>
      <c r="E44" s="4"/>
      <c r="F44" s="4" t="str">
        <f>[2]IC_101123_Nitrate!F10</f>
        <v>10.11.2023</v>
      </c>
      <c r="G44" s="4">
        <f>[2]IC_101123_Nitrate!G10</f>
        <v>1</v>
      </c>
      <c r="H44" s="4">
        <f>[2]IC_101123_Nitrate!H10</f>
        <v>5.1929999999999996</v>
      </c>
      <c r="I44" s="6">
        <f>[2]IC_101123_Nitrate!I10</f>
        <v>0.77729999999999999</v>
      </c>
      <c r="J44" s="6">
        <f>[2]IC_101123_Nitrate!J10</f>
        <v>0</v>
      </c>
      <c r="K44" s="6">
        <f>[2]IC_101123_Nitrate!K10</f>
        <v>7.4186244137999235</v>
      </c>
      <c r="L44" s="6">
        <f>[2]IC_101123_Nitrate!L10</f>
        <v>7.3844000000000003</v>
      </c>
      <c r="M44" s="6">
        <f>[2]IC_101123_Nitrate!M10</f>
        <v>20</v>
      </c>
      <c r="N44" s="6"/>
      <c r="O44" s="6"/>
      <c r="P44" s="4" t="str">
        <f>[2]IC_101123_Nitrate!P10</f>
        <v>x20 dil</v>
      </c>
    </row>
    <row r="45" spans="1:16" x14ac:dyDescent="0.45">
      <c r="A45" s="4">
        <f>[2]IC_101123_Nitrate!A11</f>
        <v>4</v>
      </c>
      <c r="B45" s="4" t="str">
        <f>[2]IC_101123_Nitrate!B11</f>
        <v>0-50-T</v>
      </c>
      <c r="C45" s="4">
        <f>[2]IC_101123_Nitrate!C11</f>
        <v>0</v>
      </c>
      <c r="D45" s="4">
        <f>[2]IC_101123_Nitrate!D11</f>
        <v>50</v>
      </c>
      <c r="E45" s="4" t="str">
        <f>[2]IC_101123_Nitrate!E11</f>
        <v>T</v>
      </c>
      <c r="F45" s="4" t="str">
        <f>[2]IC_101123_Nitrate!F11</f>
        <v>10.11.2023</v>
      </c>
      <c r="G45" s="4">
        <f>[2]IC_101123_Nitrate!G11</f>
        <v>1</v>
      </c>
      <c r="H45" s="4">
        <f>[2]IC_101123_Nitrate!H11</f>
        <v>5.1920000000000002</v>
      </c>
      <c r="I45" s="6">
        <f>[2]IC_101123_Nitrate!I11</f>
        <v>1.6366666666666665E-2</v>
      </c>
      <c r="J45" s="6">
        <f>[2]IC_101123_Nitrate!J11</f>
        <v>0</v>
      </c>
      <c r="K45" s="6">
        <f>[2]IC_101123_Nitrate!K11</f>
        <v>-5.7162469406659352E-3</v>
      </c>
      <c r="L45" s="6">
        <f>[2]IC_101123_Nitrate!L11</f>
        <v>-7.9133333333333333E-2</v>
      </c>
      <c r="M45" s="6">
        <f>[2]IC_101123_Nitrate!M11</f>
        <v>10</v>
      </c>
      <c r="N45" s="6">
        <f>IF(OR(I45 ="NA", K45&lt;Quality_Nitrate!$U$8), "NA",M45*K45)</f>
        <v>-5.7162469406659352E-2</v>
      </c>
      <c r="O45" s="6" t="str">
        <f>IF(OR(L45 ="NA",L45&lt;Quality_Nitrate!$W$8), "NA",M45*L45)</f>
        <v>NA</v>
      </c>
      <c r="P45" s="4" t="str">
        <f>[2]IC_101123_Nitrate!P11</f>
        <v>0 50 Top Replicate</v>
      </c>
    </row>
    <row r="46" spans="1:16" x14ac:dyDescent="0.45">
      <c r="A46" s="4">
        <f>[2]IC_101123_Nitrate!A12</f>
        <v>7</v>
      </c>
      <c r="B46" s="4" t="str">
        <f>[2]IC_101123_Nitrate!B12</f>
        <v>0-70-B</v>
      </c>
      <c r="C46" s="4">
        <f>[2]IC_101123_Nitrate!C12</f>
        <v>0</v>
      </c>
      <c r="D46" s="4">
        <f>[2]IC_101123_Nitrate!D12</f>
        <v>70</v>
      </c>
      <c r="E46" s="4" t="str">
        <f>[2]IC_101123_Nitrate!E12</f>
        <v>B</v>
      </c>
      <c r="F46" s="4" t="str">
        <f>[2]IC_101123_Nitrate!F12</f>
        <v>10.11.2023</v>
      </c>
      <c r="G46" s="4">
        <f>[2]IC_101123_Nitrate!G12</f>
        <v>1</v>
      </c>
      <c r="H46" s="4" t="str">
        <f>[2]IC_101123_Nitrate!H12</f>
        <v>NA</v>
      </c>
      <c r="I46" s="6" t="str">
        <f>[2]IC_101123_Nitrate!I12</f>
        <v>NA</v>
      </c>
      <c r="J46" s="6">
        <f>[2]IC_101123_Nitrate!J12</f>
        <v>0</v>
      </c>
      <c r="K46" s="6" t="str">
        <f>[2]IC_101123_Nitrate!K12</f>
        <v>NA</v>
      </c>
      <c r="L46" s="6" t="str">
        <f>[2]IC_101123_Nitrate!L12</f>
        <v>NA</v>
      </c>
      <c r="M46" s="6">
        <f>[2]IC_101123_Nitrate!M12</f>
        <v>10</v>
      </c>
      <c r="N46" s="6" t="str">
        <f>IF(OR(I46 ="NA", K46&lt;Quality_Nitrate!$U$8), "NA",M46*K46)</f>
        <v>NA</v>
      </c>
      <c r="O46" s="6" t="str">
        <f>IF(OR(L46 ="NA",L46&lt;Quality_Nitrate!$W$8), "NA",M46*L46)</f>
        <v>NA</v>
      </c>
      <c r="P46" s="4" t="str">
        <f>[2]IC_101123_Nitrate!P12</f>
        <v>0 70 Bottom</v>
      </c>
    </row>
    <row r="47" spans="1:16" x14ac:dyDescent="0.45">
      <c r="A47" s="4">
        <f>[2]IC_101123_Nitrate!A13</f>
        <v>8</v>
      </c>
      <c r="B47" s="4" t="str">
        <f>[2]IC_101123_Nitrate!B13</f>
        <v>20-60-B</v>
      </c>
      <c r="C47" s="4">
        <f>[2]IC_101123_Nitrate!C13</f>
        <v>20</v>
      </c>
      <c r="D47" s="4">
        <f>[2]IC_101123_Nitrate!D13</f>
        <v>60</v>
      </c>
      <c r="E47" s="4" t="str">
        <f>[2]IC_101123_Nitrate!E13</f>
        <v>B</v>
      </c>
      <c r="F47" s="4" t="str">
        <f>[2]IC_101123_Nitrate!F13</f>
        <v>10.11.2023</v>
      </c>
      <c r="G47" s="4">
        <f>[2]IC_101123_Nitrate!G13</f>
        <v>1</v>
      </c>
      <c r="H47" s="4">
        <f>[2]IC_101123_Nitrate!H13</f>
        <v>5.1909999999999998</v>
      </c>
      <c r="I47" s="6">
        <f>[2]IC_101123_Nitrate!I13</f>
        <v>1.9100000000000002E-2</v>
      </c>
      <c r="J47" s="6">
        <f>[2]IC_101123_Nitrate!J13</f>
        <v>0</v>
      </c>
      <c r="K47" s="6">
        <f>[2]IC_101123_Nitrate!K13</f>
        <v>2.095257793145287E-2</v>
      </c>
      <c r="L47" s="6">
        <f>[2]IC_101123_Nitrate!L13</f>
        <v>-5.1933333333333331E-2</v>
      </c>
      <c r="M47" s="6">
        <f>[2]IC_101123_Nitrate!M13</f>
        <v>10</v>
      </c>
      <c r="N47" s="6">
        <f>IF(OR(I47 ="NA", K47&lt;Quality_Nitrate!$U$8), "NA",M47*K47)</f>
        <v>0.2095257793145287</v>
      </c>
      <c r="O47" s="6" t="str">
        <f>IF(OR(L47 ="NA",L47&lt;Quality_Nitrate!$W$8), "NA",M47*L47)</f>
        <v>NA</v>
      </c>
      <c r="P47" s="4" t="str">
        <f>[2]IC_101123_Nitrate!P13</f>
        <v>20 60 Bottom Replicate</v>
      </c>
    </row>
    <row r="48" spans="1:16" x14ac:dyDescent="0.45">
      <c r="A48" s="4">
        <f>[2]IC_101123_Nitrate!A14</f>
        <v>11</v>
      </c>
      <c r="B48" s="4" t="str">
        <f>[2]IC_101123_Nitrate!B14</f>
        <v>20-70-B</v>
      </c>
      <c r="C48" s="4">
        <f>[2]IC_101123_Nitrate!C14</f>
        <v>20</v>
      </c>
      <c r="D48" s="4">
        <f>[2]IC_101123_Nitrate!D14</f>
        <v>70</v>
      </c>
      <c r="E48" s="4" t="str">
        <f>[2]IC_101123_Nitrate!E14</f>
        <v>B</v>
      </c>
      <c r="F48" s="4" t="str">
        <f>[2]IC_101123_Nitrate!F14</f>
        <v>10.11.2023</v>
      </c>
      <c r="G48" s="4">
        <f>[2]IC_101123_Nitrate!G14</f>
        <v>1</v>
      </c>
      <c r="H48" s="4">
        <f>[2]IC_101123_Nitrate!H14</f>
        <v>5.19</v>
      </c>
      <c r="I48" s="6">
        <f>[2]IC_101123_Nitrate!I14</f>
        <v>1.67E-2</v>
      </c>
      <c r="J48" s="6">
        <f>[2]IC_101123_Nitrate!J14</f>
        <v>0</v>
      </c>
      <c r="K48" s="6">
        <f>[2]IC_101123_Nitrate!K14</f>
        <v>-2.4639512245538922E-3</v>
      </c>
      <c r="L48" s="6">
        <f>[2]IC_101123_Nitrate!L14</f>
        <v>-7.5700000000000003E-2</v>
      </c>
      <c r="M48" s="6">
        <f>[2]IC_101123_Nitrate!M14</f>
        <v>10</v>
      </c>
      <c r="N48" s="6">
        <f>IF(OR(I48 ="NA", K48&lt;Quality_Nitrate!$U$8), "NA",M48*K48)</f>
        <v>-2.4639512245538921E-2</v>
      </c>
      <c r="O48" s="6" t="str">
        <f>IF(OR(L48 ="NA",L48&lt;Quality_Nitrate!$W$8), "NA",M48*L48)</f>
        <v>NA</v>
      </c>
      <c r="P48" s="4" t="str">
        <f>[2]IC_101123_Nitrate!P14</f>
        <v>20 80 Bottom</v>
      </c>
    </row>
    <row r="49" spans="1:16" x14ac:dyDescent="0.45">
      <c r="A49" s="4">
        <f>[2]IC_101123_Nitrate!A15</f>
        <v>12</v>
      </c>
      <c r="B49" s="4" t="str">
        <f>[2]IC_101123_Nitrate!B15</f>
        <v>20-80-B</v>
      </c>
      <c r="C49" s="4">
        <f>[2]IC_101123_Nitrate!C15</f>
        <v>20</v>
      </c>
      <c r="D49" s="4">
        <f>[2]IC_101123_Nitrate!D15</f>
        <v>80</v>
      </c>
      <c r="E49" s="4" t="str">
        <f>[2]IC_101123_Nitrate!E15</f>
        <v>B</v>
      </c>
      <c r="F49" s="4" t="str">
        <f>[2]IC_101123_Nitrate!F15</f>
        <v>10.11.2023</v>
      </c>
      <c r="G49" s="4">
        <f>[2]IC_101123_Nitrate!G15</f>
        <v>1</v>
      </c>
      <c r="H49" s="4">
        <f>[2]IC_101123_Nitrate!H15</f>
        <v>5.19</v>
      </c>
      <c r="I49" s="6">
        <f>[2]IC_101123_Nitrate!I15</f>
        <v>1.2699999999999999E-2</v>
      </c>
      <c r="J49" s="6">
        <f>[2]IC_101123_Nitrate!J15</f>
        <v>0</v>
      </c>
      <c r="K49" s="6">
        <f>[2]IC_101123_Nitrate!K15</f>
        <v>-4.14914998178985E-2</v>
      </c>
      <c r="L49" s="6">
        <f>[2]IC_101123_Nitrate!L15</f>
        <v>-0.11459999999999999</v>
      </c>
      <c r="M49" s="6">
        <f>[2]IC_101123_Nitrate!M15</f>
        <v>10</v>
      </c>
      <c r="N49" s="6">
        <f>IF(OR(I49 ="NA", K49&lt;Quality_Nitrate!$U$8), "NA",M49*K49)</f>
        <v>-0.41491499817898503</v>
      </c>
      <c r="O49" s="6" t="str">
        <f>IF(OR(L49 ="NA",L49&lt;Quality_Nitrate!$W$8), "NA",M49*L49)</f>
        <v>NA</v>
      </c>
      <c r="P49" s="4" t="str">
        <f>[2]IC_101123_Nitrate!P15</f>
        <v>20 70 Bottom</v>
      </c>
    </row>
    <row r="50" spans="1:16" x14ac:dyDescent="0.45">
      <c r="A50" s="4">
        <f>[2]IC_101123_Nitrate!A16</f>
        <v>13</v>
      </c>
      <c r="B50" s="4" t="str">
        <f>[2]IC_101123_Nitrate!B16</f>
        <v>20-90-T</v>
      </c>
      <c r="C50" s="4">
        <f>[2]IC_101123_Nitrate!C16</f>
        <v>20</v>
      </c>
      <c r="D50" s="4">
        <f>[2]IC_101123_Nitrate!D16</f>
        <v>90</v>
      </c>
      <c r="E50" s="4" t="str">
        <f>[2]IC_101123_Nitrate!E16</f>
        <v>T</v>
      </c>
      <c r="F50" s="4" t="str">
        <f>[2]IC_101123_Nitrate!F16</f>
        <v>10.11.2023</v>
      </c>
      <c r="G50" s="4">
        <f>[2]IC_101123_Nitrate!G16</f>
        <v>1</v>
      </c>
      <c r="H50" s="4">
        <f>[2]IC_101123_Nitrate!H16</f>
        <v>5.1929999999999996</v>
      </c>
      <c r="I50" s="6">
        <f>[2]IC_101123_Nitrate!I16</f>
        <v>1.41E-2</v>
      </c>
      <c r="J50" s="6">
        <f>[2]IC_101123_Nitrate!J16</f>
        <v>0</v>
      </c>
      <c r="K50" s="6">
        <f>[2]IC_101123_Nitrate!K16</f>
        <v>-2.7831857810227886E-2</v>
      </c>
      <c r="L50" s="6">
        <f>[2]IC_101123_Nitrate!L16</f>
        <v>-0.1013</v>
      </c>
      <c r="M50" s="6">
        <f>[2]IC_101123_Nitrate!M16</f>
        <v>10</v>
      </c>
      <c r="N50" s="6">
        <f>IF(OR(I50 ="NA", K50&lt;Quality_Nitrate!$U$8), "NA",M50*K50)</f>
        <v>-0.27831857810227889</v>
      </c>
      <c r="O50" s="6" t="str">
        <f>IF(OR(L50 ="NA",L50&lt;Quality_Nitrate!$W$8), "NA",M50*L50)</f>
        <v>NA</v>
      </c>
      <c r="P50" s="4" t="str">
        <f>[2]IC_101123_Nitrate!P16</f>
        <v>20 90 Top</v>
      </c>
    </row>
    <row r="51" spans="1:16" x14ac:dyDescent="0.45">
      <c r="A51" s="4">
        <f>[2]IC_101123_Nitrate!A17</f>
        <v>14</v>
      </c>
      <c r="B51" s="4" t="str">
        <f>[2]IC_101123_Nitrate!B17</f>
        <v>PB</v>
      </c>
      <c r="C51" s="4"/>
      <c r="D51" s="4"/>
      <c r="E51" s="4"/>
      <c r="F51" s="4" t="str">
        <f>[2]IC_101123_Nitrate!F17</f>
        <v>10.11.2023</v>
      </c>
      <c r="G51" s="4">
        <f>[2]IC_101123_Nitrate!G17</f>
        <v>1</v>
      </c>
      <c r="H51" s="4" t="str">
        <f>[2]IC_101123_Nitrate!H17</f>
        <v>NA</v>
      </c>
      <c r="I51" s="6" t="str">
        <f>[2]IC_101123_Nitrate!I17</f>
        <v>NA</v>
      </c>
      <c r="J51" s="6">
        <f>[2]IC_101123_Nitrate!J17</f>
        <v>0</v>
      </c>
      <c r="K51" s="6" t="str">
        <f>[2]IC_101123_Nitrate!K17</f>
        <v>NA</v>
      </c>
      <c r="L51" s="6" t="str">
        <f>[2]IC_101123_Nitrate!L17</f>
        <v>NA</v>
      </c>
      <c r="M51" s="6">
        <f>[2]IC_101123_Nitrate!M17</f>
        <v>0</v>
      </c>
      <c r="N51" s="6"/>
      <c r="O51" s="6"/>
      <c r="P51" s="4" t="str">
        <f>[2]IC_101123_Nitrate!P17</f>
        <v>Procedural Blank</v>
      </c>
    </row>
    <row r="52" spans="1:16" x14ac:dyDescent="0.45">
      <c r="A52" s="4">
        <f>[2]IC_101123_Nitrate!A18</f>
        <v>15</v>
      </c>
      <c r="B52" s="4" t="str">
        <f>[2]IC_101123_Nitrate!B18</f>
        <v>Cal Check</v>
      </c>
      <c r="C52" s="4"/>
      <c r="D52" s="4"/>
      <c r="E52" s="4"/>
      <c r="F52" s="4" t="str">
        <f>[2]IC_101123_Nitrate!F18</f>
        <v>10.11.2023</v>
      </c>
      <c r="G52" s="4">
        <f>[2]IC_101123_Nitrate!G18</f>
        <v>1</v>
      </c>
      <c r="H52" s="4">
        <f>[2]IC_101123_Nitrate!H18</f>
        <v>5.19</v>
      </c>
      <c r="I52" s="6">
        <f>[2]IC_101123_Nitrate!I18</f>
        <v>0.76470000000000005</v>
      </c>
      <c r="J52" s="6">
        <f>[2]IC_101123_Nitrate!J18</f>
        <v>0</v>
      </c>
      <c r="K52" s="6">
        <f>[2]IC_101123_Nitrate!K18</f>
        <v>7.2956876357308884</v>
      </c>
      <c r="L52" s="6">
        <f>[2]IC_101123_Nitrate!L18</f>
        <v>7.2609000000000004</v>
      </c>
      <c r="M52" s="6">
        <f>[2]IC_101123_Nitrate!M18</f>
        <v>20</v>
      </c>
      <c r="N52" s="6"/>
      <c r="O52" s="6"/>
      <c r="P52" s="4" t="str">
        <f>[2]IC_101123_Nitrate!P18</f>
        <v>x20 dil</v>
      </c>
    </row>
    <row r="53" spans="1:16" x14ac:dyDescent="0.45">
      <c r="A53" s="4">
        <f>[2]IC_101123_Nitrate!A19</f>
        <v>16</v>
      </c>
      <c r="B53" s="4" t="str">
        <f>[2]IC_101123_Nitrate!B19</f>
        <v>Blank</v>
      </c>
      <c r="C53" s="4"/>
      <c r="D53" s="4"/>
      <c r="E53" s="4"/>
      <c r="F53" s="4" t="str">
        <f>[2]IC_101123_Nitrate!F19</f>
        <v>10.11.2023</v>
      </c>
      <c r="G53" s="4">
        <f>[2]IC_101123_Nitrate!G19</f>
        <v>1</v>
      </c>
      <c r="H53" s="4" t="str">
        <f>[2]IC_101123_Nitrate!H19</f>
        <v>NA</v>
      </c>
      <c r="I53" s="6" t="str">
        <f>[2]IC_101123_Nitrate!I19</f>
        <v>NA</v>
      </c>
      <c r="J53" s="6">
        <f>[2]IC_101123_Nitrate!J19</f>
        <v>0</v>
      </c>
      <c r="K53" s="6" t="str">
        <f>[2]IC_101123_Nitrate!K19</f>
        <v>NA</v>
      </c>
      <c r="L53" s="6" t="str">
        <f>[2]IC_101123_Nitrate!L19</f>
        <v>NA</v>
      </c>
      <c r="M53" s="6">
        <f>[2]IC_101123_Nitrate!M19</f>
        <v>0</v>
      </c>
      <c r="N53" s="6"/>
      <c r="O53" s="6"/>
      <c r="P53" s="4" t="str">
        <f>[2]IC_101123_Nitrate!P19</f>
        <v>DI Water</v>
      </c>
    </row>
    <row r="54" spans="1:16" x14ac:dyDescent="0.45">
      <c r="A54" s="4" t="str">
        <f>[3]IC_231123_Nitrate!A2</f>
        <v>Cal 1</v>
      </c>
      <c r="B54" s="4" t="str">
        <f>[3]IC_231123_Nitrate!B2</f>
        <v>Blank</v>
      </c>
      <c r="C54" s="4"/>
      <c r="D54" s="4"/>
      <c r="E54" s="4"/>
      <c r="F54" s="4" t="str">
        <f>[3]IC_231123_Nitrate!F2</f>
        <v>23.11.2023</v>
      </c>
      <c r="G54" s="4">
        <f>[3]IC_231123_Nitrate!G2</f>
        <v>1</v>
      </c>
      <c r="H54" s="4">
        <f>[3]IC_231123_Nitrate!H2</f>
        <v>0</v>
      </c>
      <c r="I54" s="6">
        <f>[3]IC_231123_Nitrate!I2</f>
        <v>0</v>
      </c>
      <c r="J54" s="6">
        <f>[3]IC_231123_Nitrate!J2</f>
        <v>0</v>
      </c>
      <c r="K54" s="6">
        <f>[3]IC_231123_Nitrate!K2</f>
        <v>0</v>
      </c>
      <c r="L54" s="6">
        <f>[3]IC_231123_Nitrate!L2</f>
        <v>0</v>
      </c>
      <c r="M54" s="6">
        <f>[3]IC_231123_Nitrate!M2</f>
        <v>0</v>
      </c>
      <c r="N54" s="6"/>
      <c r="O54" s="6"/>
      <c r="P54" s="4" t="str">
        <f>[3]IC_231123_Nitrate!P2</f>
        <v>DI Water</v>
      </c>
    </row>
    <row r="55" spans="1:16" x14ac:dyDescent="0.45">
      <c r="A55" s="4" t="str">
        <f>[3]IC_231123_Nitrate!A3</f>
        <v>Cal 2</v>
      </c>
      <c r="B55" s="4" t="str">
        <f>[3]IC_231123_Nitrate!B3</f>
        <v>x 100</v>
      </c>
      <c r="C55" s="4"/>
      <c r="D55" s="4"/>
      <c r="E55" s="4"/>
      <c r="F55" s="4" t="str">
        <f>[3]IC_231123_Nitrate!F3</f>
        <v>23.11.2023</v>
      </c>
      <c r="G55" s="4">
        <f>[3]IC_231123_Nitrate!G3</f>
        <v>1</v>
      </c>
      <c r="H55" s="4">
        <f>[3]IC_231123_Nitrate!H3</f>
        <v>5.1769999999999996</v>
      </c>
      <c r="I55" s="6">
        <f>[3]IC_231123_Nitrate!I3</f>
        <v>0.19769999999999999</v>
      </c>
      <c r="J55" s="6">
        <f>[3]IC_231123_Nitrate!J3</f>
        <v>1</v>
      </c>
      <c r="K55" s="6">
        <f>[3]IC_231123_Nitrate!K3</f>
        <v>1.4554749303493744</v>
      </c>
      <c r="L55" s="6">
        <f>[3]IC_231123_Nitrate!L3</f>
        <v>1.5421</v>
      </c>
      <c r="M55" s="6">
        <f>[3]IC_231123_Nitrate!M3</f>
        <v>100</v>
      </c>
      <c r="N55" s="6"/>
      <c r="O55" s="6"/>
      <c r="P55" s="4" t="str">
        <f>[3]IC_231123_Nitrate!P3</f>
        <v>0.1 mL in 10</v>
      </c>
    </row>
    <row r="56" spans="1:16" x14ac:dyDescent="0.45">
      <c r="A56" s="4" t="str">
        <f>[3]IC_231123_Nitrate!A4</f>
        <v>Cal 3</v>
      </c>
      <c r="B56" s="4" t="str">
        <f>[3]IC_231123_Nitrate!B4</f>
        <v>x 50</v>
      </c>
      <c r="C56" s="4"/>
      <c r="D56" s="4"/>
      <c r="E56" s="4"/>
      <c r="F56" s="4" t="str">
        <f>[3]IC_231123_Nitrate!F4</f>
        <v>23.11.2023</v>
      </c>
      <c r="G56" s="4">
        <f>[3]IC_231123_Nitrate!G4</f>
        <v>1</v>
      </c>
      <c r="H56" s="4">
        <f>[3]IC_231123_Nitrate!H4</f>
        <v>5.1769999999999996</v>
      </c>
      <c r="I56" s="6">
        <f>[3]IC_231123_Nitrate!I4</f>
        <v>0.24929999999999999</v>
      </c>
      <c r="J56" s="6">
        <f>[3]IC_231123_Nitrate!J4</f>
        <v>2</v>
      </c>
      <c r="K56" s="6">
        <f>[3]IC_231123_Nitrate!K4</f>
        <v>1.9107201483169485</v>
      </c>
      <c r="L56" s="6">
        <f>[3]IC_231123_Nitrate!L4</f>
        <v>1.9944</v>
      </c>
      <c r="M56" s="6">
        <f>[3]IC_231123_Nitrate!M4</f>
        <v>50</v>
      </c>
      <c r="N56" s="6"/>
      <c r="O56" s="6"/>
      <c r="P56" s="4" t="str">
        <f>[3]IC_231123_Nitrate!P4</f>
        <v>0.2 mL in 10</v>
      </c>
    </row>
    <row r="57" spans="1:16" x14ac:dyDescent="0.45">
      <c r="A57" s="4" t="str">
        <f>[3]IC_231123_Nitrate!A5</f>
        <v>Cal 4</v>
      </c>
      <c r="B57" s="4" t="str">
        <f>[3]IC_231123_Nitrate!B5</f>
        <v>x 20</v>
      </c>
      <c r="C57" s="4"/>
      <c r="D57" s="4"/>
      <c r="E57" s="4"/>
      <c r="F57" s="4" t="str">
        <f>[3]IC_231123_Nitrate!F5</f>
        <v>23.11.2023</v>
      </c>
      <c r="G57" s="4">
        <f>[3]IC_231123_Nitrate!G5</f>
        <v>1</v>
      </c>
      <c r="H57" s="4">
        <f>[3]IC_231123_Nitrate!H5</f>
        <v>5.173</v>
      </c>
      <c r="I57" s="6">
        <f>[3]IC_231123_Nitrate!I5</f>
        <v>0.57310000000000005</v>
      </c>
      <c r="J57" s="6">
        <f>[3]IC_231123_Nitrate!J5</f>
        <v>5</v>
      </c>
      <c r="K57" s="6">
        <f>[3]IC_231123_Nitrate!K5</f>
        <v>4.7674721168809109</v>
      </c>
      <c r="L57" s="6">
        <f>[3]IC_231123_Nitrate!L5</f>
        <v>4.835</v>
      </c>
      <c r="M57" s="6">
        <f>[3]IC_231123_Nitrate!M5</f>
        <v>20</v>
      </c>
      <c r="N57" s="6"/>
      <c r="O57" s="6"/>
      <c r="P57" s="4" t="str">
        <f>[3]IC_231123_Nitrate!P5</f>
        <v>0.5 mL in 10</v>
      </c>
    </row>
    <row r="58" spans="1:16" x14ac:dyDescent="0.45">
      <c r="A58" s="4" t="str">
        <f>[3]IC_231123_Nitrate!A6</f>
        <v>Cal 5</v>
      </c>
      <c r="B58" s="4" t="str">
        <f>[3]IC_231123_Nitrate!B6</f>
        <v>x 10</v>
      </c>
      <c r="C58" s="4"/>
      <c r="D58" s="4"/>
      <c r="E58" s="4"/>
      <c r="F58" s="4" t="str">
        <f>[3]IC_231123_Nitrate!F6</f>
        <v>23.11.2023</v>
      </c>
      <c r="G58" s="4">
        <f>[3]IC_231123_Nitrate!G6</f>
        <v>1</v>
      </c>
      <c r="H58" s="4">
        <f>[3]IC_231123_Nitrate!H6</f>
        <v>5.173</v>
      </c>
      <c r="I58" s="6">
        <f>[3]IC_231123_Nitrate!I6</f>
        <v>1.1913</v>
      </c>
      <c r="J58" s="6">
        <f>[3]IC_231123_Nitrate!J6</f>
        <v>10</v>
      </c>
      <c r="K58" s="6">
        <f>[3]IC_231123_Nitrate!K6</f>
        <v>10.221592150748242</v>
      </c>
      <c r="L58" s="6">
        <f>[3]IC_231123_Nitrate!L6</f>
        <v>10.257400000000001</v>
      </c>
      <c r="M58" s="6">
        <f>[3]IC_231123_Nitrate!M6</f>
        <v>10</v>
      </c>
      <c r="N58" s="6"/>
      <c r="O58" s="6"/>
      <c r="P58" s="4" t="str">
        <f>[3]IC_231123_Nitrate!P6</f>
        <v>0.5 mL in 5</v>
      </c>
    </row>
    <row r="59" spans="1:16" x14ac:dyDescent="0.45">
      <c r="A59" s="4" t="str">
        <f>[3]IC_231123_Nitrate!A7</f>
        <v>Cal 6</v>
      </c>
      <c r="B59" s="4" t="str">
        <f>[3]IC_231123_Nitrate!B7</f>
        <v>x 5</v>
      </c>
      <c r="C59" s="4"/>
      <c r="D59" s="4"/>
      <c r="E59" s="4"/>
      <c r="F59" s="4" t="str">
        <f>[3]IC_231123_Nitrate!F7</f>
        <v>23.11.2023</v>
      </c>
      <c r="G59" s="4">
        <f>[3]IC_231123_Nitrate!G7</f>
        <v>1</v>
      </c>
      <c r="H59" s="4">
        <f>[3]IC_231123_Nitrate!H7</f>
        <v>5.17</v>
      </c>
      <c r="I59" s="6">
        <f>[3]IC_231123_Nitrate!I7</f>
        <v>2.2921</v>
      </c>
      <c r="J59" s="6">
        <f>[3]IC_231123_Nitrate!J7</f>
        <v>20</v>
      </c>
      <c r="K59" s="6">
        <f>[3]IC_231123_Nitrate!K7</f>
        <v>19.933490134056488</v>
      </c>
      <c r="L59" s="6">
        <f>[3]IC_231123_Nitrate!L7</f>
        <v>19.9131</v>
      </c>
      <c r="M59" s="6">
        <f>[3]IC_231123_Nitrate!M7</f>
        <v>5</v>
      </c>
      <c r="N59" s="6"/>
      <c r="O59" s="6"/>
      <c r="P59" s="4" t="str">
        <f>[3]IC_231123_Nitrate!P7</f>
        <v>1 mL in 5</v>
      </c>
    </row>
    <row r="60" spans="1:16" x14ac:dyDescent="0.45">
      <c r="A60" s="4">
        <f>[3]IC_231123_Nitrate!A8</f>
        <v>1</v>
      </c>
      <c r="B60" s="4" t="str">
        <f>[3]IC_231123_Nitrate!B8</f>
        <v xml:space="preserve">Blank </v>
      </c>
      <c r="C60" s="4"/>
      <c r="D60" s="4"/>
      <c r="E60" s="4"/>
      <c r="F60" s="4" t="str">
        <f>[3]IC_231123_Nitrate!F8</f>
        <v>23.11.2023</v>
      </c>
      <c r="G60" s="4">
        <f>[3]IC_231123_Nitrate!G8</f>
        <v>1</v>
      </c>
      <c r="H60" s="4">
        <f>[3]IC_231123_Nitrate!H8</f>
        <v>5.18</v>
      </c>
      <c r="I60" s="6">
        <f>[3]IC_231123_Nitrate!I8</f>
        <v>1.6E-2</v>
      </c>
      <c r="J60" s="6">
        <f>[3]IC_231123_Nitrate!J8</f>
        <v>0</v>
      </c>
      <c r="K60" s="6">
        <f>[3]IC_231123_Nitrate!K8</f>
        <v>-0.14758817245504774</v>
      </c>
      <c r="L60" s="6">
        <f>[3]IC_231123_Nitrate!L8</f>
        <v>-5.1799999999999999E-2</v>
      </c>
      <c r="M60" s="6">
        <f>[3]IC_231123_Nitrate!M8</f>
        <v>0</v>
      </c>
      <c r="N60" s="6"/>
      <c r="O60" s="6"/>
      <c r="P60" s="4" t="str">
        <f>[3]IC_231123_Nitrate!P8</f>
        <v>DI Water</v>
      </c>
    </row>
    <row r="61" spans="1:16" x14ac:dyDescent="0.45">
      <c r="A61" s="4">
        <f>[3]IC_231123_Nitrate!A9</f>
        <v>2</v>
      </c>
      <c r="B61" s="4" t="str">
        <f>[3]IC_231123_Nitrate!B9</f>
        <v>Cal Check</v>
      </c>
      <c r="C61" s="4"/>
      <c r="D61" s="4"/>
      <c r="E61" s="4"/>
      <c r="F61" s="4" t="str">
        <f>[3]IC_231123_Nitrate!F9</f>
        <v>23.11.2023</v>
      </c>
      <c r="G61" s="4">
        <f>[3]IC_231123_Nitrate!G9</f>
        <v>1</v>
      </c>
      <c r="H61" s="4">
        <f>[3]IC_231123_Nitrate!H9</f>
        <v>5.1769999999999996</v>
      </c>
      <c r="I61" s="6">
        <f>[3]IC_231123_Nitrate!I9</f>
        <v>0.87890000000000001</v>
      </c>
      <c r="J61" s="6">
        <f>[3]IC_231123_Nitrate!J9</f>
        <v>0</v>
      </c>
      <c r="K61" s="6">
        <f>[3]IC_231123_Nitrate!K9</f>
        <v>7.4654176140608355</v>
      </c>
      <c r="L61" s="6">
        <f>[3]IC_231123_Nitrate!L9</f>
        <v>7.5167999999999999</v>
      </c>
      <c r="M61" s="6">
        <f>[3]IC_231123_Nitrate!M9</f>
        <v>20</v>
      </c>
      <c r="N61" s="6"/>
      <c r="O61" s="6"/>
      <c r="P61" s="4" t="str">
        <f>[3]IC_231123_Nitrate!P9</f>
        <v>x20 dil</v>
      </c>
    </row>
    <row r="62" spans="1:16" x14ac:dyDescent="0.45">
      <c r="A62" s="4">
        <f>[3]IC_231123_Nitrate!A10</f>
        <v>3</v>
      </c>
      <c r="B62" s="4" t="str">
        <f>[3]IC_231123_Nitrate!B10</f>
        <v>20 10 T</v>
      </c>
      <c r="C62" s="4">
        <f>[3]IC_231123_Nitrate!C10</f>
        <v>20</v>
      </c>
      <c r="D62" s="4">
        <f>[3]IC_231123_Nitrate!D10</f>
        <v>10</v>
      </c>
      <c r="E62" s="4" t="str">
        <f>[3]IC_231123_Nitrate!E10</f>
        <v>T</v>
      </c>
      <c r="F62" s="4" t="str">
        <f>[3]IC_231123_Nitrate!F10</f>
        <v>23.11.2023</v>
      </c>
      <c r="G62" s="4">
        <f>[3]IC_231123_Nitrate!G10</f>
        <v>1</v>
      </c>
      <c r="H62" s="4" t="str">
        <f>[3]IC_231123_Nitrate!H10</f>
        <v>NA</v>
      </c>
      <c r="I62" s="6" t="str">
        <f>[3]IC_231123_Nitrate!I10</f>
        <v>NA</v>
      </c>
      <c r="J62" s="6">
        <f>[3]IC_231123_Nitrate!J10</f>
        <v>0</v>
      </c>
      <c r="K62" s="6" t="str">
        <f>[3]IC_231123_Nitrate!K10</f>
        <v>NA</v>
      </c>
      <c r="L62" s="6" t="str">
        <f>[3]IC_231123_Nitrate!L10</f>
        <v>NA</v>
      </c>
      <c r="M62" s="6">
        <f>[3]IC_231123_Nitrate!M10</f>
        <v>5</v>
      </c>
      <c r="N62" s="6" t="str">
        <f>IF(OR(I62 ="NA", K62&lt;Quality_Nitrate!$U$8), "NA",M62*K62)</f>
        <v>NA</v>
      </c>
      <c r="O62" s="6" t="str">
        <f>IF(OR(L62 ="NA",L62&lt;Quality_Nitrate!$W$8), "NA",M62*L62)</f>
        <v>NA</v>
      </c>
      <c r="P62" s="4" t="str">
        <f>[3]IC_231123_Nitrate!P10</f>
        <v>20 10 Top</v>
      </c>
    </row>
    <row r="63" spans="1:16" x14ac:dyDescent="0.45">
      <c r="A63" s="4">
        <f>[3]IC_231123_Nitrate!A11</f>
        <v>4</v>
      </c>
      <c r="B63" s="4" t="str">
        <f>[3]IC_231123_Nitrate!B11</f>
        <v>20 40 T</v>
      </c>
      <c r="C63" s="4">
        <f>[3]IC_231123_Nitrate!C11</f>
        <v>20</v>
      </c>
      <c r="D63" s="4">
        <f>[3]IC_231123_Nitrate!D11</f>
        <v>40</v>
      </c>
      <c r="E63" s="4" t="str">
        <f>[3]IC_231123_Nitrate!E11</f>
        <v>T</v>
      </c>
      <c r="F63" s="4" t="str">
        <f>[3]IC_231123_Nitrate!F11</f>
        <v>23.11.2023</v>
      </c>
      <c r="G63" s="4">
        <f>[3]IC_231123_Nitrate!G11</f>
        <v>1</v>
      </c>
      <c r="H63" s="4">
        <f>[3]IC_231123_Nitrate!H11</f>
        <v>5.1769999999999996</v>
      </c>
      <c r="I63" s="6">
        <f>[3]IC_231123_Nitrate!I11</f>
        <v>1.8499999999999999E-2</v>
      </c>
      <c r="J63" s="6">
        <f>[3]IC_231123_Nitrate!J11</f>
        <v>0</v>
      </c>
      <c r="K63" s="6">
        <f>[3]IC_231123_Nitrate!K11</f>
        <v>-0.12553171809615365</v>
      </c>
      <c r="L63" s="6">
        <f>[3]IC_231123_Nitrate!L11</f>
        <v>-3.0200000000000001E-2</v>
      </c>
      <c r="M63" s="6">
        <f>[3]IC_231123_Nitrate!M11</f>
        <v>5</v>
      </c>
      <c r="N63" s="6" t="str">
        <f>IF(OR(I63 ="NA", K63&lt;Quality_Nitrate!$U$8), "NA",M63*K63)</f>
        <v>NA</v>
      </c>
      <c r="O63" s="6" t="str">
        <f>IF(OR(L63 ="NA",L63&lt;Quality_Nitrate!$W$8), "NA",M63*L63)</f>
        <v>NA</v>
      </c>
      <c r="P63" s="4" t="str">
        <f>[3]IC_231123_Nitrate!P11</f>
        <v>20 40 Top</v>
      </c>
    </row>
    <row r="64" spans="1:16" x14ac:dyDescent="0.45">
      <c r="A64" s="4">
        <f>[3]IC_231123_Nitrate!A12</f>
        <v>5</v>
      </c>
      <c r="B64" s="4" t="str">
        <f>[3]IC_231123_Nitrate!B12</f>
        <v>20 50 T</v>
      </c>
      <c r="C64" s="4">
        <f>[3]IC_231123_Nitrate!C12</f>
        <v>20</v>
      </c>
      <c r="D64" s="4">
        <f>[3]IC_231123_Nitrate!D12</f>
        <v>50</v>
      </c>
      <c r="E64" s="4" t="str">
        <f>[3]IC_231123_Nitrate!E12</f>
        <v>T</v>
      </c>
      <c r="F64" s="4" t="str">
        <f>[3]IC_231123_Nitrate!F12</f>
        <v>23.11.2023</v>
      </c>
      <c r="G64" s="4">
        <f>[3]IC_231123_Nitrate!G12</f>
        <v>1</v>
      </c>
      <c r="H64" s="4" t="str">
        <f>[3]IC_231123_Nitrate!H12</f>
        <v>NA</v>
      </c>
      <c r="I64" s="6" t="str">
        <f>[3]IC_231123_Nitrate!I12</f>
        <v>NA</v>
      </c>
      <c r="J64" s="6">
        <f>[3]IC_231123_Nitrate!J12</f>
        <v>0</v>
      </c>
      <c r="K64" s="6" t="str">
        <f>[3]IC_231123_Nitrate!K12</f>
        <v>NA</v>
      </c>
      <c r="L64" s="6" t="str">
        <f>[3]IC_231123_Nitrate!L12</f>
        <v>NA</v>
      </c>
      <c r="M64" s="6">
        <f>[3]IC_231123_Nitrate!M12</f>
        <v>5</v>
      </c>
      <c r="N64" s="6" t="str">
        <f>IF(OR(I64 ="NA", K64&lt;Quality_Nitrate!$U$8), "NA",M64*K64)</f>
        <v>NA</v>
      </c>
      <c r="O64" s="6" t="str">
        <f>IF(OR(L64 ="NA",L64&lt;Quality_Nitrate!$W$8), "NA",M64*L64)</f>
        <v>NA</v>
      </c>
      <c r="P64" s="4" t="str">
        <f>[3]IC_231123_Nitrate!P12</f>
        <v>20 50 Top</v>
      </c>
    </row>
    <row r="65" spans="1:16" x14ac:dyDescent="0.45">
      <c r="A65" s="4">
        <f>[3]IC_231123_Nitrate!A13</f>
        <v>6</v>
      </c>
      <c r="B65" s="4" t="str">
        <f>[3]IC_231123_Nitrate!B13</f>
        <v>20 60 T</v>
      </c>
      <c r="C65" s="4">
        <f>[3]IC_231123_Nitrate!C13</f>
        <v>20</v>
      </c>
      <c r="D65" s="4">
        <f>[3]IC_231123_Nitrate!D13</f>
        <v>60</v>
      </c>
      <c r="E65" s="4" t="str">
        <f>[3]IC_231123_Nitrate!E13</f>
        <v>T</v>
      </c>
      <c r="F65" s="4" t="str">
        <f>[3]IC_231123_Nitrate!F13</f>
        <v>23.11.2023</v>
      </c>
      <c r="G65" s="4">
        <f>[3]IC_231123_Nitrate!G13</f>
        <v>1</v>
      </c>
      <c r="H65" s="4">
        <f>[3]IC_231123_Nitrate!H13</f>
        <v>5.1769999999999996</v>
      </c>
      <c r="I65" s="6">
        <f>[3]IC_231123_Nitrate!I13</f>
        <v>1.32E-2</v>
      </c>
      <c r="J65" s="6">
        <f>[3]IC_231123_Nitrate!J13</f>
        <v>0</v>
      </c>
      <c r="K65" s="6">
        <f>[3]IC_231123_Nitrate!K13</f>
        <v>-0.17229140133700913</v>
      </c>
      <c r="L65" s="6">
        <f>[3]IC_231123_Nitrate!L13</f>
        <v>-7.6600000000000001E-2</v>
      </c>
      <c r="M65" s="6">
        <f>[3]IC_231123_Nitrate!M13</f>
        <v>5</v>
      </c>
      <c r="N65" s="6" t="str">
        <f>IF(OR(I65 ="NA", K65&lt;Quality_Nitrate!$U$8), "NA",M65*K65)</f>
        <v>NA</v>
      </c>
      <c r="O65" s="6" t="str">
        <f>IF(OR(L65 ="NA",L65&lt;Quality_Nitrate!$W$8), "NA",M65*L65)</f>
        <v>NA</v>
      </c>
      <c r="P65" s="4" t="str">
        <f>[3]IC_231123_Nitrate!P13</f>
        <v>20 60 Top</v>
      </c>
    </row>
    <row r="66" spans="1:16" x14ac:dyDescent="0.45">
      <c r="A66" s="4">
        <f>[3]IC_231123_Nitrate!A14</f>
        <v>7</v>
      </c>
      <c r="B66" s="4" t="str">
        <f>[3]IC_231123_Nitrate!B14</f>
        <v>20 70 T</v>
      </c>
      <c r="C66" s="4">
        <f>[3]IC_231123_Nitrate!C14</f>
        <v>20</v>
      </c>
      <c r="D66" s="4">
        <f>[3]IC_231123_Nitrate!D14</f>
        <v>70</v>
      </c>
      <c r="E66" s="4" t="str">
        <f>[3]IC_231123_Nitrate!E14</f>
        <v>T</v>
      </c>
      <c r="F66" s="4" t="str">
        <f>[3]IC_231123_Nitrate!F14</f>
        <v>23.11.2023</v>
      </c>
      <c r="G66" s="4">
        <f>[3]IC_231123_Nitrate!G14</f>
        <v>1</v>
      </c>
      <c r="H66" s="4" t="str">
        <f>[3]IC_231123_Nitrate!H14</f>
        <v>NA</v>
      </c>
      <c r="I66" s="6" t="str">
        <f>[3]IC_231123_Nitrate!I14</f>
        <v>NA</v>
      </c>
      <c r="J66" s="6">
        <f>[3]IC_231123_Nitrate!J14</f>
        <v>0</v>
      </c>
      <c r="K66" s="6" t="str">
        <f>[3]IC_231123_Nitrate!K14</f>
        <v>NA</v>
      </c>
      <c r="L66" s="6" t="str">
        <f>[3]IC_231123_Nitrate!L14</f>
        <v>NA</v>
      </c>
      <c r="M66" s="6">
        <f>[3]IC_231123_Nitrate!M14</f>
        <v>5</v>
      </c>
      <c r="N66" s="6" t="str">
        <f>IF(OR(I66 ="NA", K66&lt;Quality_Nitrate!$U$8), "NA",M66*K66)</f>
        <v>NA</v>
      </c>
      <c r="O66" s="6" t="str">
        <f>IF(OR(L66 ="NA",L66&lt;Quality_Nitrate!$W$8), "NA",M66*L66)</f>
        <v>NA</v>
      </c>
      <c r="P66" s="4" t="str">
        <f>[3]IC_231123_Nitrate!P14</f>
        <v>20 70 Top</v>
      </c>
    </row>
    <row r="67" spans="1:16" x14ac:dyDescent="0.45">
      <c r="A67" s="4">
        <f>[3]IC_231123_Nitrate!A15</f>
        <v>8</v>
      </c>
      <c r="B67" s="4" t="str">
        <f>[3]IC_231123_Nitrate!B15</f>
        <v>20 80 T</v>
      </c>
      <c r="C67" s="4">
        <f>[3]IC_231123_Nitrate!C15</f>
        <v>20</v>
      </c>
      <c r="D67" s="4">
        <f>[3]IC_231123_Nitrate!D15</f>
        <v>80</v>
      </c>
      <c r="E67" s="4" t="str">
        <f>[3]IC_231123_Nitrate!E15</f>
        <v>T</v>
      </c>
      <c r="F67" s="4" t="str">
        <f>[3]IC_231123_Nitrate!F15</f>
        <v>23.11.2023</v>
      </c>
      <c r="G67" s="4">
        <f>[3]IC_231123_Nitrate!G15</f>
        <v>1</v>
      </c>
      <c r="H67" s="4">
        <f>[3]IC_231123_Nitrate!H15</f>
        <v>5.1769999999999996</v>
      </c>
      <c r="I67" s="6">
        <f>[3]IC_231123_Nitrate!I15</f>
        <v>1.2500000000000001E-2</v>
      </c>
      <c r="J67" s="6">
        <f>[3]IC_231123_Nitrate!J15</f>
        <v>0</v>
      </c>
      <c r="K67" s="6">
        <f>[3]IC_231123_Nitrate!K15</f>
        <v>-0.17846720855749945</v>
      </c>
      <c r="L67" s="6">
        <f>[3]IC_231123_Nitrate!L15</f>
        <v>-8.2299999999999998E-2</v>
      </c>
      <c r="M67" s="6">
        <f>[3]IC_231123_Nitrate!M15</f>
        <v>5</v>
      </c>
      <c r="N67" s="6" t="str">
        <f>IF(OR(I67 ="NA", K67&lt;Quality_Nitrate!$U$8), "NA",M67*K67)</f>
        <v>NA</v>
      </c>
      <c r="O67" s="6" t="str">
        <f>IF(OR(L67 ="NA",L67&lt;Quality_Nitrate!$W$8), "NA",M67*L67)</f>
        <v>NA</v>
      </c>
      <c r="P67" s="4" t="str">
        <f>[3]IC_231123_Nitrate!P15</f>
        <v>20 80 Top</v>
      </c>
    </row>
    <row r="68" spans="1:16" x14ac:dyDescent="0.45">
      <c r="A68" s="4">
        <f>[3]IC_231123_Nitrate!A16</f>
        <v>9</v>
      </c>
      <c r="B68" s="4" t="str">
        <f>[3]IC_231123_Nitrate!B16</f>
        <v>20 100 T</v>
      </c>
      <c r="C68" s="4">
        <f>[3]IC_231123_Nitrate!C16</f>
        <v>20</v>
      </c>
      <c r="D68" s="4">
        <f>[3]IC_231123_Nitrate!D16</f>
        <v>100</v>
      </c>
      <c r="E68" s="4" t="str">
        <f>[3]IC_231123_Nitrate!E16</f>
        <v>T</v>
      </c>
      <c r="F68" s="4" t="str">
        <f>[3]IC_231123_Nitrate!F16</f>
        <v>23.11.2023</v>
      </c>
      <c r="G68" s="4">
        <f>[3]IC_231123_Nitrate!G16</f>
        <v>1</v>
      </c>
      <c r="H68" s="4">
        <f>[3]IC_231123_Nitrate!H16</f>
        <v>5.1769999999999996</v>
      </c>
      <c r="I68" s="6">
        <f>[3]IC_231123_Nitrate!I16</f>
        <v>1.37E-2</v>
      </c>
      <c r="J68" s="6">
        <f>[3]IC_231123_Nitrate!J16</f>
        <v>0</v>
      </c>
      <c r="K68" s="6">
        <f>[3]IC_231123_Nitrate!K16</f>
        <v>-0.1678801104652303</v>
      </c>
      <c r="L68" s="6">
        <f>[3]IC_231123_Nitrate!L16</f>
        <v>-7.1800000000000003E-2</v>
      </c>
      <c r="M68" s="6">
        <f>[3]IC_231123_Nitrate!M16</f>
        <v>5</v>
      </c>
      <c r="N68" s="6" t="str">
        <f>IF(OR(I68 ="NA", K68&lt;Quality_Nitrate!$U$8), "NA",M68*K68)</f>
        <v>NA</v>
      </c>
      <c r="O68" s="6" t="str">
        <f>IF(OR(L68 ="NA",L68&lt;Quality_Nitrate!$W$8), "NA",M68*L68)</f>
        <v>NA</v>
      </c>
      <c r="P68" s="4" t="str">
        <f>[3]IC_231123_Nitrate!P16</f>
        <v>20 100 Top</v>
      </c>
    </row>
    <row r="69" spans="1:16" x14ac:dyDescent="0.45">
      <c r="A69" s="4">
        <f>[3]IC_231123_Nitrate!A17</f>
        <v>10</v>
      </c>
      <c r="B69" s="4" t="str">
        <f>[3]IC_231123_Nitrate!B17</f>
        <v>20 30 B</v>
      </c>
      <c r="C69" s="4">
        <f>[3]IC_231123_Nitrate!C17</f>
        <v>20</v>
      </c>
      <c r="D69" s="4">
        <f>[3]IC_231123_Nitrate!D17</f>
        <v>30</v>
      </c>
      <c r="E69" s="4" t="str">
        <f>[3]IC_231123_Nitrate!E17</f>
        <v>B</v>
      </c>
      <c r="F69" s="4" t="str">
        <f>[3]IC_231123_Nitrate!F17</f>
        <v>23.11.2023</v>
      </c>
      <c r="G69" s="4">
        <f>[3]IC_231123_Nitrate!G17</f>
        <v>1</v>
      </c>
      <c r="H69" s="4">
        <f>[3]IC_231123_Nitrate!H17</f>
        <v>5.18</v>
      </c>
      <c r="I69" s="6">
        <f>[3]IC_231123_Nitrate!I17</f>
        <v>0.1004</v>
      </c>
      <c r="J69" s="6">
        <f>[3]IC_231123_Nitrate!J17</f>
        <v>0</v>
      </c>
      <c r="K69" s="6">
        <f>[3]IC_231123_Nitrate!K17</f>
        <v>0.59703772670121669</v>
      </c>
      <c r="L69" s="6">
        <f>[3]IC_231123_Nitrate!L17</f>
        <v>0.6885</v>
      </c>
      <c r="M69" s="6">
        <f>[3]IC_231123_Nitrate!M17</f>
        <v>5</v>
      </c>
      <c r="N69" s="6">
        <f>IF(OR(I69 ="NA", K69&lt;Quality_Nitrate!$U$8), "NA",M69*K69)</f>
        <v>2.9851886335060835</v>
      </c>
      <c r="O69" s="6">
        <f>IF(OR(L69 ="NA",L69&lt;Quality_Nitrate!$W$8), "NA",M69*L69)</f>
        <v>3.4424999999999999</v>
      </c>
      <c r="P69" s="4" t="str">
        <f>[3]IC_231123_Nitrate!P17</f>
        <v>20 30 Bottom</v>
      </c>
    </row>
    <row r="70" spans="1:16" x14ac:dyDescent="0.45">
      <c r="A70" s="4">
        <f>[3]IC_231123_Nitrate!A18</f>
        <v>11</v>
      </c>
      <c r="B70" s="4" t="str">
        <f>[3]IC_231123_Nitrate!B18</f>
        <v>20 90 B</v>
      </c>
      <c r="C70" s="4">
        <f>[3]IC_231123_Nitrate!C18</f>
        <v>20</v>
      </c>
      <c r="D70" s="4">
        <f>[3]IC_231123_Nitrate!D18</f>
        <v>90</v>
      </c>
      <c r="E70" s="4" t="str">
        <f>[3]IC_231123_Nitrate!E18</f>
        <v>B</v>
      </c>
      <c r="F70" s="4" t="str">
        <f>[3]IC_231123_Nitrate!F18</f>
        <v>23.11.2023</v>
      </c>
      <c r="G70" s="4">
        <f>[3]IC_231123_Nitrate!G18</f>
        <v>1</v>
      </c>
      <c r="H70" s="4">
        <f>[3]IC_231123_Nitrate!H18</f>
        <v>5.18</v>
      </c>
      <c r="I70" s="6">
        <f>[3]IC_231123_Nitrate!I18</f>
        <v>1.6199999999999999E-2</v>
      </c>
      <c r="J70" s="6">
        <f>[3]IC_231123_Nitrate!J18</f>
        <v>0</v>
      </c>
      <c r="K70" s="6">
        <f>[3]IC_231123_Nitrate!K18</f>
        <v>-0.14582365610633621</v>
      </c>
      <c r="L70" s="6">
        <f>[3]IC_231123_Nitrate!L18</f>
        <v>-5.04E-2</v>
      </c>
      <c r="M70" s="6">
        <f>[3]IC_231123_Nitrate!M18</f>
        <v>5</v>
      </c>
      <c r="N70" s="6" t="str">
        <f>IF(OR(I70 ="NA", K70&lt;Quality_Nitrate!$U$8), "NA",M70*K70)</f>
        <v>NA</v>
      </c>
      <c r="O70" s="6" t="str">
        <f>IF(OR(L70 ="NA",L70&lt;Quality_Nitrate!$W$8), "NA",M70*L70)</f>
        <v>NA</v>
      </c>
      <c r="P70" s="4" t="str">
        <f>[3]IC_231123_Nitrate!P18</f>
        <v>20 90 Bottom</v>
      </c>
    </row>
    <row r="71" spans="1:16" x14ac:dyDescent="0.45">
      <c r="A71" s="4">
        <f>[3]IC_231123_Nitrate!A19</f>
        <v>12</v>
      </c>
      <c r="B71" s="4" t="str">
        <f>[3]IC_231123_Nitrate!B19</f>
        <v>20 100 B</v>
      </c>
      <c r="C71" s="4"/>
      <c r="D71" s="4"/>
      <c r="E71" s="4"/>
      <c r="F71" s="4" t="str">
        <f>[3]IC_231123_Nitrate!F19</f>
        <v>23.11.2023</v>
      </c>
      <c r="G71" s="4">
        <f>[3]IC_231123_Nitrate!G19</f>
        <v>1</v>
      </c>
      <c r="H71" s="4">
        <f>[3]IC_231123_Nitrate!H19</f>
        <v>5.18</v>
      </c>
      <c r="I71" s="6">
        <f>[3]IC_231123_Nitrate!I19</f>
        <v>5.21E-2</v>
      </c>
      <c r="J71" s="6">
        <f>[3]IC_231123_Nitrate!J19</f>
        <v>0</v>
      </c>
      <c r="K71" s="6">
        <f>[3]IC_231123_Nitrate!K19</f>
        <v>0.17090702848738287</v>
      </c>
      <c r="L71" s="6">
        <f>[3]IC_231123_Nitrate!L19</f>
        <v>0.26500000000000001</v>
      </c>
      <c r="M71" s="6">
        <f>[3]IC_231123_Nitrate!M19</f>
        <v>5</v>
      </c>
      <c r="N71" s="6">
        <f>IF(OR(I71 ="NA", K71&lt;Quality_Nitrate!$U$8), "NA",M71*K71)</f>
        <v>0.85453514243691431</v>
      </c>
      <c r="O71" s="6">
        <f>IF(OR(L71 ="NA",L71&lt;Quality_Nitrate!$W$8), "NA",M71*L71)</f>
        <v>1.3250000000000002</v>
      </c>
      <c r="P71" s="4" t="str">
        <f>[3]IC_231123_Nitrate!P19</f>
        <v>20 100 Bottom</v>
      </c>
    </row>
    <row r="72" spans="1:16" x14ac:dyDescent="0.45">
      <c r="A72" s="4">
        <f>[3]IC_231123_Nitrate!A20</f>
        <v>13</v>
      </c>
      <c r="B72" s="4" t="str">
        <f>[3]IC_231123_Nitrate!B20</f>
        <v>10 90 T</v>
      </c>
      <c r="C72" s="4"/>
      <c r="D72" s="4"/>
      <c r="E72" s="4"/>
      <c r="F72" s="4" t="str">
        <f>[3]IC_231123_Nitrate!F20</f>
        <v>23.11.2023</v>
      </c>
      <c r="G72" s="4">
        <f>[3]IC_231123_Nitrate!G20</f>
        <v>1</v>
      </c>
      <c r="H72" s="4">
        <f>[3]IC_231123_Nitrate!H20</f>
        <v>5.1769999999999996</v>
      </c>
      <c r="I72" s="6">
        <f>[3]IC_231123_Nitrate!I20</f>
        <v>1.09E-2</v>
      </c>
      <c r="J72" s="6">
        <f>[3]IC_231123_Nitrate!J20</f>
        <v>0</v>
      </c>
      <c r="K72" s="6">
        <f>[3]IC_231123_Nitrate!K20</f>
        <v>-0.19258333934719168</v>
      </c>
      <c r="L72" s="6">
        <f>[3]IC_231123_Nitrate!L20</f>
        <v>-9.69E-2</v>
      </c>
      <c r="M72" s="6">
        <f>[3]IC_231123_Nitrate!M20</f>
        <v>25</v>
      </c>
      <c r="N72" s="6" t="str">
        <f>IF(OR(I72 ="NA", K72&lt;Quality_Nitrate!$U$8), "NA",M72*K72)</f>
        <v>NA</v>
      </c>
      <c r="O72" s="6" t="str">
        <f>IF(OR(L72 ="NA",L72&lt;Quality_Nitrate!$W$8), "NA",M72*L72)</f>
        <v>NA</v>
      </c>
      <c r="P72" s="4" t="str">
        <f>[3]IC_231123_Nitrate!P20</f>
        <v>10 90 Top diluted</v>
      </c>
    </row>
    <row r="73" spans="1:16" x14ac:dyDescent="0.45">
      <c r="A73" s="4">
        <f>[3]IC_231123_Nitrate!A21</f>
        <v>14</v>
      </c>
      <c r="B73" s="4" t="str">
        <f>[3]IC_231123_Nitrate!B21</f>
        <v>20 100 B</v>
      </c>
      <c r="C73" s="4">
        <f>[3]IC_231123_Nitrate!C21</f>
        <v>20</v>
      </c>
      <c r="D73" s="4">
        <f>[3]IC_231123_Nitrate!D21</f>
        <v>100</v>
      </c>
      <c r="E73" s="4" t="str">
        <f>[3]IC_231123_Nitrate!E21</f>
        <v>B</v>
      </c>
      <c r="F73" s="4" t="str">
        <f>[3]IC_231123_Nitrate!F21</f>
        <v>23.11.2023</v>
      </c>
      <c r="G73" s="4">
        <f>[3]IC_231123_Nitrate!G21</f>
        <v>1</v>
      </c>
      <c r="H73" s="4">
        <f>[3]IC_231123_Nitrate!H21</f>
        <v>5.173</v>
      </c>
      <c r="I73" s="6">
        <f>[3]IC_231123_Nitrate!I21</f>
        <v>9.7000000000000003E-3</v>
      </c>
      <c r="J73" s="6">
        <f>[3]IC_231123_Nitrate!J21</f>
        <v>0</v>
      </c>
      <c r="K73" s="6">
        <f>[3]IC_231123_Nitrate!K21</f>
        <v>-0.20317043743946084</v>
      </c>
      <c r="L73" s="6">
        <f>[3]IC_231123_Nitrate!L21</f>
        <v>-0.107</v>
      </c>
      <c r="M73" s="6">
        <f>[3]IC_231123_Nitrate!M21</f>
        <v>25</v>
      </c>
      <c r="N73" s="6" t="str">
        <f>IF(OR(I73 ="NA", K73&lt;Quality_Nitrate!$U$8), "NA",M73*K73)</f>
        <v>NA</v>
      </c>
      <c r="O73" s="6" t="str">
        <f>IF(OR(L73 ="NA",L73&lt;Quality_Nitrate!$W$8), "NA",M73*L73)</f>
        <v>NA</v>
      </c>
      <c r="P73" s="4" t="str">
        <f>[3]IC_231123_Nitrate!P21</f>
        <v>20 100 Bottom diluted</v>
      </c>
    </row>
    <row r="74" spans="1:16" x14ac:dyDescent="0.45">
      <c r="A74" s="4">
        <f>[3]IC_231123_Nitrate!A22</f>
        <v>15</v>
      </c>
      <c r="B74" s="4" t="str">
        <f>[3]IC_231123_Nitrate!B22</f>
        <v>Cal Check</v>
      </c>
      <c r="C74" s="4"/>
      <c r="D74" s="4"/>
      <c r="E74" s="4"/>
      <c r="F74" s="4" t="str">
        <f>[3]IC_231123_Nitrate!F22</f>
        <v>23.11.2023</v>
      </c>
      <c r="G74" s="4">
        <f>[3]IC_231123_Nitrate!G22</f>
        <v>1</v>
      </c>
      <c r="H74" s="4">
        <f>[3]IC_231123_Nitrate!H22</f>
        <v>5.173</v>
      </c>
      <c r="I74" s="6">
        <f>[3]IC_231123_Nitrate!I22</f>
        <v>0.84989999999999999</v>
      </c>
      <c r="J74" s="6">
        <f>[3]IC_231123_Nitrate!J22</f>
        <v>0</v>
      </c>
      <c r="K74" s="6">
        <f>[3]IC_231123_Nitrate!K22</f>
        <v>7.2095627434976635</v>
      </c>
      <c r="L74" s="6">
        <f>[3]IC_231123_Nitrate!L22</f>
        <v>7.2629999999999999</v>
      </c>
      <c r="M74" s="6">
        <f>[3]IC_231123_Nitrate!M22</f>
        <v>0</v>
      </c>
      <c r="N74" s="6"/>
      <c r="O74" s="6"/>
      <c r="P74" s="4" t="str">
        <f>[3]IC_231123_Nitrate!P22</f>
        <v>x20 dil</v>
      </c>
    </row>
    <row r="75" spans="1:16" x14ac:dyDescent="0.45">
      <c r="A75" s="4">
        <f>[3]IC_231123_Nitrate!A23</f>
        <v>16</v>
      </c>
      <c r="B75" s="4" t="str">
        <f>[3]IC_231123_Nitrate!B23</f>
        <v>Blank</v>
      </c>
      <c r="C75" s="4"/>
      <c r="D75" s="4"/>
      <c r="E75" s="4"/>
      <c r="F75" s="4" t="str">
        <f>[3]IC_231123_Nitrate!F23</f>
        <v>23.11.2023</v>
      </c>
      <c r="G75" s="4">
        <f>[3]IC_231123_Nitrate!G23</f>
        <v>1</v>
      </c>
      <c r="H75" s="4">
        <f>[3]IC_231123_Nitrate!H23</f>
        <v>5.1769999999999996</v>
      </c>
      <c r="I75" s="6">
        <f>[3]IC_231123_Nitrate!I23</f>
        <v>1.2800000000000001E-2</v>
      </c>
      <c r="J75" s="6">
        <f>[3]IC_231123_Nitrate!J23</f>
        <v>0</v>
      </c>
      <c r="K75" s="6">
        <f>[3]IC_231123_Nitrate!K23</f>
        <v>-0.17582043403443218</v>
      </c>
      <c r="L75" s="6">
        <f>[3]IC_231123_Nitrate!L23</f>
        <v>-8.0199999999999994E-2</v>
      </c>
      <c r="M75" s="6">
        <f>[3]IC_231123_Nitrate!M23</f>
        <v>0</v>
      </c>
      <c r="N75" s="6"/>
      <c r="O75" s="6"/>
      <c r="P75" s="4" t="str">
        <f>[3]IC_231123_Nitrate!P23</f>
        <v>DI Water</v>
      </c>
    </row>
    <row r="76" spans="1:16" x14ac:dyDescent="0.45">
      <c r="A76" s="4">
        <f>[3]IC_231123_Nitrate!A24</f>
        <v>17</v>
      </c>
      <c r="B76" s="4" t="str">
        <f>[3]IC_231123_Nitrate!B24</f>
        <v>Blank</v>
      </c>
      <c r="C76" s="4"/>
      <c r="D76" s="4"/>
      <c r="E76" s="4"/>
      <c r="F76" s="4" t="str">
        <f>[3]IC_231123_Nitrate!F24</f>
        <v>23.11.2023</v>
      </c>
      <c r="G76" s="4">
        <f>[3]IC_231123_Nitrate!G24</f>
        <v>1</v>
      </c>
      <c r="H76" s="4" t="str">
        <f>[3]IC_231123_Nitrate!H24</f>
        <v>NA</v>
      </c>
      <c r="I76" s="6" t="str">
        <f>[3]IC_231123_Nitrate!I24</f>
        <v>NA</v>
      </c>
      <c r="J76" s="6">
        <f>[3]IC_231123_Nitrate!J24</f>
        <v>0</v>
      </c>
      <c r="K76" s="6" t="str">
        <f>[3]IC_231123_Nitrate!K24</f>
        <v>NA</v>
      </c>
      <c r="L76" s="6" t="str">
        <f>[3]IC_231123_Nitrate!L24</f>
        <v>NA</v>
      </c>
      <c r="M76" s="6">
        <f>[3]IC_231123_Nitrate!M24</f>
        <v>0</v>
      </c>
      <c r="N76" s="6"/>
      <c r="O76" s="6"/>
      <c r="P76" s="4" t="str">
        <f>[3]IC_231123_Nitrate!P24</f>
        <v>DI Water</v>
      </c>
    </row>
    <row r="77" spans="1:16" x14ac:dyDescent="0.45">
      <c r="A77" s="4" t="str">
        <f>[4]IC_171123_Nitrate!A2</f>
        <v>Cal 1</v>
      </c>
      <c r="B77" s="4" t="str">
        <f>[4]IC_171123_Nitrate!B2</f>
        <v>Blank</v>
      </c>
      <c r="C77" s="4"/>
      <c r="D77" s="4"/>
      <c r="E77" s="4"/>
      <c r="F77" s="4" t="str">
        <f>[4]IC_171123_Nitrate!F2</f>
        <v>17.11.2023</v>
      </c>
      <c r="G77" s="4">
        <f>[4]IC_171123_Nitrate!G2</f>
        <v>1</v>
      </c>
      <c r="H77" s="4">
        <f>[4]IC_171123_Nitrate!H2</f>
        <v>0</v>
      </c>
      <c r="I77" s="6">
        <f>[4]IC_171123_Nitrate!I2</f>
        <v>0</v>
      </c>
      <c r="J77" s="6">
        <f>[4]IC_171123_Nitrate!J2</f>
        <v>0</v>
      </c>
      <c r="K77" s="6">
        <f>[4]IC_171123_Nitrate!K2</f>
        <v>-0.39008369225450412</v>
      </c>
      <c r="L77" s="6">
        <f>[4]IC_171123_Nitrate!L2</f>
        <v>0</v>
      </c>
      <c r="M77" s="6">
        <f>[4]IC_171123_Nitrate!M2</f>
        <v>0</v>
      </c>
      <c r="N77" s="6"/>
      <c r="O77" s="6"/>
      <c r="P77" s="4" t="str">
        <f>[4]IC_171123_Nitrate!P2</f>
        <v>DI Water</v>
      </c>
    </row>
    <row r="78" spans="1:16" x14ac:dyDescent="0.45">
      <c r="A78" s="4" t="str">
        <f>[4]IC_171123_Nitrate!A3</f>
        <v>Cal 2</v>
      </c>
      <c r="B78" s="4" t="str">
        <f>[4]IC_171123_Nitrate!B3</f>
        <v>x 100</v>
      </c>
      <c r="C78" s="4"/>
      <c r="D78" s="4"/>
      <c r="E78" s="4"/>
      <c r="F78" s="4" t="str">
        <f>[4]IC_171123_Nitrate!F3</f>
        <v>17.11.2023</v>
      </c>
      <c r="G78" s="4">
        <f>[4]IC_171123_Nitrate!G3</f>
        <v>1</v>
      </c>
      <c r="H78" s="4">
        <f>[4]IC_171123_Nitrate!H3</f>
        <v>5.19</v>
      </c>
      <c r="I78" s="6">
        <f>[4]IC_171123_Nitrate!I3</f>
        <v>0.2661</v>
      </c>
      <c r="J78" s="6">
        <f>[4]IC_171123_Nitrate!J3</f>
        <v>1</v>
      </c>
      <c r="K78" s="6">
        <f>[4]IC_171123_Nitrate!K3</f>
        <v>1.9864594287031312</v>
      </c>
      <c r="L78" s="6">
        <f>[4]IC_171123_Nitrate!L3</f>
        <v>2.3041999999999998</v>
      </c>
      <c r="M78" s="6">
        <f>[4]IC_171123_Nitrate!M3</f>
        <v>100</v>
      </c>
      <c r="N78" s="6"/>
      <c r="O78" s="6"/>
      <c r="P78" s="4" t="str">
        <f>[4]IC_171123_Nitrate!P3</f>
        <v>0.1 mL in 10</v>
      </c>
    </row>
    <row r="79" spans="1:16" x14ac:dyDescent="0.45">
      <c r="A79" s="4" t="str">
        <f>[4]IC_171123_Nitrate!A4</f>
        <v>Cal 3</v>
      </c>
      <c r="B79" s="4" t="str">
        <f>[4]IC_171123_Nitrate!B4</f>
        <v>x 50</v>
      </c>
      <c r="C79" s="4"/>
      <c r="D79" s="4"/>
      <c r="E79" s="4"/>
      <c r="F79" s="4" t="str">
        <f>[4]IC_171123_Nitrate!F4</f>
        <v>17.11.2023</v>
      </c>
      <c r="G79" s="4">
        <f>[4]IC_171123_Nitrate!G4</f>
        <v>1</v>
      </c>
      <c r="H79" s="4">
        <f>[4]IC_171123_Nitrate!H4</f>
        <v>5.1970000000000001</v>
      </c>
      <c r="I79" s="6">
        <f>[4]IC_171123_Nitrate!I4</f>
        <v>0.23019999999999999</v>
      </c>
      <c r="J79" s="6">
        <f>[4]IC_171123_Nitrate!J4</f>
        <v>2</v>
      </c>
      <c r="K79" s="6">
        <f>[4]IC_171123_Nitrate!K4</f>
        <v>1.6658359862289518</v>
      </c>
      <c r="L79" s="6">
        <f>[4]IC_171123_Nitrate!L4</f>
        <v>1.9910000000000001</v>
      </c>
      <c r="M79" s="6">
        <f>[4]IC_171123_Nitrate!M4</f>
        <v>50</v>
      </c>
      <c r="N79" s="6"/>
      <c r="O79" s="6"/>
      <c r="P79" s="4" t="str">
        <f>[4]IC_171123_Nitrate!P4</f>
        <v>0.2 mL in 10</v>
      </c>
    </row>
    <row r="80" spans="1:16" x14ac:dyDescent="0.45">
      <c r="A80" s="4" t="str">
        <f>[4]IC_171123_Nitrate!A5</f>
        <v>Cal 4</v>
      </c>
      <c r="B80" s="4" t="str">
        <f>[4]IC_171123_Nitrate!B5</f>
        <v>x 20</v>
      </c>
      <c r="C80" s="4"/>
      <c r="D80" s="4"/>
      <c r="E80" s="4"/>
      <c r="F80" s="4" t="str">
        <f>[4]IC_171123_Nitrate!F5</f>
        <v>17.11.2023</v>
      </c>
      <c r="G80" s="4">
        <f>[4]IC_171123_Nitrate!G5</f>
        <v>1</v>
      </c>
      <c r="H80" s="4">
        <f>[4]IC_171123_Nitrate!H5</f>
        <v>5.19</v>
      </c>
      <c r="I80" s="6">
        <f>[4]IC_171123_Nitrate!I5</f>
        <v>0.56079999999999997</v>
      </c>
      <c r="J80" s="6">
        <f>[4]IC_171123_Nitrate!J5</f>
        <v>5</v>
      </c>
      <c r="K80" s="6">
        <f>[4]IC_171123_Nitrate!K5</f>
        <v>4.6184295818268257</v>
      </c>
      <c r="L80" s="6">
        <f>[4]IC_171123_Nitrate!L5</f>
        <v>4.8738999999999999</v>
      </c>
      <c r="M80" s="6">
        <f>[4]IC_171123_Nitrate!M5</f>
        <v>20</v>
      </c>
      <c r="N80" s="6"/>
      <c r="O80" s="6"/>
      <c r="P80" s="4" t="str">
        <f>[4]IC_171123_Nitrate!P5</f>
        <v>0.5 mL in 10</v>
      </c>
    </row>
    <row r="81" spans="1:16" x14ac:dyDescent="0.45">
      <c r="A81" s="4" t="str">
        <f>[4]IC_171123_Nitrate!A6</f>
        <v>Cal 5</v>
      </c>
      <c r="B81" s="4" t="str">
        <f>[4]IC_171123_Nitrate!B6</f>
        <v>x 10</v>
      </c>
      <c r="C81" s="4"/>
      <c r="D81" s="4"/>
      <c r="E81" s="4"/>
      <c r="F81" s="4" t="str">
        <f>[4]IC_171123_Nitrate!F6</f>
        <v>17.11.2023</v>
      </c>
      <c r="G81" s="4">
        <f>[4]IC_171123_Nitrate!G6</f>
        <v>1</v>
      </c>
      <c r="H81" s="4">
        <f>[4]IC_171123_Nitrate!H6</f>
        <v>5.19</v>
      </c>
      <c r="I81" s="6">
        <f>[4]IC_171123_Nitrate!I6</f>
        <v>1.1722999999999999</v>
      </c>
      <c r="J81" s="6">
        <f>[4]IC_171123_Nitrate!J6</f>
        <v>10</v>
      </c>
      <c r="K81" s="6">
        <f>[4]IC_171123_Nitrate!K6</f>
        <v>10.079745322020715</v>
      </c>
      <c r="L81" s="6">
        <f>[4]IC_171123_Nitrate!L6</f>
        <v>10.205399999999999</v>
      </c>
      <c r="M81" s="6">
        <f>[4]IC_171123_Nitrate!M6</f>
        <v>10</v>
      </c>
      <c r="N81" s="6"/>
      <c r="O81" s="6"/>
      <c r="P81" s="4" t="str">
        <f>[4]IC_171123_Nitrate!P6</f>
        <v>0.5 mL in 5</v>
      </c>
    </row>
    <row r="82" spans="1:16" x14ac:dyDescent="0.45">
      <c r="A82" s="4" t="str">
        <f>[4]IC_171123_Nitrate!A7</f>
        <v>Cal 6</v>
      </c>
      <c r="B82" s="4" t="str">
        <f>[4]IC_171123_Nitrate!B7</f>
        <v>x 5</v>
      </c>
      <c r="C82" s="4"/>
      <c r="D82" s="4"/>
      <c r="E82" s="4"/>
      <c r="F82" s="4" t="str">
        <f>[4]IC_171123_Nitrate!F7</f>
        <v>17.11.2023</v>
      </c>
      <c r="G82" s="4">
        <f>[4]IC_171123_Nitrate!G7</f>
        <v>1</v>
      </c>
      <c r="H82" s="4">
        <f>[4]IC_171123_Nitrate!H7</f>
        <v>5.19</v>
      </c>
      <c r="I82" s="6">
        <f>[4]IC_171123_Nitrate!I7</f>
        <v>2.2875000000000001</v>
      </c>
      <c r="J82" s="6">
        <f>[4]IC_171123_Nitrate!J7</f>
        <v>20</v>
      </c>
      <c r="K82" s="6">
        <f>[4]IC_171123_Nitrate!K7</f>
        <v>20.039613373474886</v>
      </c>
      <c r="L82" s="6">
        <f>[4]IC_171123_Nitrate!L7</f>
        <v>19.9297</v>
      </c>
      <c r="M82" s="6">
        <f>[4]IC_171123_Nitrate!M7</f>
        <v>5</v>
      </c>
      <c r="N82" s="6"/>
      <c r="O82" s="6"/>
      <c r="P82" s="4" t="str">
        <f>[4]IC_171123_Nitrate!P7</f>
        <v>1 mL in 5</v>
      </c>
    </row>
    <row r="83" spans="1:16" x14ac:dyDescent="0.45">
      <c r="A83" s="4">
        <f>[4]IC_171123_Nitrate!A8</f>
        <v>1</v>
      </c>
      <c r="B83" s="4" t="str">
        <f>[4]IC_171123_Nitrate!B8</f>
        <v xml:space="preserve">Blank </v>
      </c>
      <c r="C83" s="4"/>
      <c r="D83" s="4"/>
      <c r="E83" s="4"/>
      <c r="F83" s="4" t="str">
        <f>[4]IC_171123_Nitrate!F8</f>
        <v>17.11.2023</v>
      </c>
      <c r="G83" s="4">
        <f>[4]IC_171123_Nitrate!G8</f>
        <v>1</v>
      </c>
      <c r="H83" s="4" t="str">
        <f>[4]IC_171123_Nitrate!H8</f>
        <v>NA</v>
      </c>
      <c r="I83" s="6" t="str">
        <f>[4]IC_171123_Nitrate!I8</f>
        <v>NA</v>
      </c>
      <c r="J83" s="6">
        <f>[4]IC_171123_Nitrate!J8</f>
        <v>0</v>
      </c>
      <c r="K83" s="6" t="str">
        <f>[4]IC_171123_Nitrate!K8</f>
        <v>NA</v>
      </c>
      <c r="L83" s="6" t="str">
        <f>[4]IC_171123_Nitrate!L8</f>
        <v>NA</v>
      </c>
      <c r="M83" s="6">
        <f>[4]IC_171123_Nitrate!M8</f>
        <v>0</v>
      </c>
      <c r="N83" s="6"/>
      <c r="O83" s="6"/>
      <c r="P83" s="4" t="str">
        <f>[4]IC_171123_Nitrate!P8</f>
        <v>DI Water</v>
      </c>
    </row>
    <row r="84" spans="1:16" x14ac:dyDescent="0.45">
      <c r="A84" s="4">
        <f>[4]IC_171123_Nitrate!A9</f>
        <v>2</v>
      </c>
      <c r="B84" s="4" t="str">
        <f>[4]IC_171123_Nitrate!B9</f>
        <v>Cal Check</v>
      </c>
      <c r="C84" s="4"/>
      <c r="D84" s="4"/>
      <c r="E84" s="4"/>
      <c r="F84" s="4" t="str">
        <f>[4]IC_171123_Nitrate!F9</f>
        <v>17.11.2023</v>
      </c>
      <c r="G84" s="4">
        <f>[4]IC_171123_Nitrate!G9</f>
        <v>1</v>
      </c>
      <c r="H84" s="4">
        <f>[4]IC_171123_Nitrate!H9</f>
        <v>5.1929999999999996</v>
      </c>
      <c r="I84" s="6">
        <f>[4]IC_171123_Nitrate!I9</f>
        <v>0.82520000000000004</v>
      </c>
      <c r="J84" s="6">
        <f>[4]IC_171123_Nitrate!J9</f>
        <v>0</v>
      </c>
      <c r="K84" s="6">
        <f>[4]IC_171123_Nitrate!K9</f>
        <v>6.979789977096269</v>
      </c>
      <c r="L84" s="6">
        <f>[4]IC_171123_Nitrate!L9</f>
        <v>7.1791999999999998</v>
      </c>
      <c r="M84" s="6">
        <f>[4]IC_171123_Nitrate!M9</f>
        <v>20</v>
      </c>
      <c r="N84" s="6"/>
      <c r="O84" s="6"/>
      <c r="P84" s="4" t="str">
        <f>[4]IC_171123_Nitrate!P9</f>
        <v>x20 dil</v>
      </c>
    </row>
    <row r="85" spans="1:16" x14ac:dyDescent="0.45">
      <c r="A85" s="4">
        <f>[4]IC_171123_Nitrate!A10</f>
        <v>3</v>
      </c>
      <c r="B85" s="4" t="str">
        <f>[4]IC_171123_Nitrate!B10</f>
        <v>20-20-T</v>
      </c>
      <c r="C85" s="4">
        <f>[4]IC_171123_Nitrate!C10</f>
        <v>20</v>
      </c>
      <c r="D85" s="4">
        <f>[4]IC_171123_Nitrate!D10</f>
        <v>20</v>
      </c>
      <c r="E85" s="4" t="str">
        <f>[4]IC_171123_Nitrate!E10</f>
        <v>T</v>
      </c>
      <c r="F85" s="4" t="str">
        <f>[4]IC_171123_Nitrate!F10</f>
        <v>17.11.2023</v>
      </c>
      <c r="G85" s="4">
        <f>[4]IC_171123_Nitrate!G10</f>
        <v>1</v>
      </c>
      <c r="H85" s="4" t="str">
        <f>[4]IC_171123_Nitrate!H10</f>
        <v>NA</v>
      </c>
      <c r="I85" s="6" t="str">
        <f>[4]IC_171123_Nitrate!I10</f>
        <v>NA</v>
      </c>
      <c r="J85" s="6">
        <f>[4]IC_171123_Nitrate!J10</f>
        <v>0</v>
      </c>
      <c r="K85" s="6" t="str">
        <f>[4]IC_171123_Nitrate!K10</f>
        <v>NA</v>
      </c>
      <c r="L85" s="6" t="str">
        <f>[4]IC_171123_Nitrate!L10</f>
        <v>NA</v>
      </c>
      <c r="M85" s="6">
        <f>[4]IC_171123_Nitrate!M10</f>
        <v>5</v>
      </c>
      <c r="N85" s="6" t="str">
        <f>IF(OR(I85 ="NA", K85&lt;Quality_Nitrate!$U$8), "NA",M85*K85)</f>
        <v>NA</v>
      </c>
      <c r="O85" s="6" t="str">
        <f>IF(OR(L85 ="NA",L85&lt;Quality_Nitrate!$W$8), "NA",M85*L85)</f>
        <v>NA</v>
      </c>
      <c r="P85" s="4" t="str">
        <f>[4]IC_171123_Nitrate!P10</f>
        <v>20 20 Top Mean Replicate</v>
      </c>
    </row>
    <row r="86" spans="1:16" x14ac:dyDescent="0.45">
      <c r="A86" s="4">
        <f>[4]IC_171123_Nitrate!A11</f>
        <v>6</v>
      </c>
      <c r="B86" s="4" t="str">
        <f>[4]IC_171123_Nitrate!B11</f>
        <v>0-10-B</v>
      </c>
      <c r="C86" s="4">
        <f>[4]IC_171123_Nitrate!C11</f>
        <v>0</v>
      </c>
      <c r="D86" s="4">
        <f>[4]IC_171123_Nitrate!D11</f>
        <v>10</v>
      </c>
      <c r="E86" s="4" t="str">
        <f>[4]IC_171123_Nitrate!E11</f>
        <v>B</v>
      </c>
      <c r="F86" s="4" t="str">
        <f>[4]IC_171123_Nitrate!F11</f>
        <v>17.11.2023</v>
      </c>
      <c r="G86" s="4">
        <f>[4]IC_171123_Nitrate!G11</f>
        <v>1</v>
      </c>
      <c r="H86" s="4">
        <f>[4]IC_171123_Nitrate!H11</f>
        <v>5.1909999999999998</v>
      </c>
      <c r="I86" s="6">
        <f>[4]IC_171123_Nitrate!I11</f>
        <v>1.3600000000000001E-2</v>
      </c>
      <c r="J86" s="6">
        <f>[4]IC_171123_Nitrate!J11</f>
        <v>0</v>
      </c>
      <c r="K86" s="6">
        <f>[4]IC_171123_Nitrate!K11</f>
        <v>-0.26862188674896548</v>
      </c>
      <c r="L86" s="6">
        <f>[4]IC_171123_Nitrate!L11</f>
        <v>0.10199999999999999</v>
      </c>
      <c r="M86" s="6">
        <f>[4]IC_171123_Nitrate!M11</f>
        <v>5</v>
      </c>
      <c r="N86" s="6" t="str">
        <f>IF(OR(I86 ="NA", K86&lt;Quality_Nitrate!$U$8), "NA",M86*K86)</f>
        <v>NA</v>
      </c>
      <c r="O86" s="6">
        <f>IF(OR(L86 ="NA",L86&lt;Quality_Nitrate!$W$8), "NA",M86*L86)</f>
        <v>0.51</v>
      </c>
      <c r="P86" s="4" t="str">
        <f>[4]IC_171123_Nitrate!P11</f>
        <v>0 10 B Mean Replicate</v>
      </c>
    </row>
    <row r="87" spans="1:16" x14ac:dyDescent="0.45">
      <c r="A87" s="4">
        <f>[4]IC_171123_Nitrate!A12</f>
        <v>9</v>
      </c>
      <c r="B87" s="4" t="str">
        <f>[4]IC_171123_Nitrate!B12</f>
        <v>10-90-T</v>
      </c>
      <c r="C87" s="4">
        <f>[4]IC_171123_Nitrate!C12</f>
        <v>10</v>
      </c>
      <c r="D87" s="4">
        <f>[4]IC_171123_Nitrate!D12</f>
        <v>90</v>
      </c>
      <c r="E87" s="4" t="str">
        <f>[4]IC_171123_Nitrate!E12</f>
        <v>T</v>
      </c>
      <c r="F87" s="4" t="str">
        <f>[4]IC_171123_Nitrate!F12</f>
        <v>17.11.2023</v>
      </c>
      <c r="G87" s="4">
        <f>[4]IC_171123_Nitrate!G12</f>
        <v>1</v>
      </c>
      <c r="H87" s="4">
        <f>[4]IC_171123_Nitrate!H12</f>
        <v>5.19</v>
      </c>
      <c r="I87" s="6">
        <f>[4]IC_171123_Nitrate!I12</f>
        <v>7.0333333333333345E-2</v>
      </c>
      <c r="J87" s="6">
        <f>[4]IC_171123_Nitrate!J12</f>
        <v>0</v>
      </c>
      <c r="K87" s="6">
        <f>[4]IC_171123_Nitrate!K12</f>
        <v>0.23806437053149243</v>
      </c>
      <c r="L87" s="6">
        <f>[4]IC_171123_Nitrate!L12</f>
        <v>0.5969000000000001</v>
      </c>
      <c r="M87" s="6">
        <f>[4]IC_171123_Nitrate!M12</f>
        <v>5</v>
      </c>
      <c r="N87" s="6">
        <f>IF(OR(I87 ="NA", K87&lt;Quality_Nitrate!$U$8), "NA",M87*K87)</f>
        <v>1.1903218526574622</v>
      </c>
      <c r="O87" s="6">
        <f>IF(OR(L87 ="NA",L87&lt;Quality_Nitrate!$W$8), "NA",M87*L87)</f>
        <v>2.9845000000000006</v>
      </c>
      <c r="P87" s="4" t="str">
        <f>[4]IC_171123_Nitrate!P12</f>
        <v>10 90 T Mean Replicate</v>
      </c>
    </row>
    <row r="88" spans="1:16" x14ac:dyDescent="0.45">
      <c r="A88" s="4">
        <f>[4]IC_171123_Nitrate!A13</f>
        <v>12</v>
      </c>
      <c r="B88" s="4" t="str">
        <f>[4]IC_171123_Nitrate!B13</f>
        <v>0-10-T</v>
      </c>
      <c r="C88" s="4">
        <f>[4]IC_171123_Nitrate!C13</f>
        <v>0</v>
      </c>
      <c r="D88" s="4">
        <f>[4]IC_171123_Nitrate!D13</f>
        <v>10</v>
      </c>
      <c r="E88" s="4" t="str">
        <f>[4]IC_171123_Nitrate!E13</f>
        <v>T</v>
      </c>
      <c r="F88" s="4" t="str">
        <f>[4]IC_171123_Nitrate!F13</f>
        <v>17.11.2023</v>
      </c>
      <c r="G88" s="4">
        <f>[4]IC_171123_Nitrate!G13</f>
        <v>1</v>
      </c>
      <c r="H88" s="4">
        <f>[4]IC_171123_Nitrate!H13</f>
        <v>5.19</v>
      </c>
      <c r="I88" s="6">
        <f>[4]IC_171123_Nitrate!I13</f>
        <v>3.0800000000000001E-2</v>
      </c>
      <c r="J88" s="6">
        <f>[4]IC_171123_Nitrate!J13</f>
        <v>0</v>
      </c>
      <c r="K88" s="6">
        <f>[4]IC_171123_Nitrate!K13</f>
        <v>-0.11500842684490183</v>
      </c>
      <c r="L88" s="6">
        <f>[4]IC_171123_Nitrate!L13</f>
        <v>0.25190000000000001</v>
      </c>
      <c r="M88" s="6">
        <f>[4]IC_171123_Nitrate!M13</f>
        <v>5</v>
      </c>
      <c r="N88" s="6" t="str">
        <f>IF(OR(I88 ="NA", K88&lt;Quality_Nitrate!$U$8), "NA",M88*K88)</f>
        <v>NA</v>
      </c>
      <c r="O88" s="6">
        <f>IF(OR(L88 ="NA",L88&lt;Quality_Nitrate!$W$8), "NA",M88*L88)</f>
        <v>1.2595000000000001</v>
      </c>
      <c r="P88" s="4" t="str">
        <f>[4]IC_171123_Nitrate!P13</f>
        <v>0 10 Top</v>
      </c>
    </row>
    <row r="89" spans="1:16" x14ac:dyDescent="0.45">
      <c r="A89" s="4">
        <f>[4]IC_171123_Nitrate!A14</f>
        <v>13</v>
      </c>
      <c r="B89" s="4" t="str">
        <f>[4]IC_171123_Nitrate!B14</f>
        <v>0-20-T</v>
      </c>
      <c r="C89" s="4">
        <f>[4]IC_171123_Nitrate!C14</f>
        <v>0</v>
      </c>
      <c r="D89" s="4">
        <f>[4]IC_171123_Nitrate!D14</f>
        <v>20</v>
      </c>
      <c r="E89" s="4" t="str">
        <f>[4]IC_171123_Nitrate!E14</f>
        <v>T</v>
      </c>
      <c r="F89" s="4" t="str">
        <f>[4]IC_171123_Nitrate!F14</f>
        <v>17.11.2023</v>
      </c>
      <c r="G89" s="4">
        <f>[4]IC_171123_Nitrate!G14</f>
        <v>1</v>
      </c>
      <c r="H89" s="4">
        <f>[4]IC_171123_Nitrate!H14</f>
        <v>5.19</v>
      </c>
      <c r="I89" s="6">
        <f>[4]IC_171123_Nitrate!I14</f>
        <v>0.1109</v>
      </c>
      <c r="J89" s="6">
        <f>[4]IC_171123_Nitrate!J14</f>
        <v>0</v>
      </c>
      <c r="K89" s="6">
        <f>[4]IC_171123_Nitrate!K14</f>
        <v>0.60036588352227815</v>
      </c>
      <c r="L89" s="6">
        <f>[4]IC_171123_Nitrate!L14</f>
        <v>0.95089999999999997</v>
      </c>
      <c r="M89" s="6">
        <f>[4]IC_171123_Nitrate!M14</f>
        <v>5</v>
      </c>
      <c r="N89" s="6">
        <f>IF(OR(I89 ="NA", K89&lt;Quality_Nitrate!$U$8), "NA",M89*K89)</f>
        <v>3.0018294176113907</v>
      </c>
      <c r="O89" s="6">
        <f>IF(OR(L89 ="NA",L89&lt;Quality_Nitrate!$W$8), "NA",M89*L89)</f>
        <v>4.7545000000000002</v>
      </c>
      <c r="P89" s="4" t="str">
        <f>[4]IC_171123_Nitrate!P14</f>
        <v>0 20 Top</v>
      </c>
    </row>
    <row r="90" spans="1:16" x14ac:dyDescent="0.45">
      <c r="A90" s="4">
        <f>[4]IC_171123_Nitrate!A15</f>
        <v>14</v>
      </c>
      <c r="B90" s="4" t="str">
        <f>[4]IC_171123_Nitrate!B15</f>
        <v>0-30-T</v>
      </c>
      <c r="C90" s="4">
        <f>[4]IC_171123_Nitrate!C15</f>
        <v>0</v>
      </c>
      <c r="D90" s="4">
        <f>[4]IC_171123_Nitrate!D15</f>
        <v>30</v>
      </c>
      <c r="E90" s="4" t="str">
        <f>[4]IC_171123_Nitrate!E15</f>
        <v>T</v>
      </c>
      <c r="F90" s="4" t="str">
        <f>[4]IC_171123_Nitrate!F15</f>
        <v>17.11.2023</v>
      </c>
      <c r="G90" s="4">
        <f>[4]IC_171123_Nitrate!G15</f>
        <v>1</v>
      </c>
      <c r="H90" s="4">
        <f>[4]IC_171123_Nitrate!H15</f>
        <v>5.19</v>
      </c>
      <c r="I90" s="6">
        <f>[4]IC_171123_Nitrate!I15</f>
        <v>3.7499999999999999E-2</v>
      </c>
      <c r="J90" s="6">
        <f>[4]IC_171123_Nitrate!J15</f>
        <v>0</v>
      </c>
      <c r="K90" s="6">
        <f>[4]IC_171123_Nitrate!K15</f>
        <v>-5.5170625603202655E-2</v>
      </c>
      <c r="L90" s="6">
        <f>[4]IC_171123_Nitrate!L15</f>
        <v>0.31019999999999998</v>
      </c>
      <c r="M90" s="6">
        <f>[4]IC_171123_Nitrate!M15</f>
        <v>5</v>
      </c>
      <c r="N90" s="6">
        <f>IF(OR(I90 ="NA", K90&lt;Quality_Nitrate!$U$8), "NA",M90*K90)</f>
        <v>-0.27585312801601325</v>
      </c>
      <c r="O90" s="6">
        <f>IF(OR(L90 ="NA",L90&lt;Quality_Nitrate!$W$8), "NA",M90*L90)</f>
        <v>1.5509999999999999</v>
      </c>
      <c r="P90" s="4" t="str">
        <f>[4]IC_171123_Nitrate!P15</f>
        <v>0 30 Top</v>
      </c>
    </row>
    <row r="91" spans="1:16" x14ac:dyDescent="0.45">
      <c r="A91" s="4">
        <f>[4]IC_171123_Nitrate!A16</f>
        <v>15</v>
      </c>
      <c r="B91" s="4" t="str">
        <f>[4]IC_171123_Nitrate!B16</f>
        <v>Blank</v>
      </c>
      <c r="C91" s="4"/>
      <c r="D91" s="4"/>
      <c r="E91" s="4"/>
      <c r="F91" s="4" t="str">
        <f>[4]IC_171123_Nitrate!F16</f>
        <v>17.11.2023</v>
      </c>
      <c r="G91" s="4">
        <f>[4]IC_171123_Nitrate!G16</f>
        <v>1</v>
      </c>
      <c r="H91" s="4" t="str">
        <f>[4]IC_171123_Nitrate!H16</f>
        <v>NA</v>
      </c>
      <c r="I91" s="6" t="str">
        <f>[4]IC_171123_Nitrate!I16</f>
        <v>NA</v>
      </c>
      <c r="J91" s="6">
        <f>[4]IC_171123_Nitrate!J16</f>
        <v>0</v>
      </c>
      <c r="K91" s="6" t="str">
        <f>[4]IC_171123_Nitrate!K16</f>
        <v>NA</v>
      </c>
      <c r="L91" s="6" t="str">
        <f>[4]IC_171123_Nitrate!L16</f>
        <v>NA</v>
      </c>
      <c r="M91" s="6">
        <f>[4]IC_171123_Nitrate!M16</f>
        <v>0</v>
      </c>
      <c r="N91" s="6"/>
      <c r="O91" s="6"/>
      <c r="P91" s="4" t="str">
        <f>[4]IC_171123_Nitrate!P16</f>
        <v>DI Water</v>
      </c>
    </row>
    <row r="92" spans="1:16" x14ac:dyDescent="0.45">
      <c r="A92" s="4">
        <f>[4]IC_171123_Nitrate!A17</f>
        <v>16</v>
      </c>
      <c r="B92" s="4" t="str">
        <f>[4]IC_171123_Nitrate!B17</f>
        <v>Cal Check</v>
      </c>
      <c r="C92" s="4"/>
      <c r="D92" s="4"/>
      <c r="E92" s="4"/>
      <c r="F92" s="4" t="str">
        <f>[4]IC_171123_Nitrate!F17</f>
        <v>17.11.2023</v>
      </c>
      <c r="G92" s="4">
        <f>[4]IC_171123_Nitrate!G17</f>
        <v>1</v>
      </c>
      <c r="H92" s="4">
        <f>[4]IC_171123_Nitrate!H17</f>
        <v>5.1870000000000003</v>
      </c>
      <c r="I92" s="6">
        <f>[4]IC_171123_Nitrate!I17</f>
        <v>0.86299999999999999</v>
      </c>
      <c r="J92" s="6">
        <f>[4]IC_171123_Nitrate!J17</f>
        <v>0</v>
      </c>
      <c r="K92" s="6">
        <f>[4]IC_171123_Nitrate!K17</f>
        <v>7.3173823482807805</v>
      </c>
      <c r="L92" s="6">
        <f>[4]IC_171123_Nitrate!L17</f>
        <v>7.5087000000000002</v>
      </c>
      <c r="M92" s="6">
        <f>[4]IC_171123_Nitrate!M17</f>
        <v>20</v>
      </c>
      <c r="N92" s="6"/>
      <c r="O92" s="6"/>
      <c r="P92" s="4" t="str">
        <f>[4]IC_171123_Nitrate!P17</f>
        <v>x20 dil</v>
      </c>
    </row>
    <row r="93" spans="1:16" x14ac:dyDescent="0.45">
      <c r="A93" s="4">
        <f>[4]IC_171123_Nitrate!A18</f>
        <v>17</v>
      </c>
      <c r="B93" s="4" t="str">
        <f>[4]IC_171123_Nitrate!B18</f>
        <v>0-60-T</v>
      </c>
      <c r="C93" s="4">
        <f>[4]IC_171123_Nitrate!C18</f>
        <v>0</v>
      </c>
      <c r="D93" s="4">
        <f>[4]IC_171123_Nitrate!D18</f>
        <v>60</v>
      </c>
      <c r="E93" s="4" t="str">
        <f>[4]IC_171123_Nitrate!E18</f>
        <v>T</v>
      </c>
      <c r="F93" s="4" t="str">
        <f>[4]IC_171123_Nitrate!F18</f>
        <v>17.11.2023</v>
      </c>
      <c r="G93" s="4">
        <f>[4]IC_171123_Nitrate!G18</f>
        <v>1</v>
      </c>
      <c r="H93" s="4" t="str">
        <f>[4]IC_171123_Nitrate!H18</f>
        <v>NA</v>
      </c>
      <c r="I93" s="6" t="str">
        <f>[4]IC_171123_Nitrate!I18</f>
        <v>NA</v>
      </c>
      <c r="J93" s="6">
        <f>[4]IC_171123_Nitrate!J18</f>
        <v>0</v>
      </c>
      <c r="K93" s="6" t="str">
        <f>[4]IC_171123_Nitrate!K18</f>
        <v>NA</v>
      </c>
      <c r="L93" s="6" t="str">
        <f>[4]IC_171123_Nitrate!L18</f>
        <v>NA</v>
      </c>
      <c r="M93" s="6">
        <f>[4]IC_171123_Nitrate!M18</f>
        <v>5</v>
      </c>
      <c r="N93" s="6" t="str">
        <f>IF(OR(I93 ="NA", K93&lt;Quality_Nitrate!$U$8), "NA",M93*K93)</f>
        <v>NA</v>
      </c>
      <c r="O93" s="6" t="str">
        <f>IF(OR(L93 ="NA",L93&lt;Quality_Nitrate!$W$8), "NA",M93*L93)</f>
        <v>NA</v>
      </c>
      <c r="P93" s="4" t="str">
        <f>[4]IC_171123_Nitrate!P18</f>
        <v>0 60 Top</v>
      </c>
    </row>
    <row r="94" spans="1:16" x14ac:dyDescent="0.45">
      <c r="A94" s="4">
        <f>[4]IC_171123_Nitrate!A19</f>
        <v>18</v>
      </c>
      <c r="B94" s="4" t="str">
        <f>[4]IC_171123_Nitrate!B19</f>
        <v>0-70-T</v>
      </c>
      <c r="C94" s="4">
        <f>[4]IC_171123_Nitrate!C19</f>
        <v>0</v>
      </c>
      <c r="D94" s="4">
        <f>[4]IC_171123_Nitrate!D19</f>
        <v>70</v>
      </c>
      <c r="E94" s="4" t="str">
        <f>[4]IC_171123_Nitrate!E19</f>
        <v>T</v>
      </c>
      <c r="F94" s="4" t="str">
        <f>[4]IC_171123_Nitrate!F19</f>
        <v>17.11.2023</v>
      </c>
      <c r="G94" s="4">
        <f>[4]IC_171123_Nitrate!G19</f>
        <v>1</v>
      </c>
      <c r="H94" s="4" t="str">
        <f>[4]IC_171123_Nitrate!H19</f>
        <v>NA</v>
      </c>
      <c r="I94" s="6" t="str">
        <f>[4]IC_171123_Nitrate!I19</f>
        <v>NA</v>
      </c>
      <c r="J94" s="6">
        <f>[4]IC_171123_Nitrate!J19</f>
        <v>0</v>
      </c>
      <c r="K94" s="6" t="str">
        <f>[4]IC_171123_Nitrate!K19</f>
        <v>NA</v>
      </c>
      <c r="L94" s="6" t="str">
        <f>[4]IC_171123_Nitrate!L19</f>
        <v>NA</v>
      </c>
      <c r="M94" s="6">
        <f>[4]IC_171123_Nitrate!M19</f>
        <v>5</v>
      </c>
      <c r="N94" s="6" t="str">
        <f>IF(OR(I94 ="NA", K94&lt;Quality_Nitrate!$U$8), "NA",M94*K94)</f>
        <v>NA</v>
      </c>
      <c r="O94" s="6" t="str">
        <f>IF(OR(L94 ="NA",L94&lt;Quality_Nitrate!$W$8), "NA",M94*L94)</f>
        <v>NA</v>
      </c>
      <c r="P94" s="4" t="str">
        <f>[4]IC_171123_Nitrate!P19</f>
        <v>0 70 Top</v>
      </c>
    </row>
    <row r="95" spans="1:16" x14ac:dyDescent="0.45">
      <c r="A95" s="4">
        <f>[4]IC_171123_Nitrate!A20</f>
        <v>19</v>
      </c>
      <c r="B95" s="4" t="str">
        <f>[4]IC_171123_Nitrate!B20</f>
        <v>0-80-T</v>
      </c>
      <c r="C95" s="4">
        <f>[4]IC_171123_Nitrate!C20</f>
        <v>0</v>
      </c>
      <c r="D95" s="4">
        <f>[4]IC_171123_Nitrate!D20</f>
        <v>80</v>
      </c>
      <c r="E95" s="4" t="str">
        <f>[4]IC_171123_Nitrate!E20</f>
        <v>T</v>
      </c>
      <c r="F95" s="4" t="str">
        <f>[4]IC_171123_Nitrate!F20</f>
        <v>17.11.2023</v>
      </c>
      <c r="G95" s="4">
        <f>[4]IC_171123_Nitrate!G20</f>
        <v>1</v>
      </c>
      <c r="H95" s="4">
        <f>[4]IC_171123_Nitrate!H20</f>
        <v>5.1929999999999996</v>
      </c>
      <c r="I95" s="6">
        <f>[4]IC_171123_Nitrate!I20</f>
        <v>2.0400000000000001E-2</v>
      </c>
      <c r="J95" s="6">
        <f>[4]IC_171123_Nitrate!J20</f>
        <v>0</v>
      </c>
      <c r="K95" s="6">
        <f>[4]IC_171123_Nitrate!K20</f>
        <v>-0.2078909839961961</v>
      </c>
      <c r="L95" s="6">
        <f>[4]IC_171123_Nitrate!L20</f>
        <v>0.1615</v>
      </c>
      <c r="M95" s="6">
        <f>[4]IC_171123_Nitrate!M20</f>
        <v>5</v>
      </c>
      <c r="N95" s="6" t="str">
        <f>IF(OR(I95 ="NA", K95&lt;Quality_Nitrate!$U$8), "NA",M95*K95)</f>
        <v>NA</v>
      </c>
      <c r="O95" s="6">
        <f>IF(OR(L95 ="NA",L95&lt;Quality_Nitrate!$W$8), "NA",M95*L95)</f>
        <v>0.8075</v>
      </c>
      <c r="P95" s="4" t="str">
        <f>[4]IC_171123_Nitrate!P20</f>
        <v>0 80 Top</v>
      </c>
    </row>
    <row r="96" spans="1:16" x14ac:dyDescent="0.45">
      <c r="A96" s="4">
        <f>[4]IC_171123_Nitrate!A21</f>
        <v>20</v>
      </c>
      <c r="B96" s="4" t="str">
        <f>[4]IC_171123_Nitrate!B21</f>
        <v>0-90-T</v>
      </c>
      <c r="C96" s="4">
        <f>[4]IC_171123_Nitrate!C21</f>
        <v>0</v>
      </c>
      <c r="D96" s="4">
        <f>[4]IC_171123_Nitrate!D21</f>
        <v>90</v>
      </c>
      <c r="E96" s="4" t="str">
        <f>[4]IC_171123_Nitrate!E21</f>
        <v>T</v>
      </c>
      <c r="F96" s="4" t="str">
        <f>[4]IC_171123_Nitrate!F21</f>
        <v>17.11.2023</v>
      </c>
      <c r="G96" s="4">
        <f>[4]IC_171123_Nitrate!G21</f>
        <v>1</v>
      </c>
      <c r="H96" s="4">
        <f>[4]IC_171123_Nitrate!H21</f>
        <v>5.19</v>
      </c>
      <c r="I96" s="6">
        <f>[4]IC_171123_Nitrate!I21</f>
        <v>7.6100000000000001E-2</v>
      </c>
      <c r="J96" s="6">
        <f>[4]IC_171123_Nitrate!J21</f>
        <v>0</v>
      </c>
      <c r="K96" s="6">
        <f>[4]IC_171123_Nitrate!K21</f>
        <v>0.28956655766987033</v>
      </c>
      <c r="L96" s="6">
        <f>[4]IC_171123_Nitrate!L21</f>
        <v>0.64749999999999996</v>
      </c>
      <c r="M96" s="6">
        <f>[4]IC_171123_Nitrate!M21</f>
        <v>5</v>
      </c>
      <c r="N96" s="6">
        <f>IF(OR(I96 ="NA", K96&lt;Quality_Nitrate!$U$8), "NA",M96*K96)</f>
        <v>1.4478327883493516</v>
      </c>
      <c r="O96" s="6">
        <f>IF(OR(L96 ="NA",L96&lt;Quality_Nitrate!$W$8), "NA",M96*L96)</f>
        <v>3.2374999999999998</v>
      </c>
      <c r="P96" s="4" t="str">
        <f>[4]IC_171123_Nitrate!P21</f>
        <v>0 90 Top</v>
      </c>
    </row>
    <row r="97" spans="1:16" x14ac:dyDescent="0.45">
      <c r="A97" s="4">
        <f>[4]IC_171123_Nitrate!A22</f>
        <v>21</v>
      </c>
      <c r="B97" s="4" t="str">
        <f>[4]IC_171123_Nitrate!B22</f>
        <v>0-100-T</v>
      </c>
      <c r="C97" s="4">
        <f>[4]IC_171123_Nitrate!C22</f>
        <v>0</v>
      </c>
      <c r="D97" s="4">
        <f>[4]IC_171123_Nitrate!D22</f>
        <v>100</v>
      </c>
      <c r="E97" s="4" t="str">
        <f>[4]IC_171123_Nitrate!E22</f>
        <v>T</v>
      </c>
      <c r="F97" s="4" t="str">
        <f>[4]IC_171123_Nitrate!F22</f>
        <v>17.11.2023</v>
      </c>
      <c r="G97" s="4">
        <f>[4]IC_171123_Nitrate!G22</f>
        <v>1</v>
      </c>
      <c r="H97" s="4">
        <f>[4]IC_171123_Nitrate!H22</f>
        <v>5.19</v>
      </c>
      <c r="I97" s="6">
        <f>[4]IC_171123_Nitrate!I22</f>
        <v>4.5499999999999999E-2</v>
      </c>
      <c r="J97" s="6">
        <f>[4]IC_171123_Nitrate!J22</f>
        <v>0</v>
      </c>
      <c r="K97" s="6">
        <f>[4]IC_171123_Nitrate!K22</f>
        <v>1.6277495282408325E-2</v>
      </c>
      <c r="L97" s="6">
        <f>[4]IC_171123_Nitrate!L22</f>
        <v>0.38</v>
      </c>
      <c r="M97" s="6">
        <f>[4]IC_171123_Nitrate!M22</f>
        <v>5</v>
      </c>
      <c r="N97" s="6">
        <f>IF(OR(I97 ="NA", K97&lt;Quality_Nitrate!$U$8), "NA",M97*K97)</f>
        <v>8.1387476412041623E-2</v>
      </c>
      <c r="O97" s="6">
        <f>IF(OR(L97 ="NA",L97&lt;Quality_Nitrate!$W$8), "NA",M97*L97)</f>
        <v>1.9</v>
      </c>
      <c r="P97" s="4" t="str">
        <f>[4]IC_171123_Nitrate!P22</f>
        <v>0 100 Top</v>
      </c>
    </row>
    <row r="98" spans="1:16" x14ac:dyDescent="0.45">
      <c r="A98" s="4">
        <f>[4]IC_171123_Nitrate!A23</f>
        <v>22</v>
      </c>
      <c r="B98" s="4" t="str">
        <f>[4]IC_171123_Nitrate!B23</f>
        <v>0-60-B</v>
      </c>
      <c r="C98" s="4">
        <f>[4]IC_171123_Nitrate!C23</f>
        <v>0</v>
      </c>
      <c r="D98" s="4">
        <f>[4]IC_171123_Nitrate!D23</f>
        <v>60</v>
      </c>
      <c r="E98" s="4" t="str">
        <f>[4]IC_171123_Nitrate!E23</f>
        <v>B</v>
      </c>
      <c r="F98" s="4" t="str">
        <f>[4]IC_171123_Nitrate!F23</f>
        <v>17.11.2023</v>
      </c>
      <c r="G98" s="4">
        <f>[4]IC_171123_Nitrate!G23</f>
        <v>1</v>
      </c>
      <c r="H98" s="4" t="str">
        <f>[4]IC_171123_Nitrate!H23</f>
        <v>NA</v>
      </c>
      <c r="I98" s="6" t="str">
        <f>[4]IC_171123_Nitrate!I23</f>
        <v>NA</v>
      </c>
      <c r="J98" s="6">
        <f>[4]IC_171123_Nitrate!J23</f>
        <v>0</v>
      </c>
      <c r="K98" s="6" t="str">
        <f>[4]IC_171123_Nitrate!K23</f>
        <v>NA</v>
      </c>
      <c r="L98" s="6" t="str">
        <f>[4]IC_171123_Nitrate!L23</f>
        <v>NA</v>
      </c>
      <c r="M98" s="6">
        <f>[4]IC_171123_Nitrate!M23</f>
        <v>5</v>
      </c>
      <c r="N98" s="6" t="str">
        <f>IF(OR(I98 ="NA", K98&lt;Quality_Nitrate!$U$8), "NA",M98*K98)</f>
        <v>NA</v>
      </c>
      <c r="O98" s="6" t="str">
        <f>IF(OR(L98 ="NA",L98&lt;Quality_Nitrate!$W$8), "NA",M98*L98)</f>
        <v>NA</v>
      </c>
      <c r="P98" s="4" t="str">
        <f>[4]IC_171123_Nitrate!P23</f>
        <v>0 60 Bottom</v>
      </c>
    </row>
    <row r="99" spans="1:16" x14ac:dyDescent="0.45">
      <c r="A99" s="4">
        <f>[4]IC_171123_Nitrate!A24</f>
        <v>23</v>
      </c>
      <c r="B99" s="4" t="str">
        <f>[4]IC_171123_Nitrate!B24</f>
        <v>0-100-B</v>
      </c>
      <c r="C99" s="4">
        <f>[4]IC_171123_Nitrate!C24</f>
        <v>0</v>
      </c>
      <c r="D99" s="4">
        <f>[4]IC_171123_Nitrate!D24</f>
        <v>100</v>
      </c>
      <c r="E99" s="4" t="str">
        <f>[4]IC_171123_Nitrate!E24</f>
        <v>B</v>
      </c>
      <c r="F99" s="4" t="str">
        <f>[4]IC_171123_Nitrate!F24</f>
        <v>17.11.2023</v>
      </c>
      <c r="G99" s="4">
        <f>[4]IC_171123_Nitrate!G24</f>
        <v>1</v>
      </c>
      <c r="H99" s="4">
        <f>[4]IC_171123_Nitrate!H24</f>
        <v>5.19</v>
      </c>
      <c r="I99" s="6">
        <f>[4]IC_171123_Nitrate!I24</f>
        <v>3.3799999999999997E-2</v>
      </c>
      <c r="J99" s="6">
        <f>[4]IC_171123_Nitrate!J24</f>
        <v>0</v>
      </c>
      <c r="K99" s="6">
        <f>[4]IC_171123_Nitrate!K24</f>
        <v>-8.8215381512797758E-2</v>
      </c>
      <c r="L99" s="6">
        <f>[4]IC_171123_Nitrate!L24</f>
        <v>0.27829999999999999</v>
      </c>
      <c r="M99" s="6">
        <f>[4]IC_171123_Nitrate!M24</f>
        <v>5</v>
      </c>
      <c r="N99" s="6">
        <f>IF(OR(I99 ="NA", K99&lt;Quality_Nitrate!$U$8), "NA",M99*K99)</f>
        <v>-0.44107690756398876</v>
      </c>
      <c r="O99" s="6">
        <f>IF(OR(L99 ="NA",L99&lt;Quality_Nitrate!$W$8), "NA",M99*L99)</f>
        <v>1.3915</v>
      </c>
      <c r="P99" s="4" t="str">
        <f>[4]IC_171123_Nitrate!P24</f>
        <v>0 100 Bottom</v>
      </c>
    </row>
    <row r="100" spans="1:16" x14ac:dyDescent="0.45">
      <c r="A100" s="4">
        <f>[4]IC_171123_Nitrate!A25</f>
        <v>24</v>
      </c>
      <c r="B100" s="4" t="str">
        <f>[4]IC_171123_Nitrate!B25</f>
        <v>10-0-T</v>
      </c>
      <c r="C100" s="4">
        <f>[4]IC_171123_Nitrate!C25</f>
        <v>10</v>
      </c>
      <c r="D100" s="4">
        <f>[4]IC_171123_Nitrate!D25</f>
        <v>0</v>
      </c>
      <c r="E100" s="4" t="str">
        <f>[4]IC_171123_Nitrate!E25</f>
        <v>T</v>
      </c>
      <c r="F100" s="4" t="str">
        <f>[4]IC_171123_Nitrate!F25</f>
        <v>17.11.2023</v>
      </c>
      <c r="G100" s="4">
        <f>[4]IC_171123_Nitrate!G25</f>
        <v>1</v>
      </c>
      <c r="H100" s="4">
        <f>[4]IC_171123_Nitrate!H25</f>
        <v>5.19</v>
      </c>
      <c r="I100" s="6">
        <f>[4]IC_171123_Nitrate!I25</f>
        <v>1.47E-2</v>
      </c>
      <c r="J100" s="6">
        <f>[4]IC_171123_Nitrate!J25</f>
        <v>0</v>
      </c>
      <c r="K100" s="6">
        <f>[4]IC_171123_Nitrate!K25</f>
        <v>-0.25879777012719396</v>
      </c>
      <c r="L100" s="6">
        <f>[4]IC_171123_Nitrate!L25</f>
        <v>0.112</v>
      </c>
      <c r="M100" s="6">
        <f>[4]IC_171123_Nitrate!M25</f>
        <v>5</v>
      </c>
      <c r="N100" s="6" t="str">
        <f>IF(OR(I100 ="NA", K100&lt;Quality_Nitrate!$U$8), "NA",M100*K100)</f>
        <v>NA</v>
      </c>
      <c r="O100" s="6">
        <f>IF(OR(L100 ="NA",L100&lt;Quality_Nitrate!$W$8), "NA",M100*L100)</f>
        <v>0.56000000000000005</v>
      </c>
      <c r="P100" s="4" t="str">
        <f>[4]IC_171123_Nitrate!P25</f>
        <v>10 0 Top</v>
      </c>
    </row>
    <row r="101" spans="1:16" x14ac:dyDescent="0.45">
      <c r="A101" s="4">
        <f>[4]IC_171123_Nitrate!A26</f>
        <v>25</v>
      </c>
      <c r="B101" s="4" t="str">
        <f>[4]IC_171123_Nitrate!B26</f>
        <v>10-60-T</v>
      </c>
      <c r="C101" s="4">
        <f>[4]IC_171123_Nitrate!C26</f>
        <v>10</v>
      </c>
      <c r="D101" s="4">
        <f>[4]IC_171123_Nitrate!D26</f>
        <v>60</v>
      </c>
      <c r="E101" s="4" t="str">
        <f>[4]IC_171123_Nitrate!E26</f>
        <v>T</v>
      </c>
      <c r="F101" s="4" t="str">
        <f>[4]IC_171123_Nitrate!F26</f>
        <v>17.11.2023</v>
      </c>
      <c r="G101" s="4">
        <f>[4]IC_171123_Nitrate!G26</f>
        <v>1</v>
      </c>
      <c r="H101" s="4">
        <f>[4]IC_171123_Nitrate!H26</f>
        <v>5.19</v>
      </c>
      <c r="I101" s="6">
        <f>[4]IC_171123_Nitrate!I26</f>
        <v>1.6199999999999999E-2</v>
      </c>
      <c r="J101" s="6">
        <f>[4]IC_171123_Nitrate!J26</f>
        <v>0</v>
      </c>
      <c r="K101" s="6">
        <f>[4]IC_171123_Nitrate!K26</f>
        <v>-0.24540124746114189</v>
      </c>
      <c r="L101" s="6">
        <f>[4]IC_171123_Nitrate!L26</f>
        <v>0.1246</v>
      </c>
      <c r="M101" s="6">
        <f>[4]IC_171123_Nitrate!M26</f>
        <v>5</v>
      </c>
      <c r="N101" s="6" t="str">
        <f>IF(OR(I101 ="NA", K101&lt;Quality_Nitrate!$U$8), "NA",M101*K101)</f>
        <v>NA</v>
      </c>
      <c r="O101" s="6">
        <f>IF(OR(L101 ="NA",L101&lt;Quality_Nitrate!$W$8), "NA",M101*L101)</f>
        <v>0.623</v>
      </c>
      <c r="P101" s="4" t="str">
        <f>[4]IC_171123_Nitrate!P26</f>
        <v>10 60 Top</v>
      </c>
    </row>
    <row r="102" spans="1:16" x14ac:dyDescent="0.45">
      <c r="A102" s="4">
        <f>[4]IC_171123_Nitrate!A27</f>
        <v>26</v>
      </c>
      <c r="B102" s="4" t="str">
        <f>[4]IC_171123_Nitrate!B27</f>
        <v>10-70-T</v>
      </c>
      <c r="C102" s="4">
        <f>[4]IC_171123_Nitrate!C27</f>
        <v>10</v>
      </c>
      <c r="D102" s="4">
        <f>[4]IC_171123_Nitrate!D27</f>
        <v>70</v>
      </c>
      <c r="E102" s="4" t="str">
        <f>[4]IC_171123_Nitrate!E27</f>
        <v>T</v>
      </c>
      <c r="F102" s="4" t="str">
        <f>[4]IC_171123_Nitrate!F27</f>
        <v>17.11.2023</v>
      </c>
      <c r="G102" s="4">
        <f>[4]IC_171123_Nitrate!G27</f>
        <v>1</v>
      </c>
      <c r="H102" s="4">
        <f>[4]IC_171123_Nitrate!H27</f>
        <v>5.19</v>
      </c>
      <c r="I102" s="6">
        <f>[4]IC_171123_Nitrate!I27</f>
        <v>7.6499999999999999E-2</v>
      </c>
      <c r="J102" s="6">
        <f>[4]IC_171123_Nitrate!J27</f>
        <v>0</v>
      </c>
      <c r="K102" s="6">
        <f>[4]IC_171123_Nitrate!K27</f>
        <v>0.29313896371415088</v>
      </c>
      <c r="L102" s="6">
        <f>[4]IC_171123_Nitrate!L27</f>
        <v>0.65100000000000002</v>
      </c>
      <c r="M102" s="6">
        <f>[4]IC_171123_Nitrate!M27</f>
        <v>5</v>
      </c>
      <c r="N102" s="6">
        <f>IF(OR(I102 ="NA", K102&lt;Quality_Nitrate!$U$8), "NA",M102*K102)</f>
        <v>1.4656948185707543</v>
      </c>
      <c r="O102" s="6">
        <f>IF(OR(L102 ="NA",L102&lt;Quality_Nitrate!$W$8), "NA",M102*L102)</f>
        <v>3.2549999999999999</v>
      </c>
      <c r="P102" s="4" t="str">
        <f>[4]IC_171123_Nitrate!P27</f>
        <v>10 70 Top</v>
      </c>
    </row>
    <row r="103" spans="1:16" x14ac:dyDescent="0.45">
      <c r="A103" s="4">
        <f>[4]IC_171123_Nitrate!A28</f>
        <v>27</v>
      </c>
      <c r="B103" s="4" t="str">
        <f>[4]IC_171123_Nitrate!B28</f>
        <v>10-10-B</v>
      </c>
      <c r="C103" s="4">
        <f>[4]IC_171123_Nitrate!C28</f>
        <v>10</v>
      </c>
      <c r="D103" s="4">
        <f>[4]IC_171123_Nitrate!D28</f>
        <v>10</v>
      </c>
      <c r="E103" s="4" t="str">
        <f>[4]IC_171123_Nitrate!E28</f>
        <v>B</v>
      </c>
      <c r="F103" s="4" t="str">
        <f>[4]IC_171123_Nitrate!F28</f>
        <v>17.11.2023</v>
      </c>
      <c r="G103" s="4">
        <f>[4]IC_171123_Nitrate!G28</f>
        <v>1</v>
      </c>
      <c r="H103" s="4">
        <f>[4]IC_171123_Nitrate!H28</f>
        <v>5.1929999999999996</v>
      </c>
      <c r="I103" s="6">
        <f>[4]IC_171123_Nitrate!I28</f>
        <v>2.87E-2</v>
      </c>
      <c r="J103" s="6">
        <f>[4]IC_171123_Nitrate!J28</f>
        <v>0</v>
      </c>
      <c r="K103" s="6">
        <f>[4]IC_171123_Nitrate!K28</f>
        <v>-0.13376355857737474</v>
      </c>
      <c r="L103" s="6">
        <f>[4]IC_171123_Nitrate!L28</f>
        <v>0.2336</v>
      </c>
      <c r="M103" s="6">
        <f>[4]IC_171123_Nitrate!M28</f>
        <v>5</v>
      </c>
      <c r="N103" s="6" t="str">
        <f>IF(OR(I103 ="NA", K103&lt;Quality_Nitrate!$U$8), "NA",M103*K103)</f>
        <v>NA</v>
      </c>
      <c r="O103" s="6">
        <f>IF(OR(L103 ="NA",L103&lt;Quality_Nitrate!$W$8), "NA",M103*L103)</f>
        <v>1.1679999999999999</v>
      </c>
      <c r="P103" s="4" t="str">
        <f>[4]IC_171123_Nitrate!P28</f>
        <v>10 10 Bottom</v>
      </c>
    </row>
    <row r="104" spans="1:16" x14ac:dyDescent="0.45">
      <c r="A104" s="4">
        <f>[4]IC_171123_Nitrate!A29</f>
        <v>28</v>
      </c>
      <c r="B104" s="4" t="str">
        <f>[4]IC_171123_Nitrate!B29</f>
        <v>10-50-B</v>
      </c>
      <c r="C104" s="4">
        <f>[4]IC_171123_Nitrate!C29</f>
        <v>10</v>
      </c>
      <c r="D104" s="4">
        <f>[4]IC_171123_Nitrate!D29</f>
        <v>50</v>
      </c>
      <c r="E104" s="4" t="str">
        <f>[4]IC_171123_Nitrate!E29</f>
        <v>B</v>
      </c>
      <c r="F104" s="4" t="str">
        <f>[4]IC_171123_Nitrate!F29</f>
        <v>17.11.2023</v>
      </c>
      <c r="G104" s="4">
        <f>[4]IC_171123_Nitrate!G29</f>
        <v>1</v>
      </c>
      <c r="H104" s="4">
        <f>[4]IC_171123_Nitrate!H29</f>
        <v>5.19</v>
      </c>
      <c r="I104" s="6">
        <f>[4]IC_171123_Nitrate!I29</f>
        <v>1.15E-2</v>
      </c>
      <c r="J104" s="6">
        <f>[4]IC_171123_Nitrate!J29</f>
        <v>0</v>
      </c>
      <c r="K104" s="6">
        <f>[4]IC_171123_Nitrate!K29</f>
        <v>-0.28737701848143837</v>
      </c>
      <c r="L104" s="6">
        <f>[4]IC_171123_Nitrate!L29</f>
        <v>8.4099999999999994E-2</v>
      </c>
      <c r="M104" s="6">
        <f>[4]IC_171123_Nitrate!M29</f>
        <v>5</v>
      </c>
      <c r="N104" s="6" t="str">
        <f>IF(OR(I104 ="NA", K104&lt;Quality_Nitrate!$U$8), "NA",M104*K104)</f>
        <v>NA</v>
      </c>
      <c r="O104" s="6">
        <f>IF(OR(L104 ="NA",L104&lt;Quality_Nitrate!$W$8), "NA",M104*L104)</f>
        <v>0.42049999999999998</v>
      </c>
      <c r="P104" s="4" t="str">
        <f>[4]IC_171123_Nitrate!P29</f>
        <v>10 50 Bottom</v>
      </c>
    </row>
    <row r="105" spans="1:16" x14ac:dyDescent="0.45">
      <c r="A105" s="4">
        <f>[4]IC_171123_Nitrate!A30</f>
        <v>29</v>
      </c>
      <c r="B105" s="4" t="str">
        <f>[4]IC_171123_Nitrate!B30</f>
        <v>Cal Check</v>
      </c>
      <c r="C105" s="4"/>
      <c r="D105" s="4"/>
      <c r="E105" s="4"/>
      <c r="F105" s="4" t="str">
        <f>[4]IC_171123_Nitrate!F30</f>
        <v>17.11.2023</v>
      </c>
      <c r="G105" s="4">
        <f>[4]IC_171123_Nitrate!G30</f>
        <v>1</v>
      </c>
      <c r="H105" s="4">
        <f>[4]IC_171123_Nitrate!H30</f>
        <v>5.19</v>
      </c>
      <c r="I105" s="6">
        <f>[4]IC_171123_Nitrate!I30</f>
        <v>0.879</v>
      </c>
      <c r="J105" s="6">
        <f>[4]IC_171123_Nitrate!J30</f>
        <v>0</v>
      </c>
      <c r="K105" s="6">
        <f>[4]IC_171123_Nitrate!K30</f>
        <v>7.4602785900520026</v>
      </c>
      <c r="L105" s="6">
        <f>[4]IC_171123_Nitrate!L30</f>
        <v>7.6481000000000003</v>
      </c>
      <c r="M105" s="6">
        <f>[4]IC_171123_Nitrate!M30</f>
        <v>20</v>
      </c>
      <c r="N105" s="6"/>
      <c r="O105" s="6"/>
      <c r="P105" s="4" t="str">
        <f>[4]IC_171123_Nitrate!P30</f>
        <v>x20 dil</v>
      </c>
    </row>
    <row r="106" spans="1:16" x14ac:dyDescent="0.45">
      <c r="A106" s="4">
        <f>[4]IC_171123_Nitrate!A31</f>
        <v>30</v>
      </c>
      <c r="B106" s="4" t="str">
        <f>[4]IC_171123_Nitrate!B31</f>
        <v>Blank</v>
      </c>
      <c r="C106" s="4"/>
      <c r="D106" s="4"/>
      <c r="E106" s="4"/>
      <c r="F106" s="4" t="str">
        <f>[4]IC_171123_Nitrate!F31</f>
        <v>17.11.2023</v>
      </c>
      <c r="G106" s="4">
        <f>[4]IC_171123_Nitrate!G31</f>
        <v>1</v>
      </c>
      <c r="H106" s="4" t="str">
        <f>[4]IC_171123_Nitrate!H31</f>
        <v>NA</v>
      </c>
      <c r="I106" s="6" t="str">
        <f>[4]IC_171123_Nitrate!I31</f>
        <v>NA</v>
      </c>
      <c r="J106" s="6">
        <f>[4]IC_171123_Nitrate!J31</f>
        <v>0</v>
      </c>
      <c r="K106" s="6" t="str">
        <f>[4]IC_171123_Nitrate!K31</f>
        <v>NA</v>
      </c>
      <c r="L106" s="6" t="str">
        <f>[4]IC_171123_Nitrate!L31</f>
        <v>NA</v>
      </c>
      <c r="M106" s="6">
        <f>[4]IC_171123_Nitrate!M31</f>
        <v>0</v>
      </c>
      <c r="N106" s="6"/>
      <c r="O106" s="6"/>
      <c r="P106" s="4" t="str">
        <f>[4]IC_171123_Nitrate!P31</f>
        <v>DI Water</v>
      </c>
    </row>
  </sheetData>
  <conditionalFormatting sqref="K1">
    <cfRule type="cellIs" dxfId="71" priority="7" operator="lessThan">
      <formula>$U$13</formula>
    </cfRule>
    <cfRule type="cellIs" dxfId="70" priority="8" operator="lessThan">
      <formula>$V$13</formula>
    </cfRule>
  </conditionalFormatting>
  <conditionalFormatting sqref="L1">
    <cfRule type="cellIs" dxfId="67" priority="9" operator="lessThan">
      <formula>$U$14</formula>
    </cfRule>
    <cfRule type="cellIs" dxfId="66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FA6692C1-7F2D-4AC5-9131-3B8155E451EC}">
            <xm:f>Quality_Nitrate!$S$8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AD7AB745-F422-42C3-B347-A17DC81C346F}">
            <xm:f>Quality_Nitrate!$T$8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831DE002-3AE5-45B0-AD28-A560403EA7BC}">
            <xm:f>Quality_Nitrate!$U$8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D6E56586-3E9B-4FA9-90C8-FEE1F27E8197}">
            <xm:f>Quality_Nitrate!$V$8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63EA707D-3553-46BE-8872-5946A31F6184}">
            <xm:f>Quality_Nitrate!$W$8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7D96F460-C1F5-4B03-BFDF-B63FBAAAA20F}">
            <xm:f>Quality_Nitrate!$X$8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AC26-D786-48C9-BCD2-D82F8056ED38}">
  <dimension ref="A1:X104"/>
  <sheetViews>
    <sheetView topLeftCell="A46" zoomScale="55" zoomScaleNormal="55" workbookViewId="0">
      <selection activeCell="F70" sqref="F70"/>
    </sheetView>
  </sheetViews>
  <sheetFormatPr defaultRowHeight="14.25" x14ac:dyDescent="0.45"/>
  <cols>
    <col min="1" max="1" width="18.265625" customWidth="1"/>
    <col min="8" max="8" width="15.73046875" bestFit="1" customWidth="1"/>
    <col min="9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[4]IC_171123_Nitrate!A1</f>
        <v>sample_no</v>
      </c>
      <c r="B2" s="1" t="str">
        <f>[4]IC_171123_Nitrate!B1</f>
        <v>sample_id</v>
      </c>
      <c r="C2" s="1" t="str">
        <f>[4]IC_171123_Nitrate!C1</f>
        <v>X</v>
      </c>
      <c r="D2" s="1" t="str">
        <f>[4]IC_171123_Nitrate!D1</f>
        <v>Y</v>
      </c>
      <c r="E2" s="1" t="str">
        <f>[4]IC_171123_Nitrate!E1</f>
        <v>B_T</v>
      </c>
      <c r="F2" s="1" t="str">
        <f>[4]IC_171123_Nitrate!F1</f>
        <v>IC_date</v>
      </c>
      <c r="G2" s="1" t="str">
        <f>[4]IC_171123_Nitrate!G1</f>
        <v>V_sample_ml</v>
      </c>
      <c r="H2" s="2" t="str">
        <f>[4]IC_171123_Nitrate!H1</f>
        <v>ret_time_min</v>
      </c>
      <c r="I2" s="2" t="str">
        <f>[4]IC_171123_Nitrate!I1</f>
        <v>peak_area_usmin</v>
      </c>
      <c r="J2" s="3" t="str">
        <f>[4]IC_171123_Nitrate!J1</f>
        <v>c_Nitrate_ calib_ppm</v>
      </c>
      <c r="K2" s="2" t="str">
        <f>[4]IC_171123_Nitrate!K1</f>
        <v>c_Nitrate_calc_ppm</v>
      </c>
      <c r="L2" s="2" t="str">
        <f>[4]IC_171123_Nitrate!L1</f>
        <v>c_Nitrate_measure_ppm</v>
      </c>
      <c r="M2" s="1" t="str">
        <f>[4]IC_171123_Nitrate!M1</f>
        <v>dilution_factor</v>
      </c>
      <c r="N2" s="2" t="str">
        <f>[4]IC_171123_Nitrate!N1</f>
        <v>c_Nitrate_calc_undil_ppm</v>
      </c>
      <c r="O2" s="2" t="str">
        <f>[4]IC_171123_Nitrate!O1</f>
        <v>c_Nitrate_measure_undil_ppm</v>
      </c>
      <c r="P2" s="1" t="str">
        <f>[4]IC_171123_Nitrate!P1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[4]IC_171123_Nitrate!A8</f>
        <v>1</v>
      </c>
      <c r="B3" s="4" t="str">
        <f>[4]IC_171123_Nitrate!B8</f>
        <v xml:space="preserve">Blank </v>
      </c>
      <c r="C3" s="4">
        <f>[4]IC_171123_Nitrate!C8</f>
        <v>0</v>
      </c>
      <c r="D3" s="4">
        <f>[4]IC_171123_Nitrate!D8</f>
        <v>0</v>
      </c>
      <c r="E3" s="4">
        <f>[4]IC_171123_Nitrate!E8</f>
        <v>0</v>
      </c>
      <c r="F3" s="4" t="str">
        <f>[4]IC_171123_Nitrate!F8</f>
        <v>17.11.2023</v>
      </c>
      <c r="G3" s="4">
        <f>[4]IC_171123_Nitrate!G8</f>
        <v>1</v>
      </c>
      <c r="H3" s="4" t="str">
        <f>[4]IC_171123_Nitrate!H8</f>
        <v>NA</v>
      </c>
      <c r="I3" s="6" t="str">
        <f>[4]IC_171123_Nitrate!I8</f>
        <v>NA</v>
      </c>
      <c r="J3" s="6">
        <f>[4]IC_171123_Nitrate!J8</f>
        <v>0</v>
      </c>
      <c r="K3" s="6" t="str">
        <f>[4]IC_171123_Nitrate!K8</f>
        <v>NA</v>
      </c>
      <c r="L3" s="6" t="str">
        <f>[4]IC_171123_Nitrate!L8</f>
        <v>NA</v>
      </c>
      <c r="M3" s="4">
        <f>[4]IC_171123_Nitrate!M8</f>
        <v>0</v>
      </c>
      <c r="N3" s="4"/>
      <c r="O3" s="4"/>
      <c r="P3" s="4" t="str">
        <f>[4]IC_171123_Nitrate!P8</f>
        <v>DI Water</v>
      </c>
      <c r="R3" s="1" t="str">
        <f t="shared" si="0"/>
        <v>17.11.2023</v>
      </c>
      <c r="S3" s="4" t="e">
        <f>[4]IC_171123_Nitrate!U12</f>
        <v>#DIV/0!</v>
      </c>
      <c r="T3" s="4" t="e">
        <f>[4]IC_171123_Nitrate!V12</f>
        <v>#DIV/0!</v>
      </c>
      <c r="U3" s="4" t="e">
        <f>[4]IC_171123_Nitrate!U13</f>
        <v>#DIV/0!</v>
      </c>
      <c r="V3" s="4" t="e">
        <f>[4]IC_171123_Nitrate!V13</f>
        <v>#DIV/0!</v>
      </c>
      <c r="W3" s="4" t="e">
        <f>[4]IC_171123_Nitrate!U14</f>
        <v>#DIV/0!</v>
      </c>
      <c r="X3" s="4" t="e">
        <f>[4]IC_171123_Nitrate!V14</f>
        <v>#DIV/0!</v>
      </c>
    </row>
    <row r="4" spans="1:24" x14ac:dyDescent="0.45">
      <c r="A4" s="4">
        <f>[4]IC_171123_Nitrate!A16</f>
        <v>15</v>
      </c>
      <c r="B4" s="4" t="str">
        <f>[4]IC_171123_Nitrate!B16</f>
        <v>Blank</v>
      </c>
      <c r="C4" s="4">
        <f>[4]IC_171123_Nitrate!C16</f>
        <v>0</v>
      </c>
      <c r="D4" s="4">
        <f>[4]IC_171123_Nitrate!D16</f>
        <v>0</v>
      </c>
      <c r="E4" s="4">
        <f>[4]IC_171123_Nitrate!E16</f>
        <v>0</v>
      </c>
      <c r="F4" s="4" t="str">
        <f>[4]IC_171123_Nitrate!F16</f>
        <v>17.11.2023</v>
      </c>
      <c r="G4" s="4">
        <f>[4]IC_171123_Nitrate!G16</f>
        <v>1</v>
      </c>
      <c r="H4" s="4" t="str">
        <f>[4]IC_171123_Nitrate!H16</f>
        <v>NA</v>
      </c>
      <c r="I4" s="6" t="str">
        <f>[4]IC_171123_Nitrate!I16</f>
        <v>NA</v>
      </c>
      <c r="J4" s="6">
        <f>[4]IC_171123_Nitrate!J16</f>
        <v>0</v>
      </c>
      <c r="K4" s="6" t="str">
        <f>[4]IC_171123_Nitrate!K16</f>
        <v>NA</v>
      </c>
      <c r="L4" s="6" t="str">
        <f>[4]IC_171123_Nitrate!L16</f>
        <v>NA</v>
      </c>
      <c r="M4" s="4">
        <f>[4]IC_171123_Nitrate!M16</f>
        <v>0</v>
      </c>
      <c r="N4" s="4"/>
      <c r="O4" s="4"/>
      <c r="P4" s="4" t="str">
        <f>[4]IC_171123_Nitrate!P16</f>
        <v>DI Water</v>
      </c>
      <c r="R4" s="1" t="str">
        <f>$F$6</f>
        <v>10.11.2023</v>
      </c>
      <c r="S4" s="4" t="e">
        <f>[2]IC_101123_Nitrate!U12</f>
        <v>#DIV/0!</v>
      </c>
      <c r="T4" s="4" t="e">
        <f>[2]IC_101123_Nitrate!V12</f>
        <v>#DIV/0!</v>
      </c>
      <c r="U4" s="4" t="e">
        <f>[2]IC_101123_Nitrate!U13</f>
        <v>#DIV/0!</v>
      </c>
      <c r="V4" s="4" t="e">
        <f>[2]IC_101123_Nitrate!V13</f>
        <v>#DIV/0!</v>
      </c>
      <c r="W4" s="4" t="e">
        <f>[2]IC_101123_Nitrate!U14</f>
        <v>#DIV/0!</v>
      </c>
      <c r="X4" s="4" t="e">
        <f>[2]IC_101123_Nitrate!V14</f>
        <v>#DIV/0!</v>
      </c>
    </row>
    <row r="5" spans="1:24" x14ac:dyDescent="0.45">
      <c r="A5" s="4">
        <f>[4]IC_171123_Nitrate!A31</f>
        <v>30</v>
      </c>
      <c r="B5" s="4" t="str">
        <f>[4]IC_171123_Nitrate!B31</f>
        <v>Blank</v>
      </c>
      <c r="C5" s="4">
        <f>[4]IC_171123_Nitrate!C31</f>
        <v>0</v>
      </c>
      <c r="D5" s="4">
        <f>[4]IC_171123_Nitrate!D31</f>
        <v>0</v>
      </c>
      <c r="E5" s="4">
        <f>[4]IC_171123_Nitrate!E31</f>
        <v>0</v>
      </c>
      <c r="F5" s="4" t="str">
        <f>[4]IC_171123_Nitrate!F31</f>
        <v>17.11.2023</v>
      </c>
      <c r="G5" s="4">
        <f>[4]IC_171123_Nitrate!G31</f>
        <v>1</v>
      </c>
      <c r="H5" s="4" t="str">
        <f>[4]IC_171123_Nitrate!H31</f>
        <v>NA</v>
      </c>
      <c r="I5" s="6" t="str">
        <f>[4]IC_171123_Nitrate!I31</f>
        <v>NA</v>
      </c>
      <c r="J5" s="6">
        <f>[4]IC_171123_Nitrate!J31</f>
        <v>0</v>
      </c>
      <c r="K5" s="6" t="str">
        <f>[4]IC_171123_Nitrate!K31</f>
        <v>NA</v>
      </c>
      <c r="L5" s="6" t="str">
        <f>[4]IC_171123_Nitrate!L31</f>
        <v>NA</v>
      </c>
      <c r="M5" s="4">
        <f>[4]IC_171123_Nitrate!M31</f>
        <v>0</v>
      </c>
      <c r="N5" s="4"/>
      <c r="O5" s="4"/>
      <c r="P5" s="4" t="str">
        <f>[4]IC_171123_Nitrate!P31</f>
        <v>DI Water</v>
      </c>
      <c r="R5" s="1" t="str">
        <f>$F$9</f>
        <v>23.11.2023</v>
      </c>
      <c r="S5" s="4">
        <f>[3]IC_231123_Nitrate!U12</f>
        <v>2.1188225099390855E-2</v>
      </c>
      <c r="T5" s="4">
        <f>[3]IC_231123_Nitrate!V12</f>
        <v>3.702741699796952E-2</v>
      </c>
      <c r="U5" s="4">
        <f>[3]IC_231123_Nitrate!U13</f>
        <v>-0.10181463241169444</v>
      </c>
      <c r="V5" s="4">
        <f>[3]IC_231123_Nitrate!V13</f>
        <v>3.7927932865411684E-2</v>
      </c>
      <c r="W5" s="4">
        <f>[3]IC_231123_Nitrate!U14</f>
        <v>-5.7545022429062384E-3</v>
      </c>
      <c r="X5" s="4">
        <f>[3]IC_231123_Nitrate!V14</f>
        <v>0.13481832585697923</v>
      </c>
    </row>
    <row r="6" spans="1:24" x14ac:dyDescent="0.45">
      <c r="A6" s="4">
        <f>[2]IC_101123_Nitrate!A9</f>
        <v>2</v>
      </c>
      <c r="B6" s="4" t="str">
        <f>[2]IC_101123_Nitrate!B9</f>
        <v xml:space="preserve">Blank </v>
      </c>
      <c r="C6" s="4">
        <f>[2]IC_101123_Nitrate!C9</f>
        <v>0</v>
      </c>
      <c r="D6" s="4">
        <f>[2]IC_101123_Nitrate!D9</f>
        <v>0</v>
      </c>
      <c r="E6" s="4">
        <f>[2]IC_101123_Nitrate!E9</f>
        <v>0</v>
      </c>
      <c r="F6" s="4" t="str">
        <f>[2]IC_101123_Nitrate!F9</f>
        <v>10.11.2023</v>
      </c>
      <c r="G6" s="4">
        <f>[2]IC_101123_Nitrate!G9</f>
        <v>1</v>
      </c>
      <c r="H6" s="4" t="str">
        <f>[2]IC_101123_Nitrate!H9</f>
        <v>NA</v>
      </c>
      <c r="I6" s="6" t="str">
        <f>[2]IC_101123_Nitrate!I9</f>
        <v>NA</v>
      </c>
      <c r="J6" s="6">
        <f>[2]IC_101123_Nitrate!J9</f>
        <v>0</v>
      </c>
      <c r="K6" s="6" t="str">
        <f>[2]IC_101123_Nitrate!K9</f>
        <v>NA</v>
      </c>
      <c r="L6" s="6" t="str">
        <f>[2]IC_101123_Nitrate!L9</f>
        <v>NA</v>
      </c>
      <c r="M6" s="4">
        <f>[2]IC_101123_Nitrate!M9</f>
        <v>0</v>
      </c>
      <c r="N6" s="4"/>
      <c r="O6" s="4"/>
      <c r="P6" s="4" t="str">
        <f>[2]IC_101123_Nitrate!P9</f>
        <v>DI Water</v>
      </c>
      <c r="R6" s="1" t="str">
        <f>$F$12</f>
        <v>20.11.2023</v>
      </c>
      <c r="S6" s="4" t="e">
        <f>[1]IC_201123_Nitrate!U12</f>
        <v>#DIV/0!</v>
      </c>
      <c r="T6" s="4" t="e">
        <f>[1]IC_201123_Nitrate!V12</f>
        <v>#DIV/0!</v>
      </c>
      <c r="U6" s="4" t="e">
        <f>[1]IC_201123_Nitrate!U13</f>
        <v>#DIV/0!</v>
      </c>
      <c r="V6" s="4" t="e">
        <f>[1]IC_201123_Nitrate!V13</f>
        <v>#DIV/0!</v>
      </c>
      <c r="W6" s="4" t="e">
        <f>[1]IC_201123_Nitrate!U14</f>
        <v>#DIV/0!</v>
      </c>
      <c r="X6" s="4" t="e">
        <f>[1]IC_201123_Nitrate!V14</f>
        <v>#DIV/0!</v>
      </c>
    </row>
    <row r="7" spans="1:24" x14ac:dyDescent="0.45">
      <c r="A7" s="4">
        <f>[2]IC_101123_Nitrate!A17</f>
        <v>14</v>
      </c>
      <c r="B7" s="4" t="str">
        <f>[2]IC_101123_Nitrate!B17</f>
        <v>PB</v>
      </c>
      <c r="C7" s="4">
        <f>[2]IC_101123_Nitrate!C17</f>
        <v>0</v>
      </c>
      <c r="D7" s="4">
        <f>[2]IC_101123_Nitrate!D17</f>
        <v>0</v>
      </c>
      <c r="E7" s="4">
        <f>[2]IC_101123_Nitrate!E17</f>
        <v>0</v>
      </c>
      <c r="F7" s="4" t="str">
        <f>[2]IC_101123_Nitrate!F17</f>
        <v>10.11.2023</v>
      </c>
      <c r="G7" s="4">
        <f>[2]IC_101123_Nitrate!G17</f>
        <v>1</v>
      </c>
      <c r="H7" s="4" t="str">
        <f>[2]IC_101123_Nitrate!H17</f>
        <v>NA</v>
      </c>
      <c r="I7" s="6" t="str">
        <f>[2]IC_101123_Nitrate!I17</f>
        <v>NA</v>
      </c>
      <c r="J7" s="6">
        <f>[2]IC_101123_Nitrate!J17</f>
        <v>0</v>
      </c>
      <c r="K7" s="6" t="str">
        <f>[2]IC_101123_Nitrate!K17</f>
        <v>NA</v>
      </c>
      <c r="L7" s="6" t="str">
        <f>[2]IC_101123_Nitrate!L17</f>
        <v>NA</v>
      </c>
      <c r="M7" s="4">
        <f>[2]IC_101123_Nitrate!M17</f>
        <v>0</v>
      </c>
      <c r="N7" s="4"/>
      <c r="O7" s="4"/>
      <c r="P7" s="4" t="str">
        <f>[2]IC_101123_Nitrate!P17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[2]IC_101123_Nitrate!A19</f>
        <v>16</v>
      </c>
      <c r="B8" s="4" t="str">
        <f>[2]IC_101123_Nitrate!B19</f>
        <v>Blank</v>
      </c>
      <c r="C8" s="4">
        <f>[2]IC_101123_Nitrate!C19</f>
        <v>0</v>
      </c>
      <c r="D8" s="4">
        <f>[2]IC_101123_Nitrate!D19</f>
        <v>0</v>
      </c>
      <c r="E8" s="4">
        <f>[2]IC_101123_Nitrate!E19</f>
        <v>0</v>
      </c>
      <c r="F8" s="4" t="str">
        <f>[2]IC_101123_Nitrate!F19</f>
        <v>10.11.2023</v>
      </c>
      <c r="G8" s="4">
        <f>[2]IC_101123_Nitrate!G19</f>
        <v>1</v>
      </c>
      <c r="H8" s="4" t="str">
        <f>[2]IC_101123_Nitrate!H19</f>
        <v>NA</v>
      </c>
      <c r="I8" s="6" t="str">
        <f>[2]IC_101123_Nitrate!I19</f>
        <v>NA</v>
      </c>
      <c r="J8" s="6">
        <f>[2]IC_101123_Nitrate!J19</f>
        <v>0</v>
      </c>
      <c r="K8" s="6" t="str">
        <f>[2]IC_101123_Nitrate!K19</f>
        <v>NA</v>
      </c>
      <c r="L8" s="6" t="str">
        <f>[2]IC_101123_Nitrate!L19</f>
        <v>NA</v>
      </c>
      <c r="M8" s="4">
        <f>[2]IC_101123_Nitrate!M19</f>
        <v>0</v>
      </c>
      <c r="N8" s="4"/>
      <c r="O8" s="4"/>
      <c r="P8" s="4" t="str">
        <f>[2]IC_101123_Nitrate!P19</f>
        <v>DI Water</v>
      </c>
      <c r="R8" s="1" t="s">
        <v>23</v>
      </c>
      <c r="S8" s="6" cm="1">
        <f t="array" ref="S8">AVERAGE(IF(ISNUMBER(S3:S6), S3:S6))</f>
        <v>2.1188225099390855E-2</v>
      </c>
      <c r="T8" s="4" cm="1">
        <f t="array" ref="T8">AVERAGE(IF(ISNUMBER(T3:T6), T3:T6))</f>
        <v>3.702741699796952E-2</v>
      </c>
      <c r="U8" s="4" cm="1">
        <f t="array" ref="U8">AVERAGE(IF(ISNUMBER(U3:U6), U3:U6))</f>
        <v>-0.10181463241169444</v>
      </c>
      <c r="V8" s="4" cm="1">
        <f t="array" ref="V8">AVERAGE(IF(ISNUMBER(V3:V6), V3:V6))</f>
        <v>3.7927932865411684E-2</v>
      </c>
      <c r="W8" s="4" cm="1">
        <f t="array" ref="W8">AVERAGE(IF(ISNUMBER(W3:W6), W3:W6))</f>
        <v>-5.7545022429062384E-3</v>
      </c>
      <c r="X8" s="4" cm="1">
        <f t="array" ref="X8">AVERAGE(IF(ISNUMBER(X3:X6), X3:X6))</f>
        <v>0.13481832585697923</v>
      </c>
    </row>
    <row r="9" spans="1:24" x14ac:dyDescent="0.45">
      <c r="A9" s="4">
        <f>[3]IC_231123_Nitrate!A8</f>
        <v>1</v>
      </c>
      <c r="B9" s="4" t="str">
        <f>[3]IC_231123_Nitrate!B8</f>
        <v xml:space="preserve">Blank </v>
      </c>
      <c r="C9" s="4">
        <f>[3]IC_231123_Nitrate!C8</f>
        <v>0</v>
      </c>
      <c r="D9" s="4">
        <f>[3]IC_231123_Nitrate!D8</f>
        <v>0</v>
      </c>
      <c r="E9" s="4">
        <f>[3]IC_231123_Nitrate!E8</f>
        <v>0</v>
      </c>
      <c r="F9" s="4" t="str">
        <f>[3]IC_231123_Nitrate!F8</f>
        <v>23.11.2023</v>
      </c>
      <c r="G9" s="4">
        <f>[3]IC_231123_Nitrate!G8</f>
        <v>1</v>
      </c>
      <c r="H9" s="4">
        <f>[3]IC_231123_Nitrate!H8</f>
        <v>5.18</v>
      </c>
      <c r="I9" s="6">
        <f>[3]IC_231123_Nitrate!I8</f>
        <v>1.6E-2</v>
      </c>
      <c r="J9" s="6">
        <f>[3]IC_231123_Nitrate!J8</f>
        <v>0</v>
      </c>
      <c r="K9" s="6">
        <f>[3]IC_231123_Nitrate!K8</f>
        <v>-0.14758817245504774</v>
      </c>
      <c r="L9" s="6">
        <f>[3]IC_231123_Nitrate!L8</f>
        <v>-5.1799999999999999E-2</v>
      </c>
      <c r="M9" s="4">
        <f>[3]IC_231123_Nitrate!M8</f>
        <v>0</v>
      </c>
      <c r="N9" s="4"/>
      <c r="O9" s="4"/>
      <c r="P9" s="4" t="str">
        <f>[3]IC_231123_Nitrate!P8</f>
        <v>DI Water</v>
      </c>
      <c r="R9" s="1" t="s">
        <v>24</v>
      </c>
      <c r="S9" s="4" cm="1">
        <f t="array" ref="S9">MEDIAN(IF(ISNUMBER(S3:S6), S3:S6))</f>
        <v>2.1188225099390855E-2</v>
      </c>
      <c r="T9" s="4" cm="1">
        <f t="array" ref="T9">MEDIAN(IF(ISNUMBER(T3:T6), T3:T6))</f>
        <v>3.702741699796952E-2</v>
      </c>
      <c r="U9" s="4" cm="1">
        <f t="array" ref="U9">MEDIAN(IF(ISNUMBER(U3:U6), U3:U6))</f>
        <v>-0.10181463241169444</v>
      </c>
      <c r="V9" s="4" cm="1">
        <f t="array" ref="V9">MEDIAN(IF(ISNUMBER(V3:V6), V3:V6))</f>
        <v>3.7927932865411684E-2</v>
      </c>
      <c r="W9" s="4" cm="1">
        <f t="array" ref="W9">MEDIAN(IF(ISNUMBER(W3:W6), W3:W6))</f>
        <v>-5.7545022429062384E-3</v>
      </c>
      <c r="X9" s="4" cm="1">
        <f t="array" ref="X9">MEDIAN(IF(ISNUMBER(X3:X6), X3:X6))</f>
        <v>0.13481832585697923</v>
      </c>
    </row>
    <row r="10" spans="1:24" x14ac:dyDescent="0.45">
      <c r="A10" s="4">
        <f>[3]IC_231123_Nitrate!A23</f>
        <v>16</v>
      </c>
      <c r="B10" s="4" t="str">
        <f>[3]IC_231123_Nitrate!B23</f>
        <v>Blank</v>
      </c>
      <c r="C10" s="4">
        <f>[3]IC_231123_Nitrate!C23</f>
        <v>0</v>
      </c>
      <c r="D10" s="4">
        <f>[3]IC_231123_Nitrate!D23</f>
        <v>0</v>
      </c>
      <c r="E10" s="4">
        <f>[3]IC_231123_Nitrate!E23</f>
        <v>0</v>
      </c>
      <c r="F10" s="4" t="str">
        <f>[3]IC_231123_Nitrate!F23</f>
        <v>23.11.2023</v>
      </c>
      <c r="G10" s="4">
        <f>[3]IC_231123_Nitrate!G23</f>
        <v>1</v>
      </c>
      <c r="H10" s="4">
        <f>[3]IC_231123_Nitrate!H23</f>
        <v>5.1769999999999996</v>
      </c>
      <c r="I10" s="6">
        <f>[3]IC_231123_Nitrate!I23</f>
        <v>1.2800000000000001E-2</v>
      </c>
      <c r="J10" s="6">
        <f>[3]IC_231123_Nitrate!J23</f>
        <v>0</v>
      </c>
      <c r="K10" s="6">
        <f>[3]IC_231123_Nitrate!K23</f>
        <v>-0.17582043403443218</v>
      </c>
      <c r="L10" s="6">
        <f>[3]IC_231123_Nitrate!L23</f>
        <v>-8.0199999999999994E-2</v>
      </c>
      <c r="M10" s="4">
        <f>[3]IC_231123_Nitrate!M23</f>
        <v>0</v>
      </c>
      <c r="N10" s="4"/>
      <c r="O10" s="4"/>
      <c r="P10" s="4" t="str">
        <f>[3]IC_231123_Nitrate!P23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[3]IC_231123_Nitrate!A24</f>
        <v>17</v>
      </c>
      <c r="B11" s="4" t="str">
        <f>[3]IC_231123_Nitrate!B24</f>
        <v>Blank</v>
      </c>
      <c r="C11" s="4">
        <f>[3]IC_231123_Nitrate!C24</f>
        <v>0</v>
      </c>
      <c r="D11" s="4">
        <f>[3]IC_231123_Nitrate!D24</f>
        <v>0</v>
      </c>
      <c r="E11" s="4">
        <f>[3]IC_231123_Nitrate!E24</f>
        <v>0</v>
      </c>
      <c r="F11" s="4" t="str">
        <f>[3]IC_231123_Nitrate!F24</f>
        <v>23.11.2023</v>
      </c>
      <c r="G11" s="4">
        <f>[3]IC_231123_Nitrate!G24</f>
        <v>1</v>
      </c>
      <c r="H11" s="4" t="str">
        <f>[3]IC_231123_Nitrate!H24</f>
        <v>NA</v>
      </c>
      <c r="I11" s="6" t="str">
        <f>[3]IC_231123_Nitrate!I24</f>
        <v>NA</v>
      </c>
      <c r="J11" s="6">
        <f>[3]IC_231123_Nitrate!J24</f>
        <v>0</v>
      </c>
      <c r="K11" s="6" t="str">
        <f>[3]IC_231123_Nitrate!K24</f>
        <v>NA</v>
      </c>
      <c r="L11" s="6" t="str">
        <f>[3]IC_231123_Nitrate!L24</f>
        <v>NA</v>
      </c>
      <c r="M11" s="4">
        <f>[3]IC_231123_Nitrate!M24</f>
        <v>0</v>
      </c>
      <c r="N11" s="4"/>
      <c r="O11" s="4"/>
      <c r="P11" s="4" t="str">
        <f>[3]IC_231123_Nitrate!P24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[1]IC_201123_Nitrate!A8</f>
        <v>1</v>
      </c>
      <c r="B12" s="4" t="str">
        <f>[1]IC_201123_Nitrate!B8</f>
        <v xml:space="preserve">Blank </v>
      </c>
      <c r="C12" s="4">
        <f>[1]IC_201123_Nitrate!C8</f>
        <v>0</v>
      </c>
      <c r="D12" s="4">
        <f>[1]IC_201123_Nitrate!D8</f>
        <v>0</v>
      </c>
      <c r="E12" s="4">
        <f>[1]IC_201123_Nitrate!E8</f>
        <v>0</v>
      </c>
      <c r="F12" s="4" t="str">
        <f>[1]IC_201123_Nitrate!F8</f>
        <v>20.11.2023</v>
      </c>
      <c r="G12" s="4">
        <f>[1]IC_201123_Nitrate!G8</f>
        <v>1</v>
      </c>
      <c r="H12" s="4" t="str">
        <f>[1]IC_201123_Nitrate!H8</f>
        <v>NA</v>
      </c>
      <c r="I12" s="6" t="str">
        <f>[1]IC_201123_Nitrate!I8</f>
        <v>NA</v>
      </c>
      <c r="J12" s="6">
        <f>[1]IC_201123_Nitrate!J8</f>
        <v>0</v>
      </c>
      <c r="K12" s="6" t="str">
        <f>[1]IC_201123_Nitrate!K8</f>
        <v>NA</v>
      </c>
      <c r="L12" s="6" t="str">
        <f>[1]IC_201123_Nitrate!L8</f>
        <v>NA</v>
      </c>
      <c r="M12" s="4">
        <f>[1]IC_201123_Nitrate!M8</f>
        <v>0</v>
      </c>
      <c r="N12" s="4"/>
      <c r="O12" s="4"/>
      <c r="P12" s="4" t="str">
        <f>[1]IC_201123_Nitrate!P8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[1]IC_201123_Nitrate!A22</f>
        <v>15</v>
      </c>
      <c r="B13" s="4" t="str">
        <f>[1]IC_201123_Nitrate!B22</f>
        <v>Blank</v>
      </c>
      <c r="C13" s="4">
        <f>[1]IC_201123_Nitrate!C22</f>
        <v>0</v>
      </c>
      <c r="D13" s="4">
        <f>[1]IC_201123_Nitrate!D22</f>
        <v>0</v>
      </c>
      <c r="E13" s="4">
        <f>[1]IC_201123_Nitrate!E22</f>
        <v>0</v>
      </c>
      <c r="F13" s="4" t="str">
        <f>[1]IC_201123_Nitrate!F22</f>
        <v>20.11.2023</v>
      </c>
      <c r="G13" s="4">
        <f>[1]IC_201123_Nitrate!G22</f>
        <v>1</v>
      </c>
      <c r="H13" s="4" t="str">
        <f>[1]IC_201123_Nitrate!H22</f>
        <v>NA</v>
      </c>
      <c r="I13" s="6" t="str">
        <f>[1]IC_201123_Nitrate!I22</f>
        <v>NA</v>
      </c>
      <c r="J13" s="6">
        <f>[1]IC_201123_Nitrate!J22</f>
        <v>0</v>
      </c>
      <c r="K13" s="6" t="str">
        <f>[1]IC_201123_Nitrate!K22</f>
        <v>NA</v>
      </c>
      <c r="L13" s="6" t="str">
        <f>[1]IC_201123_Nitrate!L22</f>
        <v>NA</v>
      </c>
      <c r="M13" s="4">
        <f>[1]IC_201123_Nitrate!M22</f>
        <v>0</v>
      </c>
      <c r="N13" s="4"/>
      <c r="O13" s="4"/>
      <c r="P13" s="4" t="str">
        <f>[1]IC_201123_Nitrate!P22</f>
        <v>DI Water</v>
      </c>
    </row>
    <row r="14" spans="1:24" x14ac:dyDescent="0.45">
      <c r="A14" s="4">
        <f>[1]IC_201123_Nitrate!A26</f>
        <v>19</v>
      </c>
      <c r="B14" s="4" t="str">
        <f>[1]IC_201123_Nitrate!B26</f>
        <v>Blank</v>
      </c>
      <c r="C14" s="4">
        <f>[1]IC_201123_Nitrate!C26</f>
        <v>0</v>
      </c>
      <c r="D14" s="4">
        <f>[1]IC_201123_Nitrate!D26</f>
        <v>0</v>
      </c>
      <c r="E14" s="4">
        <f>[1]IC_201123_Nitrate!E26</f>
        <v>0</v>
      </c>
      <c r="F14" s="4" t="str">
        <f>[1]IC_201123_Nitrate!F26</f>
        <v>20.11.2023</v>
      </c>
      <c r="G14" s="4">
        <f>[1]IC_201123_Nitrate!G26</f>
        <v>1</v>
      </c>
      <c r="H14" s="4" t="str">
        <f>[1]IC_201123_Nitrate!H26</f>
        <v>NA</v>
      </c>
      <c r="I14" s="6" t="str">
        <f>[1]IC_201123_Nitrate!I26</f>
        <v>NA</v>
      </c>
      <c r="J14" s="6">
        <f>[1]IC_201123_Nitrate!J26</f>
        <v>0</v>
      </c>
      <c r="K14" s="6" t="str">
        <f>[1]IC_201123_Nitrate!K26</f>
        <v>NA</v>
      </c>
      <c r="L14" s="6" t="str">
        <f>[1]IC_201123_Nitrate!L26</f>
        <v>NA</v>
      </c>
      <c r="M14" s="4">
        <f>[1]IC_201123_Nitrate!M26</f>
        <v>0</v>
      </c>
      <c r="N14" s="4"/>
      <c r="O14" s="4"/>
      <c r="P14" s="4" t="str">
        <f>[1]IC_201123_Nitrate!P26</f>
        <v>DI Water</v>
      </c>
    </row>
    <row r="15" spans="1:24" x14ac:dyDescent="0.45">
      <c r="A15" s="4">
        <f>[1]IC_201123_Nitrate!A35</f>
        <v>28</v>
      </c>
      <c r="B15" s="4" t="str">
        <f>[1]IC_201123_Nitrate!B35</f>
        <v>Blank</v>
      </c>
      <c r="C15" s="4">
        <f>[1]IC_201123_Nitrate!C35</f>
        <v>0</v>
      </c>
      <c r="D15" s="4">
        <f>[1]IC_201123_Nitrate!D35</f>
        <v>0</v>
      </c>
      <c r="E15" s="4">
        <f>[1]IC_201123_Nitrate!E35</f>
        <v>0</v>
      </c>
      <c r="F15" s="4" t="str">
        <f>[1]IC_201123_Nitrate!F35</f>
        <v>20.11.2023</v>
      </c>
      <c r="G15" s="4">
        <f>[1]IC_201123_Nitrate!G35</f>
        <v>1</v>
      </c>
      <c r="H15" s="4" t="str">
        <f>[1]IC_201123_Nitrate!H35</f>
        <v>NA</v>
      </c>
      <c r="I15" s="6" t="str">
        <f>[1]IC_201123_Nitrate!I35</f>
        <v>NA</v>
      </c>
      <c r="J15" s="6">
        <f>[1]IC_201123_Nitrate!J35</f>
        <v>0</v>
      </c>
      <c r="K15" s="6" t="str">
        <f>[1]IC_201123_Nitrate!K35</f>
        <v>NA</v>
      </c>
      <c r="L15" s="6" t="str">
        <f>[1]IC_201123_Nitrate!L35</f>
        <v>NA</v>
      </c>
      <c r="M15" s="4">
        <f>[1]IC_201123_Nitrate!M35</f>
        <v>0</v>
      </c>
      <c r="N15" s="4"/>
      <c r="O15" s="4"/>
      <c r="P15" s="4" t="str">
        <f>[1]IC_201123_Nitrate!P35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2.1188225099390855E-2</v>
      </c>
      <c r="J17" s="6"/>
      <c r="K17" s="6">
        <f xml:space="preserve"> AVERAGE(K3:K15)+3*STDEV(K3:K15)</f>
        <v>-0.10181463241169444</v>
      </c>
      <c r="L17" s="6">
        <f xml:space="preserve"> AVERAGE(L3:L15)+3*STDEV(L3:L15)</f>
        <v>-5.7545022429062384E-3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3.702741699796952E-2</v>
      </c>
      <c r="J18" s="6"/>
      <c r="K18" s="6">
        <f xml:space="preserve"> AVERAGE(K3:K15)+10*STDEV(K3:K15)</f>
        <v>3.7927932865411684E-2</v>
      </c>
      <c r="L18" s="6">
        <f xml:space="preserve"> AVERAGE(L3:L15)+10*STDEV(L3:L15)</f>
        <v>0.13481832585697923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c_Nitrate_ calib_ppm</v>
      </c>
      <c r="K21" s="2" t="str">
        <f t="shared" si="2"/>
        <v>c_Nitrate_calc_ppm</v>
      </c>
      <c r="L21" s="2" t="str">
        <f t="shared" si="2"/>
        <v>c_Nitrate_measure_ppm</v>
      </c>
      <c r="M21" s="1" t="str">
        <f t="shared" si="2"/>
        <v>dilution_factor</v>
      </c>
      <c r="N21" s="2" t="str">
        <f t="shared" si="2"/>
        <v>c_Nitrate_calc_undil_ppm</v>
      </c>
      <c r="O21" s="2" t="str">
        <f t="shared" si="2"/>
        <v>c_Nitrate_measure_undil_ppm</v>
      </c>
      <c r="P21" s="1" t="str">
        <f t="shared" si="2"/>
        <v>IC_notes</v>
      </c>
    </row>
    <row r="22" spans="1:16" x14ac:dyDescent="0.45">
      <c r="A22" s="4">
        <f>[1]IC_201123_Nitrate!A9</f>
        <v>2</v>
      </c>
      <c r="B22" s="4" t="str">
        <f>[1]IC_201123_Nitrate!B9</f>
        <v>Cal Check</v>
      </c>
      <c r="C22" s="4">
        <f>[1]IC_201123_Nitrate!C9</f>
        <v>0</v>
      </c>
      <c r="D22" s="4">
        <f>[1]IC_201123_Nitrate!D9</f>
        <v>0</v>
      </c>
      <c r="E22" s="4">
        <f>[1]IC_201123_Nitrate!E9</f>
        <v>0</v>
      </c>
      <c r="F22" s="4" t="str">
        <f>[1]IC_201123_Nitrate!F9</f>
        <v>20.11.2023</v>
      </c>
      <c r="G22" s="4">
        <f>[1]IC_201123_Nitrate!G9</f>
        <v>1</v>
      </c>
      <c r="H22" s="4">
        <f>[1]IC_201123_Nitrate!H9</f>
        <v>5.1829999999999998</v>
      </c>
      <c r="I22" s="6">
        <f>[1]IC_201123_Nitrate!I9</f>
        <v>0.89249999999999996</v>
      </c>
      <c r="J22" s="6">
        <f>[1]IC_201123_Nitrate!J9</f>
        <v>0</v>
      </c>
      <c r="K22" s="6">
        <f>[1]IC_201123_Nitrate!K9</f>
        <v>7.4559314199518365</v>
      </c>
      <c r="L22" s="6">
        <f>[1]IC_201123_Nitrate!L9</f>
        <v>7.5678999999999998</v>
      </c>
      <c r="M22" s="4">
        <f>[1]IC_201123_Nitrate!M9</f>
        <v>20</v>
      </c>
      <c r="N22" s="4"/>
      <c r="O22" s="4"/>
      <c r="P22" s="4" t="str">
        <f>[1]IC_201123_Nitrate!P9</f>
        <v>x20 dil</v>
      </c>
    </row>
    <row r="23" spans="1:16" x14ac:dyDescent="0.45">
      <c r="A23" s="4">
        <f>[1]IC_201123_Nitrate!A23</f>
        <v>16</v>
      </c>
      <c r="B23" s="4" t="str">
        <f>[1]IC_201123_Nitrate!B23</f>
        <v>Cal Check</v>
      </c>
      <c r="C23" s="4">
        <f>[1]IC_201123_Nitrate!C23</f>
        <v>0</v>
      </c>
      <c r="D23" s="4">
        <f>[1]IC_201123_Nitrate!D23</f>
        <v>0</v>
      </c>
      <c r="E23" s="4">
        <f>[1]IC_201123_Nitrate!E23</f>
        <v>0</v>
      </c>
      <c r="F23" s="4" t="str">
        <f>[1]IC_201123_Nitrate!F23</f>
        <v>20.11.2023</v>
      </c>
      <c r="G23" s="4">
        <f>[1]IC_201123_Nitrate!G23</f>
        <v>1</v>
      </c>
      <c r="H23" s="4">
        <f>[1]IC_201123_Nitrate!H23</f>
        <v>5.1870000000000003</v>
      </c>
      <c r="I23" s="6">
        <f>[1]IC_201123_Nitrate!I23</f>
        <v>0.77429999999999999</v>
      </c>
      <c r="J23" s="6">
        <f>[1]IC_201123_Nitrate!J23</f>
        <v>0</v>
      </c>
      <c r="K23" s="6">
        <f>[1]IC_201123_Nitrate!K23</f>
        <v>6.440438354862752</v>
      </c>
      <c r="L23" s="6">
        <f>[1]IC_201123_Nitrate!L23</f>
        <v>6.5670999999999999</v>
      </c>
      <c r="M23" s="4">
        <f>[1]IC_201123_Nitrate!M23</f>
        <v>20</v>
      </c>
      <c r="N23" s="4"/>
      <c r="O23" s="4"/>
      <c r="P23" s="4" t="str">
        <f>[1]IC_201123_Nitrate!P23</f>
        <v>x20 dil</v>
      </c>
    </row>
    <row r="24" spans="1:16" x14ac:dyDescent="0.45">
      <c r="A24" s="4">
        <f>[1]IC_201123_Nitrate!A34</f>
        <v>27</v>
      </c>
      <c r="B24" s="4" t="str">
        <f>[1]IC_201123_Nitrate!B34</f>
        <v>Cal Check</v>
      </c>
      <c r="C24" s="4">
        <f>[1]IC_201123_Nitrate!C34</f>
        <v>0</v>
      </c>
      <c r="D24" s="4">
        <f>[1]IC_201123_Nitrate!D34</f>
        <v>0</v>
      </c>
      <c r="E24" s="4">
        <f>[1]IC_201123_Nitrate!E34</f>
        <v>0</v>
      </c>
      <c r="F24" s="4" t="str">
        <f>[1]IC_201123_Nitrate!F34</f>
        <v>20.11.2023</v>
      </c>
      <c r="G24" s="4">
        <f>[1]IC_201123_Nitrate!G34</f>
        <v>1</v>
      </c>
      <c r="H24" s="4">
        <f>[1]IC_201123_Nitrate!H34</f>
        <v>5.1669999999999998</v>
      </c>
      <c r="I24" s="6">
        <f>[1]IC_201123_Nitrate!I34</f>
        <v>0.89649999999999996</v>
      </c>
      <c r="J24" s="6">
        <f>[1]IC_201123_Nitrate!J34</f>
        <v>0</v>
      </c>
      <c r="K24" s="6">
        <f>[1]IC_201123_Nitrate!K34</f>
        <v>7.4902966675013829</v>
      </c>
      <c r="L24" s="6">
        <f>[1]IC_201123_Nitrate!L34</f>
        <v>7.6018999999999997</v>
      </c>
      <c r="M24" s="4">
        <f>[1]IC_201123_Nitrate!M34</f>
        <v>20</v>
      </c>
      <c r="N24" s="4"/>
      <c r="O24" s="4"/>
      <c r="P24" s="4" t="str">
        <f>[1]IC_201123_Nitrate!P34</f>
        <v>x20 dil</v>
      </c>
    </row>
    <row r="25" spans="1:16" x14ac:dyDescent="0.45">
      <c r="A25" s="4">
        <f>[2]IC_101123_Nitrate!A10</f>
        <v>3</v>
      </c>
      <c r="B25" s="4" t="str">
        <f>[2]IC_101123_Nitrate!B10</f>
        <v>Cal Check</v>
      </c>
      <c r="C25" s="4">
        <f>[2]IC_101123_Nitrate!C10</f>
        <v>0</v>
      </c>
      <c r="D25" s="4">
        <f>[2]IC_101123_Nitrate!D10</f>
        <v>0</v>
      </c>
      <c r="E25" s="4">
        <f>[2]IC_101123_Nitrate!E10</f>
        <v>0</v>
      </c>
      <c r="F25" s="4" t="str">
        <f>[2]IC_101123_Nitrate!F10</f>
        <v>10.11.2023</v>
      </c>
      <c r="G25" s="4">
        <f>[2]IC_101123_Nitrate!G10</f>
        <v>1</v>
      </c>
      <c r="H25" s="4">
        <f>[2]IC_101123_Nitrate!H10</f>
        <v>5.1929999999999996</v>
      </c>
      <c r="I25" s="6">
        <f>[2]IC_101123_Nitrate!I10</f>
        <v>0.77729999999999999</v>
      </c>
      <c r="J25" s="6">
        <f>[2]IC_101123_Nitrate!J10</f>
        <v>0</v>
      </c>
      <c r="K25" s="6">
        <f>[2]IC_101123_Nitrate!K10</f>
        <v>7.4186244137999235</v>
      </c>
      <c r="L25" s="6">
        <f>[2]IC_101123_Nitrate!L10</f>
        <v>7.3844000000000003</v>
      </c>
      <c r="M25" s="4">
        <f>[2]IC_101123_Nitrate!M10</f>
        <v>20</v>
      </c>
      <c r="N25" s="4"/>
      <c r="O25" s="4"/>
      <c r="P25" s="4" t="str">
        <f>[2]IC_101123_Nitrate!P10</f>
        <v>x20 dil</v>
      </c>
    </row>
    <row r="26" spans="1:16" x14ac:dyDescent="0.45">
      <c r="A26" s="4">
        <f>[2]IC_101123_Nitrate!A18</f>
        <v>15</v>
      </c>
      <c r="B26" s="4" t="str">
        <f>[2]IC_101123_Nitrate!B18</f>
        <v>Cal Check</v>
      </c>
      <c r="C26" s="4">
        <f>[2]IC_101123_Nitrate!C18</f>
        <v>0</v>
      </c>
      <c r="D26" s="4">
        <f>[2]IC_101123_Nitrate!D18</f>
        <v>0</v>
      </c>
      <c r="E26" s="4">
        <f>[2]IC_101123_Nitrate!E18</f>
        <v>0</v>
      </c>
      <c r="F26" s="4" t="str">
        <f>[2]IC_101123_Nitrate!F18</f>
        <v>10.11.2023</v>
      </c>
      <c r="G26" s="4">
        <f>[2]IC_101123_Nitrate!G18</f>
        <v>1</v>
      </c>
      <c r="H26" s="4">
        <f>[2]IC_101123_Nitrate!H18</f>
        <v>5.19</v>
      </c>
      <c r="I26" s="6">
        <f>[2]IC_101123_Nitrate!I18</f>
        <v>0.76470000000000005</v>
      </c>
      <c r="J26" s="6">
        <f>[2]IC_101123_Nitrate!J18</f>
        <v>0</v>
      </c>
      <c r="K26" s="6">
        <f>[2]IC_101123_Nitrate!K18</f>
        <v>7.2956876357308884</v>
      </c>
      <c r="L26" s="6">
        <f>[2]IC_101123_Nitrate!L18</f>
        <v>7.2609000000000004</v>
      </c>
      <c r="M26" s="4">
        <f>[2]IC_101123_Nitrate!M18</f>
        <v>20</v>
      </c>
      <c r="N26" s="4"/>
      <c r="O26" s="4"/>
      <c r="P26" s="4" t="str">
        <f>[2]IC_101123_Nitrate!P18</f>
        <v>x20 dil</v>
      </c>
    </row>
    <row r="27" spans="1:16" x14ac:dyDescent="0.45">
      <c r="A27" s="4">
        <f>[3]IC_231123_Nitrate!A9</f>
        <v>2</v>
      </c>
      <c r="B27" s="4" t="str">
        <f>[3]IC_231123_Nitrate!B9</f>
        <v>Cal Check</v>
      </c>
      <c r="C27" s="4">
        <f>[3]IC_231123_Nitrate!C9</f>
        <v>0</v>
      </c>
      <c r="D27" s="4">
        <f>[3]IC_231123_Nitrate!D9</f>
        <v>0</v>
      </c>
      <c r="E27" s="4">
        <f>[3]IC_231123_Nitrate!E9</f>
        <v>0</v>
      </c>
      <c r="F27" s="4" t="str">
        <f>[3]IC_231123_Nitrate!F9</f>
        <v>23.11.2023</v>
      </c>
      <c r="G27" s="4">
        <f>[3]IC_231123_Nitrate!G9</f>
        <v>1</v>
      </c>
      <c r="H27" s="4">
        <f>[3]IC_231123_Nitrate!H9</f>
        <v>5.1769999999999996</v>
      </c>
      <c r="I27" s="6">
        <f>[3]IC_231123_Nitrate!I9</f>
        <v>0.87890000000000001</v>
      </c>
      <c r="J27" s="6">
        <f>[3]IC_231123_Nitrate!J9</f>
        <v>0</v>
      </c>
      <c r="K27" s="6">
        <f>[3]IC_231123_Nitrate!K9</f>
        <v>7.4654176140608355</v>
      </c>
      <c r="L27" s="6">
        <f>[3]IC_231123_Nitrate!L9</f>
        <v>7.5167999999999999</v>
      </c>
      <c r="M27" s="4">
        <f>[3]IC_231123_Nitrate!M9</f>
        <v>20</v>
      </c>
      <c r="N27" s="4"/>
      <c r="O27" s="4"/>
      <c r="P27" s="4" t="str">
        <f>[3]IC_231123_Nitrate!P9</f>
        <v>x20 dil</v>
      </c>
    </row>
    <row r="28" spans="1:16" x14ac:dyDescent="0.45">
      <c r="A28" s="4">
        <f>[3]IC_231123_Nitrate!A22</f>
        <v>15</v>
      </c>
      <c r="B28" s="4" t="str">
        <f>[3]IC_231123_Nitrate!B22</f>
        <v>Cal Check</v>
      </c>
      <c r="C28" s="4">
        <f>[3]IC_231123_Nitrate!C22</f>
        <v>0</v>
      </c>
      <c r="D28" s="4">
        <f>[3]IC_231123_Nitrate!D22</f>
        <v>0</v>
      </c>
      <c r="E28" s="4">
        <f>[3]IC_231123_Nitrate!E22</f>
        <v>0</v>
      </c>
      <c r="F28" s="4" t="str">
        <f>[3]IC_231123_Nitrate!F22</f>
        <v>23.11.2023</v>
      </c>
      <c r="G28" s="4">
        <f>[3]IC_231123_Nitrate!G22</f>
        <v>1</v>
      </c>
      <c r="H28" s="4">
        <f>[3]IC_231123_Nitrate!H22</f>
        <v>5.173</v>
      </c>
      <c r="I28" s="6">
        <f>[3]IC_231123_Nitrate!I22</f>
        <v>0.84989999999999999</v>
      </c>
      <c r="J28" s="6">
        <f>[3]IC_231123_Nitrate!J22</f>
        <v>0</v>
      </c>
      <c r="K28" s="6">
        <f>[3]IC_231123_Nitrate!K22</f>
        <v>7.2095627434976635</v>
      </c>
      <c r="L28" s="6">
        <f>[3]IC_231123_Nitrate!L22</f>
        <v>7.2629999999999999</v>
      </c>
      <c r="M28" s="4">
        <f>[3]IC_231123_Nitrate!M22</f>
        <v>0</v>
      </c>
      <c r="N28" s="4"/>
      <c r="O28" s="4"/>
      <c r="P28" s="4" t="str">
        <f>[3]IC_231123_Nitrate!P22</f>
        <v>x20 dil</v>
      </c>
    </row>
    <row r="29" spans="1:16" x14ac:dyDescent="0.45">
      <c r="A29" s="4">
        <f>[4]IC_171123_Nitrate!A9</f>
        <v>2</v>
      </c>
      <c r="B29" s="4" t="str">
        <f>[4]IC_171123_Nitrate!B9</f>
        <v>Cal Check</v>
      </c>
      <c r="C29" s="4">
        <f>[4]IC_171123_Nitrate!C9</f>
        <v>0</v>
      </c>
      <c r="D29" s="4">
        <f>[4]IC_171123_Nitrate!D9</f>
        <v>0</v>
      </c>
      <c r="E29" s="4">
        <f>[4]IC_171123_Nitrate!E9</f>
        <v>0</v>
      </c>
      <c r="F29" s="4" t="str">
        <f>[4]IC_171123_Nitrate!F9</f>
        <v>17.11.2023</v>
      </c>
      <c r="G29" s="4">
        <f>[4]IC_171123_Nitrate!G9</f>
        <v>1</v>
      </c>
      <c r="H29" s="4">
        <f>[4]IC_171123_Nitrate!H9</f>
        <v>5.1929999999999996</v>
      </c>
      <c r="I29" s="6">
        <f>[4]IC_171123_Nitrate!I9</f>
        <v>0.82520000000000004</v>
      </c>
      <c r="J29" s="6">
        <f>[4]IC_171123_Nitrate!J9</f>
        <v>0</v>
      </c>
      <c r="K29" s="6">
        <f>[4]IC_171123_Nitrate!K9</f>
        <v>6.979789977096269</v>
      </c>
      <c r="L29" s="6">
        <f>[4]IC_171123_Nitrate!L9</f>
        <v>7.1791999999999998</v>
      </c>
      <c r="M29" s="4">
        <f>[4]IC_171123_Nitrate!M9</f>
        <v>20</v>
      </c>
      <c r="N29" s="4"/>
      <c r="O29" s="4"/>
      <c r="P29" s="4" t="str">
        <f>[4]IC_171123_Nitrate!P9</f>
        <v>x20 dil</v>
      </c>
    </row>
    <row r="30" spans="1:16" x14ac:dyDescent="0.45">
      <c r="A30" s="4">
        <f>[4]IC_171123_Nitrate!A17</f>
        <v>16</v>
      </c>
      <c r="B30" s="4" t="str">
        <f>[4]IC_171123_Nitrate!B17</f>
        <v>Cal Check</v>
      </c>
      <c r="C30" s="4">
        <f>[4]IC_171123_Nitrate!C17</f>
        <v>0</v>
      </c>
      <c r="D30" s="4">
        <f>[4]IC_171123_Nitrate!D17</f>
        <v>0</v>
      </c>
      <c r="E30" s="4">
        <f>[4]IC_171123_Nitrate!E17</f>
        <v>0</v>
      </c>
      <c r="F30" s="4" t="str">
        <f>[4]IC_171123_Nitrate!F17</f>
        <v>17.11.2023</v>
      </c>
      <c r="G30" s="4">
        <f>[4]IC_171123_Nitrate!G17</f>
        <v>1</v>
      </c>
      <c r="H30" s="4">
        <f>[4]IC_171123_Nitrate!H17</f>
        <v>5.1870000000000003</v>
      </c>
      <c r="I30" s="6">
        <f>[4]IC_171123_Nitrate!I17</f>
        <v>0.86299999999999999</v>
      </c>
      <c r="J30" s="6">
        <f>[4]IC_171123_Nitrate!J17</f>
        <v>0</v>
      </c>
      <c r="K30" s="6">
        <f>[4]IC_171123_Nitrate!K17</f>
        <v>7.3173823482807805</v>
      </c>
      <c r="L30" s="6">
        <f>[4]IC_171123_Nitrate!L17</f>
        <v>7.5087000000000002</v>
      </c>
      <c r="M30" s="4">
        <f>[4]IC_171123_Nitrate!M17</f>
        <v>20</v>
      </c>
      <c r="N30" s="4"/>
      <c r="O30" s="4"/>
      <c r="P30" s="4" t="str">
        <f>[4]IC_171123_Nitrate!P17</f>
        <v>x20 dil</v>
      </c>
    </row>
    <row r="31" spans="1:16" x14ac:dyDescent="0.45">
      <c r="A31" s="4">
        <f>[4]IC_171123_Nitrate!A30</f>
        <v>29</v>
      </c>
      <c r="B31" s="4" t="str">
        <f>[4]IC_171123_Nitrate!B30</f>
        <v>Cal Check</v>
      </c>
      <c r="C31" s="4">
        <f>[4]IC_171123_Nitrate!C30</f>
        <v>0</v>
      </c>
      <c r="D31" s="4">
        <f>[4]IC_171123_Nitrate!D30</f>
        <v>0</v>
      </c>
      <c r="E31" s="4">
        <f>[4]IC_171123_Nitrate!E30</f>
        <v>0</v>
      </c>
      <c r="F31" s="4" t="str">
        <f>[4]IC_171123_Nitrate!F30</f>
        <v>17.11.2023</v>
      </c>
      <c r="G31" s="4">
        <f>[4]IC_171123_Nitrate!G30</f>
        <v>1</v>
      </c>
      <c r="H31" s="4">
        <f>[4]IC_171123_Nitrate!H30</f>
        <v>5.19</v>
      </c>
      <c r="I31" s="6">
        <f>[4]IC_171123_Nitrate!I30</f>
        <v>0.879</v>
      </c>
      <c r="J31" s="6">
        <f>[4]IC_171123_Nitrate!J30</f>
        <v>0</v>
      </c>
      <c r="K31" s="6">
        <f>[4]IC_171123_Nitrate!K30</f>
        <v>7.4602785900520026</v>
      </c>
      <c r="L31" s="6">
        <f>[4]IC_171123_Nitrate!L30</f>
        <v>7.6481000000000003</v>
      </c>
      <c r="M31" s="4">
        <f>[4]IC_171123_Nitrate!M30</f>
        <v>20</v>
      </c>
      <c r="N31" s="4"/>
      <c r="O31" s="4"/>
      <c r="P31" s="4" t="str">
        <f>[4]IC_171123_Nitrate!P30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5.1839999999999993</v>
      </c>
      <c r="I33" s="6">
        <f>AVERAGE(H$22:H$31)</f>
        <v>5.1839999999999993</v>
      </c>
      <c r="J33" s="6"/>
      <c r="K33" s="6">
        <f>AVERAGE(K$22:K$31)</f>
        <v>7.2533409764834333</v>
      </c>
      <c r="L33" s="6">
        <f>AVERAGE(L$22:L$31)</f>
        <v>7.3498000000000001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5.1870000000000003</v>
      </c>
      <c r="I34" s="6">
        <f t="shared" ref="I34:L34" si="3">MEDIAN(I$22:I$31)</f>
        <v>0.85644999999999993</v>
      </c>
      <c r="J34" s="6"/>
      <c r="K34" s="6">
        <f t="shared" si="3"/>
        <v>7.368003381040352</v>
      </c>
      <c r="L34" s="6">
        <f t="shared" si="3"/>
        <v>7.4465500000000002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8.8944427094176191E-3</v>
      </c>
      <c r="I35" s="6">
        <f t="shared" ref="I35:L35" si="4">STDEV(I$22:I$31)</f>
        <v>5.1366289204756319E-2</v>
      </c>
      <c r="J35" s="6"/>
      <c r="K35" s="6">
        <f t="shared" si="4"/>
        <v>0.3258767780235719</v>
      </c>
      <c r="L35" s="6">
        <f t="shared" si="4"/>
        <v>0.31825939455453978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0.17157489794401273</v>
      </c>
      <c r="I36" s="6">
        <f t="shared" ref="I36:L36" si="5">I35/I33 *100</f>
        <v>0.99086206027693535</v>
      </c>
      <c r="J36" s="6"/>
      <c r="K36" s="6">
        <f t="shared" si="5"/>
        <v>4.4927817274842017</v>
      </c>
      <c r="L36" s="6">
        <f t="shared" si="5"/>
        <v>4.3301776178200742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7.9111111111112222E-5</v>
      </c>
      <c r="I37" s="6">
        <f t="shared" ref="I37:L37" si="6">VAR(I$22:I$31)</f>
        <v>2.6384956666666653E-3</v>
      </c>
      <c r="J37" s="6"/>
      <c r="K37" s="6">
        <f t="shared" si="6"/>
        <v>0.10619567445502436</v>
      </c>
      <c r="L37" s="6">
        <f t="shared" si="6"/>
        <v>0.10128904222222222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5.1929999999999996</v>
      </c>
      <c r="I38" s="6">
        <f t="shared" ref="I38:L38" si="7">MAX(I$22:I$31)</f>
        <v>0.89649999999999996</v>
      </c>
      <c r="J38" s="6"/>
      <c r="K38" s="6">
        <f t="shared" si="7"/>
        <v>7.4902966675013829</v>
      </c>
      <c r="L38" s="6">
        <f t="shared" si="7"/>
        <v>7.6481000000000003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5.1669999999999998</v>
      </c>
      <c r="I39" s="6">
        <f t="shared" ref="I39:L39" si="8">MIN(I$22:I$31)</f>
        <v>0.76470000000000005</v>
      </c>
      <c r="J39" s="6"/>
      <c r="K39" s="6">
        <f t="shared" si="8"/>
        <v>6.440438354862752</v>
      </c>
      <c r="L39" s="6">
        <f t="shared" si="8"/>
        <v>6.5670999999999999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2.5999999999999801E-2</v>
      </c>
      <c r="I40" s="6">
        <f t="shared" ref="I40:L40" si="9">I38-I39</f>
        <v>0.13179999999999992</v>
      </c>
      <c r="J40" s="6"/>
      <c r="K40" s="6">
        <f t="shared" si="9"/>
        <v>1.0498583126386309</v>
      </c>
      <c r="L40" s="6">
        <f t="shared" si="9"/>
        <v>1.0810000000000004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2.8126697479638847E-3</v>
      </c>
      <c r="I42" s="6">
        <f t="shared" ref="I42:L42" si="11">I35/SQRT(I41)</f>
        <v>1.6243446883794907E-2</v>
      </c>
      <c r="J42" s="6"/>
      <c r="K42" s="6">
        <f t="shared" si="11"/>
        <v>0.10305128551115912</v>
      </c>
      <c r="L42" s="6">
        <f t="shared" si="11"/>
        <v>0.10064245735385351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[4]IC_171123_Nitrate!A5</f>
        <v>Cal 4</v>
      </c>
      <c r="B45" s="4" t="str">
        <f>[4]IC_171123_Nitrate!B5</f>
        <v>x 20</v>
      </c>
      <c r="C45" s="4">
        <f>[4]IC_171123_Nitrate!C5</f>
        <v>0</v>
      </c>
      <c r="D45" s="4">
        <f>[4]IC_171123_Nitrate!D5</f>
        <v>0</v>
      </c>
      <c r="E45" s="4">
        <f>[4]IC_171123_Nitrate!E5</f>
        <v>0</v>
      </c>
      <c r="F45" s="4" t="str">
        <f>[4]IC_171123_Nitrate!F5</f>
        <v>17.11.2023</v>
      </c>
      <c r="G45" s="4">
        <f>[4]IC_171123_Nitrate!G5</f>
        <v>1</v>
      </c>
      <c r="H45" s="4">
        <f>[4]IC_171123_Nitrate!H5</f>
        <v>5.19</v>
      </c>
      <c r="I45" s="6">
        <f>[4]IC_171123_Nitrate!I5</f>
        <v>0.56079999999999997</v>
      </c>
      <c r="J45" s="6">
        <f>[4]IC_171123_Nitrate!J5</f>
        <v>5</v>
      </c>
      <c r="K45" s="6">
        <f>[4]IC_171123_Nitrate!K5</f>
        <v>4.6184295818268257</v>
      </c>
      <c r="L45" s="6">
        <f>[4]IC_171123_Nitrate!L5</f>
        <v>4.8738999999999999</v>
      </c>
      <c r="M45" s="4">
        <f>[4]IC_171123_Nitrate!M5</f>
        <v>20</v>
      </c>
      <c r="N45" s="4">
        <f>[4]IC_171123_Nitrate!N5</f>
        <v>0</v>
      </c>
      <c r="O45" s="4">
        <f>[4]IC_171123_Nitrate!O5</f>
        <v>0</v>
      </c>
      <c r="P45" s="4" t="str">
        <f>[4]IC_171123_Nitrate!P5</f>
        <v>0.5 mL in 10</v>
      </c>
    </row>
    <row r="46" spans="1:16" x14ac:dyDescent="0.45">
      <c r="A46" s="4" t="str">
        <f>[3]IC_231123_Nitrate!A5</f>
        <v>Cal 4</v>
      </c>
      <c r="B46" s="4" t="str">
        <f>[3]IC_231123_Nitrate!B5</f>
        <v>x 20</v>
      </c>
      <c r="C46" s="4">
        <f>[3]IC_231123_Nitrate!C5</f>
        <v>0</v>
      </c>
      <c r="D46" s="4">
        <f>[3]IC_231123_Nitrate!D5</f>
        <v>0</v>
      </c>
      <c r="E46" s="4">
        <f>[3]IC_231123_Nitrate!E5</f>
        <v>0</v>
      </c>
      <c r="F46" s="4" t="str">
        <f>[3]IC_231123_Nitrate!F5</f>
        <v>23.11.2023</v>
      </c>
      <c r="G46" s="4">
        <f>[3]IC_231123_Nitrate!G5</f>
        <v>1</v>
      </c>
      <c r="H46" s="4">
        <f>[3]IC_231123_Nitrate!H5</f>
        <v>5.173</v>
      </c>
      <c r="I46" s="6">
        <f>[3]IC_231123_Nitrate!I5</f>
        <v>0.57310000000000005</v>
      </c>
      <c r="J46" s="6">
        <f>[3]IC_231123_Nitrate!J5</f>
        <v>5</v>
      </c>
      <c r="K46" s="6">
        <f>[3]IC_231123_Nitrate!K5</f>
        <v>4.7674721168809109</v>
      </c>
      <c r="L46" s="6">
        <f>[3]IC_231123_Nitrate!L5</f>
        <v>4.835</v>
      </c>
      <c r="M46" s="4">
        <f>[3]IC_231123_Nitrate!M5</f>
        <v>20</v>
      </c>
      <c r="N46" s="4">
        <f>[3]IC_231123_Nitrate!N5</f>
        <v>0</v>
      </c>
      <c r="O46" s="4">
        <f>[3]IC_231123_Nitrate!O5</f>
        <v>0</v>
      </c>
      <c r="P46" s="4" t="str">
        <f>[3]IC_231123_Nitrate!P5</f>
        <v>0.5 mL in 10</v>
      </c>
    </row>
    <row r="47" spans="1:16" x14ac:dyDescent="0.45">
      <c r="A47" s="4" t="str">
        <f>[2]IC_101123_Nitrate!A6</f>
        <v>Cal 5</v>
      </c>
      <c r="B47" s="4" t="str">
        <f>[2]IC_101123_Nitrate!B6</f>
        <v>x 20</v>
      </c>
      <c r="C47" s="4">
        <f>[2]IC_101123_Nitrate!C6</f>
        <v>0</v>
      </c>
      <c r="D47" s="4">
        <f>[2]IC_101123_Nitrate!D6</f>
        <v>0</v>
      </c>
      <c r="E47" s="4">
        <f>[2]IC_101123_Nitrate!E6</f>
        <v>0</v>
      </c>
      <c r="F47" s="4" t="str">
        <f>[2]IC_101123_Nitrate!F6</f>
        <v>10.11.2023</v>
      </c>
      <c r="G47" s="4">
        <f>[2]IC_101123_Nitrate!G6</f>
        <v>1</v>
      </c>
      <c r="H47" s="4">
        <f>[2]IC_101123_Nitrate!H6</f>
        <v>5.19</v>
      </c>
      <c r="I47" s="6">
        <f>[2]IC_101123_Nitrate!I6</f>
        <v>0.58109999999999995</v>
      </c>
      <c r="J47" s="6">
        <f>[2]IC_101123_Nitrate!J6</f>
        <v>5</v>
      </c>
      <c r="K47" s="6">
        <f>[2]IC_101123_Nitrate!K6</f>
        <v>5.5043231552963698</v>
      </c>
      <c r="L47" s="6">
        <f>[2]IC_101123_Nitrate!L6</f>
        <v>5.4604999999999997</v>
      </c>
      <c r="M47" s="4">
        <f>[2]IC_101123_Nitrate!M6</f>
        <v>20</v>
      </c>
      <c r="N47" s="4">
        <f>[2]IC_101123_Nitrate!N6</f>
        <v>0</v>
      </c>
      <c r="O47" s="4">
        <f>[2]IC_101123_Nitrate!O6</f>
        <v>0</v>
      </c>
      <c r="P47" s="4" t="str">
        <f>[2]IC_101123_Nitrate!P6</f>
        <v>0.5 mL in 10</v>
      </c>
    </row>
    <row r="48" spans="1:16" x14ac:dyDescent="0.45">
      <c r="A48" s="4" t="str">
        <f>[1]IC_201123_Nitrate!A5</f>
        <v>Cal 4</v>
      </c>
      <c r="B48" s="4" t="str">
        <f>[1]IC_201123_Nitrate!B5</f>
        <v>x 20</v>
      </c>
      <c r="C48" s="4">
        <f>[1]IC_201123_Nitrate!C5</f>
        <v>0</v>
      </c>
      <c r="D48" s="4">
        <f>[1]IC_201123_Nitrate!D5</f>
        <v>0</v>
      </c>
      <c r="E48" s="4">
        <f>[1]IC_201123_Nitrate!E5</f>
        <v>0</v>
      </c>
      <c r="F48" s="4" t="str">
        <f>[1]IC_201123_Nitrate!F5</f>
        <v>20.11.2023</v>
      </c>
      <c r="G48" s="4">
        <f>[1]IC_201123_Nitrate!G5</f>
        <v>1</v>
      </c>
      <c r="H48" s="4">
        <f>[1]IC_201123_Nitrate!H5</f>
        <v>5.18</v>
      </c>
      <c r="I48" s="6">
        <f>[1]IC_201123_Nitrate!I5</f>
        <v>0.59260000000000002</v>
      </c>
      <c r="J48" s="6">
        <f>[1]IC_201123_Nitrate!J5</f>
        <v>5</v>
      </c>
      <c r="K48" s="6">
        <f>[1]IC_201123_Nitrate!K5</f>
        <v>4.8793969849246235</v>
      </c>
      <c r="L48" s="6">
        <f>[1]IC_201123_Nitrate!L5</f>
        <v>5.0286</v>
      </c>
      <c r="M48" s="4">
        <f>[1]IC_201123_Nitrate!M5</f>
        <v>20</v>
      </c>
      <c r="N48" s="4">
        <f>[1]IC_201123_Nitrate!N5</f>
        <v>0</v>
      </c>
      <c r="O48" s="4">
        <f>[1]IC_201123_Nitrate!O5</f>
        <v>0</v>
      </c>
      <c r="P48" s="4" t="str">
        <f>[1]IC_201123_Nitrate!P5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5.1832500000000001</v>
      </c>
      <c r="I50" s="6">
        <f t="shared" ref="I50:L50" si="12">AVERAGE(I$45:I$48)</f>
        <v>0.57689999999999997</v>
      </c>
      <c r="J50" s="6"/>
      <c r="K50" s="6">
        <f t="shared" si="12"/>
        <v>4.942405459732182</v>
      </c>
      <c r="L50" s="6">
        <f t="shared" si="12"/>
        <v>5.0495000000000001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5.1850000000000005</v>
      </c>
      <c r="I51" s="6">
        <f t="shared" ref="I51:L51" si="13">MEDIAN(I$45:I$48)</f>
        <v>0.57709999999999995</v>
      </c>
      <c r="J51" s="6"/>
      <c r="K51" s="6">
        <f t="shared" si="13"/>
        <v>4.8234345509027676</v>
      </c>
      <c r="L51" s="6">
        <f t="shared" si="13"/>
        <v>4.9512499999999999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8.3016062702750797E-3</v>
      </c>
      <c r="I52" s="6">
        <f t="shared" ref="I52:L52" si="14">STDEV(I$45:I$48)</f>
        <v>1.3388801290630924E-2</v>
      </c>
      <c r="J52" s="6"/>
      <c r="K52" s="6">
        <f t="shared" si="14"/>
        <v>0.38956540246425408</v>
      </c>
      <c r="L52" s="6">
        <f t="shared" si="14"/>
        <v>0.28647479237564094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0.16016218145516961</v>
      </c>
      <c r="I53" s="6">
        <f t="shared" ref="I53:L53" si="15">I52/I50 *100</f>
        <v>2.3208183897782848</v>
      </c>
      <c r="J53" s="6"/>
      <c r="K53" s="6">
        <f t="shared" si="15"/>
        <v>7.8821012488393407</v>
      </c>
      <c r="L53" s="6">
        <f t="shared" si="15"/>
        <v>5.673329881684146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6.8916666666670506E-5</v>
      </c>
      <c r="I54" s="6">
        <f t="shared" ref="I54:L54" si="16">VAR(I$45:I$48)</f>
        <v>1.7926000000000029E-4</v>
      </c>
      <c r="J54" s="6"/>
      <c r="K54" s="6">
        <f t="shared" si="16"/>
        <v>0.15176120279713626</v>
      </c>
      <c r="L54" s="6">
        <f t="shared" si="16"/>
        <v>8.206780666666659E-2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5.19</v>
      </c>
      <c r="I55" s="6">
        <f t="shared" ref="I55:L55" si="17">MAX(I$45:I$48)</f>
        <v>0.59260000000000002</v>
      </c>
      <c r="J55" s="6"/>
      <c r="K55" s="6">
        <f t="shared" si="17"/>
        <v>5.5043231552963698</v>
      </c>
      <c r="L55" s="6">
        <f t="shared" si="17"/>
        <v>5.4604999999999997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5.173</v>
      </c>
      <c r="I56" s="6">
        <f t="shared" ref="I56:L56" si="18">MIN(I$45:I$48)</f>
        <v>0.56079999999999997</v>
      </c>
      <c r="J56" s="6"/>
      <c r="K56" s="6">
        <f t="shared" si="18"/>
        <v>4.6184295818268257</v>
      </c>
      <c r="L56" s="6">
        <f t="shared" si="18"/>
        <v>4.835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1.7000000000000348E-2</v>
      </c>
      <c r="I57" s="6">
        <f t="shared" ref="I57:L57" si="19">I55-I56</f>
        <v>3.180000000000005E-2</v>
      </c>
      <c r="J57" s="6"/>
      <c r="K57" s="6">
        <f t="shared" si="19"/>
        <v>0.88589357346954412</v>
      </c>
      <c r="L57" s="6">
        <f t="shared" si="19"/>
        <v>0.62549999999999972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4.1508031351375398E-3</v>
      </c>
      <c r="I59" s="6">
        <f t="shared" ref="I59:L59" si="21">I52/SQRT(I58)</f>
        <v>6.6944006453154622E-3</v>
      </c>
      <c r="J59" s="6"/>
      <c r="K59" s="6">
        <f t="shared" si="21"/>
        <v>0.19478270123212704</v>
      </c>
      <c r="L59" s="6">
        <f t="shared" si="21"/>
        <v>0.14323739618782047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7.2533409764834333</v>
      </c>
      <c r="C63" s="6">
        <f>L33</f>
        <v>7.3498000000000001</v>
      </c>
      <c r="D63" s="4">
        <v>102</v>
      </c>
      <c r="E63" s="4">
        <v>1</v>
      </c>
      <c r="F63" s="4">
        <f>D63/(20)</f>
        <v>5.0999999999999996</v>
      </c>
      <c r="G63" s="12">
        <f>C63/F63 *100</f>
        <v>144.11372549019609</v>
      </c>
      <c r="H63" s="12">
        <f>B63/F63 *100</f>
        <v>142.22237208791046</v>
      </c>
    </row>
    <row r="64" spans="1:16" x14ac:dyDescent="0.45">
      <c r="A64" s="9" t="s">
        <v>44</v>
      </c>
      <c r="B64" s="6">
        <f>K50</f>
        <v>4.942405459732182</v>
      </c>
      <c r="C64" s="6">
        <f>L50</f>
        <v>5.0495000000000001</v>
      </c>
      <c r="D64" s="4">
        <v>100</v>
      </c>
      <c r="E64" s="4">
        <v>1</v>
      </c>
      <c r="F64" s="4">
        <f>D64/(20)</f>
        <v>5</v>
      </c>
      <c r="G64" s="12">
        <f>C64/F64 *100</f>
        <v>100.99000000000001</v>
      </c>
      <c r="H64" s="12">
        <f>B64/F64 *100</f>
        <v>98.848109194643641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0.57689999999999997</v>
      </c>
      <c r="C67" s="6">
        <f>I33</f>
        <v>5.1839999999999993</v>
      </c>
      <c r="D67" s="6">
        <f>K50</f>
        <v>4.942405459732182</v>
      </c>
      <c r="E67" s="6">
        <f>L50</f>
        <v>5.0495000000000001</v>
      </c>
      <c r="F67" s="6">
        <f>K33</f>
        <v>7.2533409764834333</v>
      </c>
      <c r="G67" s="6">
        <f>L33</f>
        <v>7.3498000000000001</v>
      </c>
      <c r="H67" s="6">
        <f>B67/C67 *100</f>
        <v>11.128472222222223</v>
      </c>
      <c r="I67" s="6">
        <f>D67/F67 *100</f>
        <v>68.139709352645937</v>
      </c>
      <c r="J67" s="6">
        <f>E67/G67 *100</f>
        <v>68.702549729244339</v>
      </c>
    </row>
    <row r="71" spans="1:12" x14ac:dyDescent="0.45">
      <c r="A71" t="s">
        <v>53</v>
      </c>
    </row>
    <row r="72" spans="1:12" x14ac:dyDescent="0.45">
      <c r="A72" s="1" t="str">
        <f>[2]IC_101123_Nitrate!T35</f>
        <v>sample_no</v>
      </c>
      <c r="B72" s="1" t="str">
        <f>[2]IC_101123_Nitrate!U35</f>
        <v>sample_id</v>
      </c>
      <c r="C72" s="1" t="str">
        <f>[2]IC_101123_Nitrate!V35</f>
        <v>X</v>
      </c>
      <c r="D72" s="1" t="str">
        <f>[2]IC_101123_Nitrate!W35</f>
        <v>Y</v>
      </c>
      <c r="E72" s="1" t="str">
        <f>[2]IC_101123_Nitrate!X35</f>
        <v>B_T</v>
      </c>
      <c r="F72" s="1" t="str">
        <f>[2]IC_101123_Nitrate!Y35</f>
        <v>IC_date</v>
      </c>
      <c r="G72" s="1" t="str">
        <f>[2]IC_101123_Nitrate!Z35</f>
        <v>V_sample_ml</v>
      </c>
      <c r="H72" s="2" t="str">
        <f>[2]IC_101123_Nitrate!AA35</f>
        <v>ret_time_min</v>
      </c>
      <c r="I72" s="2" t="str">
        <f>[2]IC_101123_Nitrate!AB35</f>
        <v>peak_area_usmin</v>
      </c>
      <c r="J72" s="3" t="str">
        <f>[2]IC_101123_Nitrate!$J$1</f>
        <v>c_Nitrate_ calib_ppm</v>
      </c>
      <c r="K72" s="2" t="str">
        <f>[2]IC_101123_Nitrate!AC35</f>
        <v>c_Nitrate_calc_ppm</v>
      </c>
      <c r="L72" s="2" t="str">
        <f>[2]IC_101123_Nitrate!AD35</f>
        <v>c_Nitrate_measure_ppm</v>
      </c>
    </row>
    <row r="73" spans="1:12" x14ac:dyDescent="0.45">
      <c r="A73" s="10">
        <f>[2]IC_101123_Nitrate!T36</f>
        <v>4</v>
      </c>
      <c r="B73" s="10" t="str">
        <f>[2]IC_101123_Nitrate!U36</f>
        <v>0-50-T-a</v>
      </c>
      <c r="C73" s="10">
        <f>[2]IC_101123_Nitrate!V36</f>
        <v>0</v>
      </c>
      <c r="D73" s="10">
        <f>[2]IC_101123_Nitrate!W36</f>
        <v>50</v>
      </c>
      <c r="E73" s="10" t="str">
        <f>[2]IC_101123_Nitrate!X36</f>
        <v>Ta</v>
      </c>
      <c r="F73" s="10" t="str">
        <f>[2]IC_101123_Nitrate!Y36</f>
        <v>10.11.2023</v>
      </c>
      <c r="G73" s="10">
        <f>[2]IC_101123_Nitrate!Z36</f>
        <v>1</v>
      </c>
      <c r="H73" s="10">
        <f>[2]IC_101123_Nitrate!AA36</f>
        <v>5.1929999999999996</v>
      </c>
      <c r="I73" s="18">
        <f>[2]IC_101123_Nitrate!AB36</f>
        <v>1.7399999999999999E-2</v>
      </c>
      <c r="J73" s="18"/>
      <c r="K73" s="18">
        <f>[2]IC_101123_Nitrate!AC36</f>
        <v>4.3658697792814073E-3</v>
      </c>
      <c r="L73" s="18">
        <f>[2]IC_101123_Nitrate!AD36</f>
        <v>-6.8900000000000003E-2</v>
      </c>
    </row>
    <row r="74" spans="1:12" x14ac:dyDescent="0.45">
      <c r="A74" s="10">
        <f>[2]IC_101123_Nitrate!T37</f>
        <v>5</v>
      </c>
      <c r="B74" s="10" t="str">
        <f>[2]IC_101123_Nitrate!U37</f>
        <v>0-50-T-b</v>
      </c>
      <c r="C74" s="10">
        <f>[2]IC_101123_Nitrate!V37</f>
        <v>0</v>
      </c>
      <c r="D74" s="10">
        <f>[2]IC_101123_Nitrate!W37</f>
        <v>50</v>
      </c>
      <c r="E74" s="10" t="str">
        <f>[2]IC_101123_Nitrate!X37</f>
        <v>Tb</v>
      </c>
      <c r="F74" s="10" t="str">
        <f>[2]IC_101123_Nitrate!Y37</f>
        <v>17.11.2023</v>
      </c>
      <c r="G74" s="10">
        <f>[2]IC_101123_Nitrate!Z37</f>
        <v>1</v>
      </c>
      <c r="H74" s="10">
        <f>[2]IC_101123_Nitrate!AA37</f>
        <v>5.1929999999999996</v>
      </c>
      <c r="I74" s="18">
        <f>[2]IC_101123_Nitrate!AB37</f>
        <v>1.5900000000000001E-2</v>
      </c>
      <c r="J74" s="18"/>
      <c r="K74" s="18">
        <f>[2]IC_101123_Nitrate!AC37</f>
        <v>-1.0269460943222801E-2</v>
      </c>
      <c r="L74" s="18">
        <f>[2]IC_101123_Nitrate!AD37</f>
        <v>-8.3799999999999999E-2</v>
      </c>
    </row>
    <row r="75" spans="1:12" x14ac:dyDescent="0.45">
      <c r="A75" s="10">
        <f>[2]IC_101123_Nitrate!T38</f>
        <v>6</v>
      </c>
      <c r="B75" s="10" t="str">
        <f>[2]IC_101123_Nitrate!U38</f>
        <v>0-50-T-c</v>
      </c>
      <c r="C75" s="10">
        <f>[2]IC_101123_Nitrate!V38</f>
        <v>0</v>
      </c>
      <c r="D75" s="10">
        <f>[2]IC_101123_Nitrate!W38</f>
        <v>50</v>
      </c>
      <c r="E75" s="10" t="str">
        <f>[2]IC_101123_Nitrate!X38</f>
        <v>Tc</v>
      </c>
      <c r="F75" s="10" t="str">
        <f>[2]IC_101123_Nitrate!Y38</f>
        <v>17.11.2023</v>
      </c>
      <c r="G75" s="10">
        <f>[2]IC_101123_Nitrate!Z38</f>
        <v>1</v>
      </c>
      <c r="H75" s="10">
        <f>[2]IC_101123_Nitrate!AA38</f>
        <v>5.19</v>
      </c>
      <c r="I75" s="18">
        <f>[2]IC_101123_Nitrate!AB38</f>
        <v>1.5800000000000002E-2</v>
      </c>
      <c r="J75" s="18"/>
      <c r="K75" s="18">
        <f>[2]IC_101123_Nitrate!AC38</f>
        <v>-1.1245149658056411E-2</v>
      </c>
      <c r="L75" s="18">
        <f>[2]IC_101123_Nitrate!AD38</f>
        <v>-8.4699999999999998E-2</v>
      </c>
    </row>
    <row r="76" spans="1:12" x14ac:dyDescent="0.45">
      <c r="A76" s="4">
        <f>[2]IC_101123_Nitrate!T39</f>
        <v>8</v>
      </c>
      <c r="B76" s="4" t="str">
        <f>[2]IC_101123_Nitrate!U39</f>
        <v>20-60-B-a</v>
      </c>
      <c r="C76" s="4">
        <f>[2]IC_101123_Nitrate!V39</f>
        <v>20</v>
      </c>
      <c r="D76" s="4">
        <f>[2]IC_101123_Nitrate!W39</f>
        <v>60</v>
      </c>
      <c r="E76" s="4" t="str">
        <f>[2]IC_101123_Nitrate!X39</f>
        <v>Ba</v>
      </c>
      <c r="F76" s="4" t="str">
        <f>[2]IC_101123_Nitrate!Y39</f>
        <v>17.11.2023</v>
      </c>
      <c r="G76" s="4">
        <f>[2]IC_101123_Nitrate!Z39</f>
        <v>1</v>
      </c>
      <c r="H76" s="4">
        <f>[2]IC_101123_Nitrate!AA39</f>
        <v>5.19</v>
      </c>
      <c r="I76" s="6">
        <f>[2]IC_101123_Nitrate!AB39</f>
        <v>1.9199999999999998E-2</v>
      </c>
      <c r="J76" s="6"/>
      <c r="K76" s="6">
        <f>[2]IC_101123_Nitrate!AC39</f>
        <v>2.1928266646286478E-2</v>
      </c>
      <c r="L76" s="6">
        <f>[2]IC_101123_Nitrate!AD39</f>
        <v>-5.0900000000000001E-2</v>
      </c>
    </row>
    <row r="77" spans="1:12" x14ac:dyDescent="0.45">
      <c r="A77" s="4">
        <f>[2]IC_101123_Nitrate!T40</f>
        <v>9</v>
      </c>
      <c r="B77" s="4" t="str">
        <f>[2]IC_101123_Nitrate!U40</f>
        <v>20-60-B-b</v>
      </c>
      <c r="C77" s="4">
        <f>[2]IC_101123_Nitrate!V40</f>
        <v>20</v>
      </c>
      <c r="D77" s="4">
        <f>[2]IC_101123_Nitrate!W40</f>
        <v>60</v>
      </c>
      <c r="E77" s="4" t="str">
        <f>[2]IC_101123_Nitrate!X40</f>
        <v>Bb</v>
      </c>
      <c r="F77" s="4" t="str">
        <f>[2]IC_101123_Nitrate!Y40</f>
        <v>17.11.2023</v>
      </c>
      <c r="G77" s="4">
        <f>[2]IC_101123_Nitrate!Z40</f>
        <v>1</v>
      </c>
      <c r="H77" s="4">
        <f>[2]IC_101123_Nitrate!AA40</f>
        <v>5.19</v>
      </c>
      <c r="I77" s="6">
        <f>[2]IC_101123_Nitrate!AB40</f>
        <v>1.9099999999999999E-2</v>
      </c>
      <c r="J77" s="6"/>
      <c r="K77" s="6">
        <f>[2]IC_101123_Nitrate!AC40</f>
        <v>2.0952577931452866E-2</v>
      </c>
      <c r="L77" s="6">
        <f>[2]IC_101123_Nitrate!AD40</f>
        <v>-5.1999999999999998E-2</v>
      </c>
    </row>
    <row r="78" spans="1:12" x14ac:dyDescent="0.45">
      <c r="A78" s="4">
        <f>[2]IC_101123_Nitrate!T41</f>
        <v>10</v>
      </c>
      <c r="B78" s="4" t="str">
        <f>[2]IC_101123_Nitrate!U41</f>
        <v>20-60-B-c</v>
      </c>
      <c r="C78" s="4">
        <f>[2]IC_101123_Nitrate!V41</f>
        <v>20</v>
      </c>
      <c r="D78" s="4">
        <f>[2]IC_101123_Nitrate!W41</f>
        <v>60</v>
      </c>
      <c r="E78" s="4" t="str">
        <f>[2]IC_101123_Nitrate!X41</f>
        <v>Bc</v>
      </c>
      <c r="F78" s="4" t="str">
        <f>[2]IC_101123_Nitrate!Y41</f>
        <v>17.11.2023</v>
      </c>
      <c r="G78" s="4">
        <f>[2]IC_101123_Nitrate!Z41</f>
        <v>1</v>
      </c>
      <c r="H78" s="4">
        <f>[2]IC_101123_Nitrate!AA41</f>
        <v>5.1929999999999996</v>
      </c>
      <c r="I78" s="6">
        <f>[2]IC_101123_Nitrate!AB41</f>
        <v>1.9E-2</v>
      </c>
      <c r="J78" s="6"/>
      <c r="K78" s="6">
        <f>[2]IC_101123_Nitrate!AC41</f>
        <v>1.9976889216619258E-2</v>
      </c>
      <c r="L78" s="6">
        <f>[2]IC_101123_Nitrate!AD41</f>
        <v>-5.2900000000000003E-2</v>
      </c>
    </row>
    <row r="79" spans="1:12" x14ac:dyDescent="0.45">
      <c r="A79" s="10">
        <f>[4]IC_171123_Nitrate!T36</f>
        <v>3</v>
      </c>
      <c r="B79" s="10" t="str">
        <f>[4]IC_171123_Nitrate!U36</f>
        <v>20-20-Ta</v>
      </c>
      <c r="C79" s="10">
        <f>[4]IC_171123_Nitrate!V36</f>
        <v>20</v>
      </c>
      <c r="D79" s="10">
        <f>[4]IC_171123_Nitrate!W36</f>
        <v>20</v>
      </c>
      <c r="E79" s="10" t="str">
        <f>[4]IC_171123_Nitrate!X36</f>
        <v>Ta</v>
      </c>
      <c r="F79" s="10" t="str">
        <f>[4]IC_171123_Nitrate!Y36</f>
        <v>17.11.2023</v>
      </c>
      <c r="G79" s="10">
        <f>[4]IC_171123_Nitrate!Z36</f>
        <v>1</v>
      </c>
      <c r="H79" s="10" t="str">
        <f>[4]IC_171123_Nitrate!AA36</f>
        <v>NA</v>
      </c>
      <c r="I79" s="18" t="str">
        <f>[4]IC_171123_Nitrate!AB36</f>
        <v>NA</v>
      </c>
      <c r="J79" s="18"/>
      <c r="K79" s="18" t="str">
        <f>[4]IC_171123_Nitrate!AC36</f>
        <v>NA</v>
      </c>
      <c r="L79" s="18" t="str">
        <f>[4]IC_171123_Nitrate!AD36</f>
        <v>NA</v>
      </c>
    </row>
    <row r="80" spans="1:12" x14ac:dyDescent="0.45">
      <c r="A80" s="10">
        <f>[4]IC_171123_Nitrate!T37</f>
        <v>4</v>
      </c>
      <c r="B80" s="10" t="str">
        <f>[4]IC_171123_Nitrate!U37</f>
        <v>20-20-Tb</v>
      </c>
      <c r="C80" s="10">
        <f>[4]IC_171123_Nitrate!V37</f>
        <v>20</v>
      </c>
      <c r="D80" s="10">
        <f>[4]IC_171123_Nitrate!W37</f>
        <v>20</v>
      </c>
      <c r="E80" s="10" t="str">
        <f>[4]IC_171123_Nitrate!X37</f>
        <v>Tb</v>
      </c>
      <c r="F80" s="10" t="str">
        <f>[4]IC_171123_Nitrate!Y37</f>
        <v>17.11.2023</v>
      </c>
      <c r="G80" s="10">
        <f>[4]IC_171123_Nitrate!Z37</f>
        <v>1</v>
      </c>
      <c r="H80" s="10" t="str">
        <f>[4]IC_171123_Nitrate!AA37</f>
        <v>NA</v>
      </c>
      <c r="I80" s="18" t="str">
        <f>[4]IC_171123_Nitrate!AB37</f>
        <v>NA</v>
      </c>
      <c r="J80" s="18"/>
      <c r="K80" s="18" t="str">
        <f>[4]IC_171123_Nitrate!AC37</f>
        <v>NA</v>
      </c>
      <c r="L80" s="18" t="str">
        <f>[4]IC_171123_Nitrate!AD37</f>
        <v>NA</v>
      </c>
    </row>
    <row r="81" spans="1:18" x14ac:dyDescent="0.45">
      <c r="A81" s="10">
        <f>[4]IC_171123_Nitrate!T38</f>
        <v>5</v>
      </c>
      <c r="B81" s="10" t="str">
        <f>[4]IC_171123_Nitrate!U38</f>
        <v>20-20-Tc</v>
      </c>
      <c r="C81" s="10">
        <f>[4]IC_171123_Nitrate!V38</f>
        <v>20</v>
      </c>
      <c r="D81" s="10">
        <f>[4]IC_171123_Nitrate!W38</f>
        <v>20</v>
      </c>
      <c r="E81" s="10" t="str">
        <f>[4]IC_171123_Nitrate!X38</f>
        <v>Tc</v>
      </c>
      <c r="F81" s="10" t="str">
        <f>[4]IC_171123_Nitrate!Y38</f>
        <v>17.11.2023</v>
      </c>
      <c r="G81" s="10">
        <f>[4]IC_171123_Nitrate!Z38</f>
        <v>1</v>
      </c>
      <c r="H81" s="10" t="str">
        <f>[4]IC_171123_Nitrate!AA38</f>
        <v>NA</v>
      </c>
      <c r="I81" s="18" t="str">
        <f>[4]IC_171123_Nitrate!AB38</f>
        <v>NA</v>
      </c>
      <c r="J81" s="18"/>
      <c r="K81" s="18" t="str">
        <f>[4]IC_171123_Nitrate!AC38</f>
        <v>NA</v>
      </c>
      <c r="L81" s="18" t="str">
        <f>[4]IC_171123_Nitrate!AD38</f>
        <v>NA</v>
      </c>
    </row>
    <row r="82" spans="1:18" x14ac:dyDescent="0.45">
      <c r="A82" s="4">
        <f>[4]IC_171123_Nitrate!T39</f>
        <v>6</v>
      </c>
      <c r="B82" s="4" t="str">
        <f>[4]IC_171123_Nitrate!U39</f>
        <v>0-10-Ba</v>
      </c>
      <c r="C82" s="4">
        <f>[4]IC_171123_Nitrate!V39</f>
        <v>0</v>
      </c>
      <c r="D82" s="4">
        <f>[4]IC_171123_Nitrate!W39</f>
        <v>10</v>
      </c>
      <c r="E82" s="4" t="str">
        <f>[4]IC_171123_Nitrate!X39</f>
        <v>Ba</v>
      </c>
      <c r="F82" s="4" t="str">
        <f>[4]IC_171123_Nitrate!Y39</f>
        <v>17.11.2023</v>
      </c>
      <c r="G82" s="4">
        <f>[4]IC_171123_Nitrate!Z39</f>
        <v>1</v>
      </c>
      <c r="H82" s="4">
        <f>[4]IC_171123_Nitrate!AA39</f>
        <v>5.19</v>
      </c>
      <c r="I82" s="6">
        <f>[4]IC_171123_Nitrate!AB39</f>
        <v>1.3299999999999999E-2</v>
      </c>
      <c r="J82" s="6"/>
      <c r="K82" s="6">
        <f>[4]IC_171123_Nitrate!AC39</f>
        <v>-0.27130119128217589</v>
      </c>
      <c r="L82" s="6">
        <f>[4]IC_171123_Nitrate!AD39</f>
        <v>9.9500000000000005E-2</v>
      </c>
    </row>
    <row r="83" spans="1:18" x14ac:dyDescent="0.45">
      <c r="A83" s="4">
        <f>[4]IC_171123_Nitrate!T40</f>
        <v>7</v>
      </c>
      <c r="B83" s="4" t="str">
        <f>[4]IC_171123_Nitrate!U40</f>
        <v>0-10-Bb</v>
      </c>
      <c r="C83" s="4">
        <f>[4]IC_171123_Nitrate!V40</f>
        <v>0</v>
      </c>
      <c r="D83" s="4">
        <f>[4]IC_171123_Nitrate!W40</f>
        <v>10</v>
      </c>
      <c r="E83" s="4" t="str">
        <f>[4]IC_171123_Nitrate!X40</f>
        <v>Bb</v>
      </c>
      <c r="F83" s="4" t="str">
        <f>[4]IC_171123_Nitrate!Y40</f>
        <v>17.11.2023</v>
      </c>
      <c r="G83" s="4">
        <f>[4]IC_171123_Nitrate!Z40</f>
        <v>1</v>
      </c>
      <c r="H83" s="4">
        <f>[4]IC_171123_Nitrate!AA40</f>
        <v>5.1929999999999996</v>
      </c>
      <c r="I83" s="6">
        <f>[4]IC_171123_Nitrate!AB40</f>
        <v>1.37E-2</v>
      </c>
      <c r="J83" s="6"/>
      <c r="K83" s="6">
        <f>[4]IC_171123_Nitrate!AC40</f>
        <v>-0.26772878523789534</v>
      </c>
      <c r="L83" s="6">
        <f>[4]IC_171123_Nitrate!AD40</f>
        <v>0.1027</v>
      </c>
    </row>
    <row r="84" spans="1:18" x14ac:dyDescent="0.45">
      <c r="A84" s="4">
        <f>[4]IC_171123_Nitrate!T41</f>
        <v>8</v>
      </c>
      <c r="B84" s="4" t="str">
        <f>[4]IC_171123_Nitrate!U41</f>
        <v>0-10-Bc</v>
      </c>
      <c r="C84" s="4">
        <f>[4]IC_171123_Nitrate!V41</f>
        <v>0</v>
      </c>
      <c r="D84" s="4">
        <f>[4]IC_171123_Nitrate!W41</f>
        <v>10</v>
      </c>
      <c r="E84" s="4" t="str">
        <f>[4]IC_171123_Nitrate!X41</f>
        <v>Bc</v>
      </c>
      <c r="F84" s="4" t="str">
        <f>[4]IC_171123_Nitrate!Y41</f>
        <v>17.11.2023</v>
      </c>
      <c r="G84" s="4">
        <f>[4]IC_171123_Nitrate!Z41</f>
        <v>1</v>
      </c>
      <c r="H84" s="4">
        <f>[4]IC_171123_Nitrate!AA41</f>
        <v>5.19</v>
      </c>
      <c r="I84" s="6">
        <f>[4]IC_171123_Nitrate!AB41</f>
        <v>1.38E-2</v>
      </c>
      <c r="J84" s="6"/>
      <c r="K84" s="6">
        <f>[4]IC_171123_Nitrate!AC41</f>
        <v>-0.2668356837268252</v>
      </c>
      <c r="L84" s="6">
        <f>[4]IC_171123_Nitrate!AD41</f>
        <v>0.1038</v>
      </c>
    </row>
    <row r="85" spans="1:18" x14ac:dyDescent="0.45">
      <c r="A85" s="10">
        <f>[4]IC_171123_Nitrate!T42</f>
        <v>9</v>
      </c>
      <c r="B85" s="10" t="str">
        <f>[4]IC_171123_Nitrate!U42</f>
        <v>10-90-Ta</v>
      </c>
      <c r="C85" s="10">
        <f>[4]IC_171123_Nitrate!V42</f>
        <v>10</v>
      </c>
      <c r="D85" s="10">
        <f>[4]IC_171123_Nitrate!W42</f>
        <v>90</v>
      </c>
      <c r="E85" s="10" t="str">
        <f>[4]IC_171123_Nitrate!X42</f>
        <v>Ta</v>
      </c>
      <c r="F85" s="10" t="str">
        <f>[4]IC_171123_Nitrate!Y42</f>
        <v>17.11.2023</v>
      </c>
      <c r="G85" s="10">
        <f>[4]IC_171123_Nitrate!Z42</f>
        <v>1</v>
      </c>
      <c r="H85" s="10">
        <f>[4]IC_171123_Nitrate!AA42</f>
        <v>5.19</v>
      </c>
      <c r="I85" s="18">
        <f>[4]IC_171123_Nitrate!AB42</f>
        <v>7.0000000000000007E-2</v>
      </c>
      <c r="J85" s="18"/>
      <c r="K85" s="18">
        <f>[4]IC_171123_Nitrate!AC42</f>
        <v>0.23508736549459203</v>
      </c>
      <c r="L85" s="18">
        <f>[4]IC_171123_Nitrate!AD42</f>
        <v>0.59389999999999998</v>
      </c>
    </row>
    <row r="86" spans="1:18" x14ac:dyDescent="0.45">
      <c r="A86" s="10">
        <f>[4]IC_171123_Nitrate!T43</f>
        <v>10</v>
      </c>
      <c r="B86" s="10" t="str">
        <f>[4]IC_171123_Nitrate!U43</f>
        <v>10-90-Tb</v>
      </c>
      <c r="C86" s="10">
        <f>[4]IC_171123_Nitrate!V43</f>
        <v>10</v>
      </c>
      <c r="D86" s="10">
        <f>[4]IC_171123_Nitrate!W43</f>
        <v>90</v>
      </c>
      <c r="E86" s="10" t="str">
        <f>[4]IC_171123_Nitrate!X43</f>
        <v>Tb</v>
      </c>
      <c r="F86" s="10" t="str">
        <f>[4]IC_171123_Nitrate!Y43</f>
        <v>17.11.2023</v>
      </c>
      <c r="G86" s="10">
        <f>[4]IC_171123_Nitrate!Z43</f>
        <v>1</v>
      </c>
      <c r="H86" s="10">
        <f>[4]IC_171123_Nitrate!AA43</f>
        <v>5.19</v>
      </c>
      <c r="I86" s="18">
        <f>[4]IC_171123_Nitrate!AB43</f>
        <v>7.0300000000000001E-2</v>
      </c>
      <c r="J86" s="18"/>
      <c r="K86" s="18">
        <f>[4]IC_171123_Nitrate!AC43</f>
        <v>0.23776667002780238</v>
      </c>
      <c r="L86" s="18">
        <f>[4]IC_171123_Nitrate!AD43</f>
        <v>0.59660000000000002</v>
      </c>
    </row>
    <row r="87" spans="1:18" x14ac:dyDescent="0.45">
      <c r="A87" s="10">
        <f>[4]IC_171123_Nitrate!T44</f>
        <v>11</v>
      </c>
      <c r="B87" s="10" t="str">
        <f>[4]IC_171123_Nitrate!U44</f>
        <v>10-90-Tc</v>
      </c>
      <c r="C87" s="10">
        <f>[4]IC_171123_Nitrate!V44</f>
        <v>10</v>
      </c>
      <c r="D87" s="10">
        <f>[4]IC_171123_Nitrate!W44</f>
        <v>90</v>
      </c>
      <c r="E87" s="10" t="str">
        <f>[4]IC_171123_Nitrate!X44</f>
        <v>Tc</v>
      </c>
      <c r="F87" s="10" t="str">
        <f>[4]IC_171123_Nitrate!Y44</f>
        <v>17.11.2023</v>
      </c>
      <c r="G87" s="10">
        <f>[4]IC_171123_Nitrate!Z44</f>
        <v>1</v>
      </c>
      <c r="H87" s="10">
        <f>[4]IC_171123_Nitrate!AA44</f>
        <v>5.19</v>
      </c>
      <c r="I87" s="18">
        <f>[4]IC_171123_Nitrate!AB44</f>
        <v>7.0699999999999999E-2</v>
      </c>
      <c r="J87" s="18"/>
      <c r="K87" s="18">
        <f>[4]IC_171123_Nitrate!AC44</f>
        <v>0.24133907607208291</v>
      </c>
      <c r="L87" s="18">
        <f>[4]IC_171123_Nitrate!AD44</f>
        <v>0.60019999999999996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[4]IC_171123_Nitrate!Y46</f>
        <v>Mean</v>
      </c>
      <c r="J89" s="3" t="str">
        <f>[4]IC_171123_Nitrate!Z46</f>
        <v>Median</v>
      </c>
      <c r="K89" s="3" t="str">
        <f>[4]IC_171123_Nitrate!AA46</f>
        <v>Stdev</v>
      </c>
      <c r="L89" s="3" t="str">
        <f>[4]IC_171123_Nitrate!AB46</f>
        <v>RelStdev</v>
      </c>
      <c r="M89" s="7" t="str">
        <f>[4]IC_171123_Nitrate!AC46</f>
        <v>Var</v>
      </c>
      <c r="N89" s="1" t="str">
        <f>[4]IC_171123_Nitrate!AD46</f>
        <v>Max</v>
      </c>
      <c r="O89" s="1" t="str">
        <f>[4]IC_171123_Nitrate!AE46</f>
        <v>Min</v>
      </c>
      <c r="P89" s="1" t="str">
        <f>[4]IC_171123_Nitrate!AF46</f>
        <v>Range</v>
      </c>
      <c r="Q89" s="1" t="str">
        <f>[4]IC_171123_Nitrate!AG46</f>
        <v>Number</v>
      </c>
      <c r="R89" s="1" t="str">
        <f>[4]IC_171123_Nitrate!AH46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[2]IC_101123_Nitrate!T47</f>
        <v>peak_area_usmin</v>
      </c>
      <c r="I90" s="18">
        <f>[2]IC_101123_Nitrate!Y47</f>
        <v>1.6366666666666665E-2</v>
      </c>
      <c r="J90" s="18">
        <f>[2]IC_101123_Nitrate!Z47</f>
        <v>1.5900000000000001E-2</v>
      </c>
      <c r="K90" s="18">
        <f>[2]IC_101123_Nitrate!AA47</f>
        <v>8.9628864398324875E-4</v>
      </c>
      <c r="L90" s="18">
        <f>[2]IC_101123_Nitrate!AB47</f>
        <v>5.4763053603864495</v>
      </c>
      <c r="M90" s="10">
        <f>[2]IC_101123_Nitrate!AC47</f>
        <v>8.0333333333333076E-7</v>
      </c>
      <c r="N90" s="10">
        <f>[2]IC_101123_Nitrate!AD47</f>
        <v>1.7399999999999999E-2</v>
      </c>
      <c r="O90" s="10">
        <f>[2]IC_101123_Nitrate!AE47</f>
        <v>1.5800000000000002E-2</v>
      </c>
      <c r="P90" s="10">
        <f>[2]IC_101123_Nitrate!AF47</f>
        <v>1.5999999999999973E-3</v>
      </c>
      <c r="Q90" s="10">
        <f>[2]IC_101123_Nitrate!AG47</f>
        <v>3</v>
      </c>
      <c r="R90" s="13">
        <f>[2]IC_101123_Nitrate!AH47</f>
        <v>5.1747248987533338E-4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[2]IC_101123_Nitrate!T48</f>
        <v>c_Nitrate_calc_ppm</v>
      </c>
      <c r="I91" s="18">
        <f>[2]IC_101123_Nitrate!Y48</f>
        <v>-5.7162469406659352E-3</v>
      </c>
      <c r="J91" s="18">
        <f>[2]IC_101123_Nitrate!Z48</f>
        <v>-1.0269460943222801E-2</v>
      </c>
      <c r="K91" s="18">
        <f>[2]IC_101123_Nitrate!AA48</f>
        <v>8.7449871516797981E-3</v>
      </c>
      <c r="L91" s="18">
        <f>[2]IC_101123_Nitrate!AB48</f>
        <v>-152.9847685457238</v>
      </c>
      <c r="M91" s="10">
        <f>[2]IC_101123_Nitrate!AC48</f>
        <v>7.6474800283044735E-5</v>
      </c>
      <c r="N91" s="10">
        <f>[2]IC_101123_Nitrate!AD48</f>
        <v>4.3658697792814073E-3</v>
      </c>
      <c r="O91" s="10">
        <f>[2]IC_101123_Nitrate!AE48</f>
        <v>-1.1245149658056411E-2</v>
      </c>
      <c r="P91" s="10">
        <f>[2]IC_101123_Nitrate!AF48</f>
        <v>1.5611019437337819E-2</v>
      </c>
      <c r="Q91" s="10">
        <f>[2]IC_101123_Nitrate!AG48</f>
        <v>3</v>
      </c>
      <c r="R91" s="13">
        <f>[2]IC_101123_Nitrate!AH48</f>
        <v>5.0489206860821504E-3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[2]IC_101123_Nitrate!T49</f>
        <v>c_Nitrate_measure_ppm</v>
      </c>
      <c r="I92" s="18">
        <f>[2]IC_101123_Nitrate!Y49</f>
        <v>-7.9133333333333333E-2</v>
      </c>
      <c r="J92" s="18">
        <f>[2]IC_101123_Nitrate!Z49</f>
        <v>-8.3799999999999999E-2</v>
      </c>
      <c r="K92" s="18">
        <f>[2]IC_101123_Nitrate!AA49</f>
        <v>8.8737440425861545E-3</v>
      </c>
      <c r="L92" s="18">
        <f>[2]IC_101123_Nitrate!AB49</f>
        <v>-11.213661384902469</v>
      </c>
      <c r="M92" s="10">
        <f>[2]IC_101123_Nitrate!AC49</f>
        <v>7.8743333333333281E-5</v>
      </c>
      <c r="N92" s="10">
        <f>[2]IC_101123_Nitrate!AD49</f>
        <v>-6.8900000000000003E-2</v>
      </c>
      <c r="O92" s="10">
        <f>[2]IC_101123_Nitrate!AE49</f>
        <v>-8.4699999999999998E-2</v>
      </c>
      <c r="P92" s="10">
        <f>[2]IC_101123_Nitrate!AF49</f>
        <v>1.5799999999999995E-2</v>
      </c>
      <c r="Q92" s="10">
        <f>[2]IC_101123_Nitrate!AG49</f>
        <v>3</v>
      </c>
      <c r="R92" s="13">
        <f>[2]IC_101123_Nitrate!AH49</f>
        <v>5.1232585117069549E-3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[2]IC_101123_Nitrate!T50</f>
        <v>peak_area_usmin</v>
      </c>
      <c r="I93" s="6">
        <f>[2]IC_101123_Nitrate!Y50</f>
        <v>1.9100000000000002E-2</v>
      </c>
      <c r="J93" s="6">
        <f>[2]IC_101123_Nitrate!Z50</f>
        <v>1.9099999999999999E-2</v>
      </c>
      <c r="K93" s="6">
        <f>[2]IC_101123_Nitrate!AA50</f>
        <v>9.9999999999999395E-5</v>
      </c>
      <c r="L93" s="6">
        <f>[2]IC_101123_Nitrate!AB50</f>
        <v>0.52356020942408055</v>
      </c>
      <c r="M93" s="4">
        <f>[2]IC_101123_Nitrate!AC50</f>
        <v>9.9999999999998778E-9</v>
      </c>
      <c r="N93" s="4">
        <f>[2]IC_101123_Nitrate!AD50</f>
        <v>1.9199999999999998E-2</v>
      </c>
      <c r="O93" s="4">
        <f>[2]IC_101123_Nitrate!AE50</f>
        <v>1.9E-2</v>
      </c>
      <c r="P93" s="4">
        <f>[2]IC_101123_Nitrate!AF50</f>
        <v>1.9999999999999879E-4</v>
      </c>
      <c r="Q93" s="4">
        <f>[2]IC_101123_Nitrate!AG50</f>
        <v>3</v>
      </c>
      <c r="R93" s="5">
        <f>[2]IC_101123_Nitrate!AH50</f>
        <v>5.7735026918962233E-5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[2]IC_101123_Nitrate!T51</f>
        <v>c_Nitrate_calc_ppm</v>
      </c>
      <c r="I94" s="6">
        <f>[2]IC_101123_Nitrate!Y51</f>
        <v>2.095257793145287E-2</v>
      </c>
      <c r="J94" s="6">
        <f>[2]IC_101123_Nitrate!Z51</f>
        <v>2.0952577931452866E-2</v>
      </c>
      <c r="K94" s="6">
        <f>[2]IC_101123_Nitrate!AA51</f>
        <v>9.7568871483360957E-4</v>
      </c>
      <c r="L94" s="6">
        <f>[2]IC_101123_Nitrate!AB51</f>
        <v>4.6566523605143537</v>
      </c>
      <c r="M94" s="4">
        <f>[2]IC_101123_Nitrate!AC51</f>
        <v>9.5196846825366066E-7</v>
      </c>
      <c r="N94" s="4">
        <f>[2]IC_101123_Nitrate!AD51</f>
        <v>2.1928266646286478E-2</v>
      </c>
      <c r="O94" s="4">
        <f>[2]IC_101123_Nitrate!AE51</f>
        <v>1.9976889216619258E-2</v>
      </c>
      <c r="P94" s="4">
        <f>[2]IC_101123_Nitrate!AF51</f>
        <v>1.9513774296672191E-3</v>
      </c>
      <c r="Q94" s="4">
        <f>[2]IC_101123_Nitrate!AG51</f>
        <v>3</v>
      </c>
      <c r="R94" s="5">
        <f>[2]IC_101123_Nitrate!AH51</f>
        <v>5.633141421544645E-4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[2]IC_101123_Nitrate!T52</f>
        <v>c_Nitrate_measure_ppm</v>
      </c>
      <c r="I95" s="6">
        <f>[2]IC_101123_Nitrate!Y52</f>
        <v>-5.1933333333333331E-2</v>
      </c>
      <c r="J95" s="6">
        <f>[2]IC_101123_Nitrate!Z52</f>
        <v>-5.1999999999999998E-2</v>
      </c>
      <c r="K95" s="6">
        <f>[2]IC_101123_Nitrate!AA52</f>
        <v>1.0016652800877821E-3</v>
      </c>
      <c r="L95" s="6">
        <f>[2]IC_101123_Nitrate!AB52</f>
        <v>-1.9287521439430977</v>
      </c>
      <c r="M95" s="4">
        <f>[2]IC_101123_Nitrate!AC52</f>
        <v>1.0033333333333349E-6</v>
      </c>
      <c r="N95" s="4">
        <f>[2]IC_101123_Nitrate!AD52</f>
        <v>-5.0900000000000001E-2</v>
      </c>
      <c r="O95" s="4">
        <f>[2]IC_101123_Nitrate!AE52</f>
        <v>-5.2900000000000003E-2</v>
      </c>
      <c r="P95" s="4">
        <f>[2]IC_101123_Nitrate!AF52</f>
        <v>2.0000000000000018E-3</v>
      </c>
      <c r="Q95" s="4">
        <f>[2]IC_101123_Nitrate!AG52</f>
        <v>3</v>
      </c>
      <c r="R95" s="5">
        <f>[2]IC_101123_Nitrate!AH52</f>
        <v>5.7831171909658292E-4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[4]IC_171123_Nitrate!T47</f>
        <v>peak_area_usmin</v>
      </c>
      <c r="I96" s="18" t="e">
        <f>[4]IC_171123_Nitrate!Y47</f>
        <v>#DIV/0!</v>
      </c>
      <c r="J96" s="18" t="e">
        <f>[4]IC_171123_Nitrate!Z47</f>
        <v>#NUM!</v>
      </c>
      <c r="K96" s="18" t="e">
        <f>[4]IC_171123_Nitrate!AA47</f>
        <v>#DIV/0!</v>
      </c>
      <c r="L96" s="18" t="e">
        <f>[4]IC_171123_Nitrate!AB47</f>
        <v>#DIV/0!</v>
      </c>
      <c r="M96" s="10" t="e">
        <f>[4]IC_171123_Nitrate!AC47</f>
        <v>#DIV/0!</v>
      </c>
      <c r="N96" s="10">
        <f>[4]IC_171123_Nitrate!AD47</f>
        <v>0</v>
      </c>
      <c r="O96" s="10">
        <f>[4]IC_171123_Nitrate!AE47</f>
        <v>0</v>
      </c>
      <c r="P96" s="10">
        <f>[4]IC_171123_Nitrate!AF47</f>
        <v>0</v>
      </c>
      <c r="Q96" s="10">
        <f>[4]IC_171123_Nitrate!AG47</f>
        <v>0</v>
      </c>
      <c r="R96" s="13" t="e">
        <f>[4]IC_171123_Nitrate!AH47</f>
        <v>#DIV/0!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[4]IC_171123_Nitrate!T48</f>
        <v>c_Nitrate_calc_ppm</v>
      </c>
      <c r="I97" s="18" t="e">
        <f>[4]IC_171123_Nitrate!Y48</f>
        <v>#DIV/0!</v>
      </c>
      <c r="J97" s="18" t="e">
        <f>[4]IC_171123_Nitrate!Z48</f>
        <v>#NUM!</v>
      </c>
      <c r="K97" s="18" t="e">
        <f>[4]IC_171123_Nitrate!AA48</f>
        <v>#DIV/0!</v>
      </c>
      <c r="L97" s="18" t="e">
        <f>[4]IC_171123_Nitrate!AB48</f>
        <v>#DIV/0!</v>
      </c>
      <c r="M97" s="10" t="e">
        <f>[4]IC_171123_Nitrate!AC48</f>
        <v>#DIV/0!</v>
      </c>
      <c r="N97" s="10">
        <f>[4]IC_171123_Nitrate!AD48</f>
        <v>0</v>
      </c>
      <c r="O97" s="10">
        <f>[4]IC_171123_Nitrate!AE48</f>
        <v>0</v>
      </c>
      <c r="P97" s="10">
        <f>[4]IC_171123_Nitrate!AF48</f>
        <v>0</v>
      </c>
      <c r="Q97" s="10">
        <f>[4]IC_171123_Nitrate!AG48</f>
        <v>0</v>
      </c>
      <c r="R97" s="13" t="e">
        <f>[4]IC_171123_Nitrate!AH48</f>
        <v>#DIV/0!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[4]IC_171123_Nitrate!T49</f>
        <v>c_Nitrate_measure_ppm</v>
      </c>
      <c r="I98" s="18" t="e">
        <f>[4]IC_171123_Nitrate!Y49</f>
        <v>#DIV/0!</v>
      </c>
      <c r="J98" s="18" t="e">
        <f>[4]IC_171123_Nitrate!Z49</f>
        <v>#NUM!</v>
      </c>
      <c r="K98" s="18" t="e">
        <f>[4]IC_171123_Nitrate!AA49</f>
        <v>#DIV/0!</v>
      </c>
      <c r="L98" s="18" t="e">
        <f>[4]IC_171123_Nitrate!AB49</f>
        <v>#DIV/0!</v>
      </c>
      <c r="M98" s="10" t="e">
        <f>[4]IC_171123_Nitrate!AC49</f>
        <v>#DIV/0!</v>
      </c>
      <c r="N98" s="10">
        <f>[4]IC_171123_Nitrate!AD49</f>
        <v>0</v>
      </c>
      <c r="O98" s="10">
        <f>[4]IC_171123_Nitrate!AE49</f>
        <v>0</v>
      </c>
      <c r="P98" s="10">
        <f>[4]IC_171123_Nitrate!AF49</f>
        <v>0</v>
      </c>
      <c r="Q98" s="10">
        <f>[4]IC_171123_Nitrate!AG49</f>
        <v>0</v>
      </c>
      <c r="R98" s="13" t="e">
        <f>[4]IC_171123_Nitrate!AH49</f>
        <v>#DIV/0!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[4]IC_171123_Nitrate!T50</f>
        <v>peak_area_usmin</v>
      </c>
      <c r="I99" s="6">
        <f>[4]IC_171123_Nitrate!Y50</f>
        <v>1.3600000000000001E-2</v>
      </c>
      <c r="J99" s="6">
        <f>[4]IC_171123_Nitrate!Z50</f>
        <v>1.37E-2</v>
      </c>
      <c r="K99" s="6">
        <f>[4]IC_171123_Nitrate!AA50</f>
        <v>2.6457513110645942E-4</v>
      </c>
      <c r="L99" s="6">
        <f>[4]IC_171123_Nitrate!AB50</f>
        <v>1.9454053757827896</v>
      </c>
      <c r="M99" s="4">
        <f>[4]IC_171123_Nitrate!AC50</f>
        <v>7.000000000000019E-8</v>
      </c>
      <c r="N99" s="4">
        <f>[4]IC_171123_Nitrate!AD50</f>
        <v>1.38E-2</v>
      </c>
      <c r="O99" s="4">
        <f>[4]IC_171123_Nitrate!AE50</f>
        <v>1.3299999999999999E-2</v>
      </c>
      <c r="P99" s="4">
        <f>[4]IC_171123_Nitrate!AF50</f>
        <v>5.0000000000000044E-4</v>
      </c>
      <c r="Q99" s="4">
        <f>[4]IC_171123_Nitrate!AG50</f>
        <v>3</v>
      </c>
      <c r="R99" s="5">
        <f>[4]IC_171123_Nitrate!AH50</f>
        <v>1.527525231651949E-4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[4]IC_171123_Nitrate!T51</f>
        <v>c_Nitrate_calc_ppm</v>
      </c>
      <c r="I100" s="6">
        <f>[4]IC_171123_Nitrate!Y51</f>
        <v>-0.26862188674896548</v>
      </c>
      <c r="J100" s="6">
        <f>[4]IC_171123_Nitrate!Z51</f>
        <v>-0.26772878523789534</v>
      </c>
      <c r="K100" s="6">
        <f>[4]IC_171123_Nitrate!AA51</f>
        <v>2.3629244938275845E-3</v>
      </c>
      <c r="L100" s="6">
        <f>[4]IC_171123_Nitrate!AB51</f>
        <v>-0.87964704679325045</v>
      </c>
      <c r="M100" s="4">
        <f>[4]IC_171123_Nitrate!AC51</f>
        <v>5.5834121635303459E-6</v>
      </c>
      <c r="N100" s="4">
        <f>[4]IC_171123_Nitrate!AD51</f>
        <v>-0.2668356837268252</v>
      </c>
      <c r="O100" s="4">
        <f>[4]IC_171123_Nitrate!AE51</f>
        <v>-0.27130119128217589</v>
      </c>
      <c r="P100" s="4">
        <f>[4]IC_171123_Nitrate!AF51</f>
        <v>4.4655075553506896E-3</v>
      </c>
      <c r="Q100" s="4">
        <f>[4]IC_171123_Nitrate!AG51</f>
        <v>3</v>
      </c>
      <c r="R100" s="5">
        <f>[4]IC_171123_Nitrate!AH51</f>
        <v>1.3642350925861162E-3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[4]IC_171123_Nitrate!T52</f>
        <v>c_Nitrate_measure_ppm</v>
      </c>
      <c r="I101" s="6">
        <f>[4]IC_171123_Nitrate!Y52</f>
        <v>0.10199999999999999</v>
      </c>
      <c r="J101" s="6">
        <f>[4]IC_171123_Nitrate!Z52</f>
        <v>0.1027</v>
      </c>
      <c r="K101" s="6">
        <f>[4]IC_171123_Nitrate!AA52</f>
        <v>2.2338307903688659E-3</v>
      </c>
      <c r="L101" s="6">
        <f>[4]IC_171123_Nitrate!AB52</f>
        <v>2.1900301866361431</v>
      </c>
      <c r="M101" s="4">
        <f>[4]IC_171123_Nitrate!AC52</f>
        <v>4.9899999999999929E-6</v>
      </c>
      <c r="N101" s="4">
        <f>[4]IC_171123_Nitrate!AD52</f>
        <v>0.1038</v>
      </c>
      <c r="O101" s="4">
        <f>[4]IC_171123_Nitrate!AE52</f>
        <v>9.9500000000000005E-2</v>
      </c>
      <c r="P101" s="4">
        <f>[4]IC_171123_Nitrate!AF52</f>
        <v>4.2999999999999983E-3</v>
      </c>
      <c r="Q101" s="4">
        <f>[4]IC_171123_Nitrate!AG52</f>
        <v>3</v>
      </c>
      <c r="R101" s="5">
        <f>[4]IC_171123_Nitrate!AH52</f>
        <v>1.2897028081435393E-3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[4]IC_171123_Nitrate!T53</f>
        <v>peak_area_usmin</v>
      </c>
      <c r="I102" s="18">
        <f>[4]IC_171123_Nitrate!Y53</f>
        <v>7.0333333333333345E-2</v>
      </c>
      <c r="J102" s="18">
        <f>[4]IC_171123_Nitrate!Z53</f>
        <v>7.0300000000000001E-2</v>
      </c>
      <c r="K102" s="18">
        <f>[4]IC_171123_Nitrate!AA53</f>
        <v>3.5118845842842087E-4</v>
      </c>
      <c r="L102" s="18">
        <f>[4]IC_171123_Nitrate!AB53</f>
        <v>0.49932008307358411</v>
      </c>
      <c r="M102" s="10">
        <f>[4]IC_171123_Nitrate!AC53</f>
        <v>1.2333333333333068E-7</v>
      </c>
      <c r="N102" s="10">
        <f>[4]IC_171123_Nitrate!AD53</f>
        <v>7.0699999999999999E-2</v>
      </c>
      <c r="O102" s="10">
        <f>[4]IC_171123_Nitrate!AE53</f>
        <v>7.0000000000000007E-2</v>
      </c>
      <c r="P102" s="10">
        <f>[4]IC_171123_Nitrate!AF53</f>
        <v>6.999999999999923E-4</v>
      </c>
      <c r="Q102" s="10">
        <f>[4]IC_171123_Nitrate!AG53</f>
        <v>3</v>
      </c>
      <c r="R102" s="13">
        <f>[4]IC_171123_Nitrate!AH53</f>
        <v>2.027587510099385E-4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[4]IC_171123_Nitrate!T54</f>
        <v>c_Nitrate_calc_ppm</v>
      </c>
      <c r="I103" s="18">
        <f>[4]IC_171123_Nitrate!Y54</f>
        <v>0.23806437053149243</v>
      </c>
      <c r="J103" s="18">
        <f>[4]IC_171123_Nitrate!Z54</f>
        <v>0.23776667002780238</v>
      </c>
      <c r="K103" s="18">
        <f>[4]IC_171123_Nitrate!AA54</f>
        <v>3.1364694289281428E-3</v>
      </c>
      <c r="L103" s="18">
        <f>[4]IC_171123_Nitrate!AB54</f>
        <v>1.3174879642534472</v>
      </c>
      <c r="M103" s="10">
        <f>[4]IC_171123_Nitrate!AC54</f>
        <v>9.8374404786008298E-6</v>
      </c>
      <c r="N103" s="10">
        <f>[4]IC_171123_Nitrate!AD54</f>
        <v>0.24133907607208291</v>
      </c>
      <c r="O103" s="10">
        <f>[4]IC_171123_Nitrate!AE54</f>
        <v>0.23508736549459203</v>
      </c>
      <c r="P103" s="10">
        <f>[4]IC_171123_Nitrate!AF54</f>
        <v>6.2517105774908821E-3</v>
      </c>
      <c r="Q103" s="10">
        <f>[4]IC_171123_Nitrate!AG54</f>
        <v>3</v>
      </c>
      <c r="R103" s="13">
        <f>[4]IC_171123_Nitrate!AH54</f>
        <v>1.8108414690966952E-3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[4]IC_171123_Nitrate!T55</f>
        <v>c_Nitrate_measure_ppm</v>
      </c>
      <c r="I104" s="18">
        <f>[4]IC_171123_Nitrate!Y55</f>
        <v>0.5969000000000001</v>
      </c>
      <c r="J104" s="18">
        <f>[4]IC_171123_Nitrate!Z55</f>
        <v>0.59660000000000002</v>
      </c>
      <c r="K104" s="18">
        <f>[4]IC_171123_Nitrate!AA55</f>
        <v>3.1606961258558055E-3</v>
      </c>
      <c r="L104" s="18">
        <f>[4]IC_171123_Nitrate!AB55</f>
        <v>0.52951853339852661</v>
      </c>
      <c r="M104" s="10">
        <f>[4]IC_171123_Nitrate!AC55</f>
        <v>9.9899999999998993E-6</v>
      </c>
      <c r="N104" s="10">
        <f>[4]IC_171123_Nitrate!AD55</f>
        <v>0.60019999999999996</v>
      </c>
      <c r="O104" s="10">
        <f>[4]IC_171123_Nitrate!AE55</f>
        <v>0.59389999999999998</v>
      </c>
      <c r="P104" s="10">
        <f>[4]IC_171123_Nitrate!AF55</f>
        <v>6.2999999999999723E-3</v>
      </c>
      <c r="Q104" s="10">
        <f>[4]IC_171123_Nitrate!AG55</f>
        <v>3</v>
      </c>
      <c r="R104" s="13">
        <f>[4]IC_171123_Nitrate!AH55</f>
        <v>1.8248287590894568E-3</v>
      </c>
    </row>
  </sheetData>
  <conditionalFormatting sqref="H91 H100">
    <cfRule type="cellIs" dxfId="63" priority="14" operator="lessThan">
      <formula>$U$13</formula>
    </cfRule>
    <cfRule type="cellIs" dxfId="62" priority="15" operator="lessThan">
      <formula>$V$13</formula>
    </cfRule>
  </conditionalFormatting>
  <conditionalFormatting sqref="H92 H101">
    <cfRule type="cellIs" dxfId="61" priority="12" operator="lessThan">
      <formula>$U$14</formula>
    </cfRule>
    <cfRule type="cellIs" dxfId="60" priority="13" operator="lessThan">
      <formula>$V$14</formula>
    </cfRule>
  </conditionalFormatting>
  <conditionalFormatting sqref="H94 H103">
    <cfRule type="cellIs" dxfId="59" priority="10" operator="lessThan">
      <formula>$U$13</formula>
    </cfRule>
    <cfRule type="cellIs" dxfId="58" priority="11" operator="lessThan">
      <formula>$V$13</formula>
    </cfRule>
  </conditionalFormatting>
  <conditionalFormatting sqref="H95 H104">
    <cfRule type="cellIs" dxfId="57" priority="8" operator="lessThan">
      <formula>$U$14</formula>
    </cfRule>
    <cfRule type="cellIs" dxfId="56" priority="9" operator="lessThan">
      <formula>$V$14</formula>
    </cfRule>
  </conditionalFormatting>
  <conditionalFormatting sqref="H97">
    <cfRule type="cellIs" dxfId="55" priority="6" operator="lessThan">
      <formula>$U$13</formula>
    </cfRule>
    <cfRule type="cellIs" dxfId="54" priority="7" operator="lessThan">
      <formula>$V$13</formula>
    </cfRule>
  </conditionalFormatting>
  <conditionalFormatting sqref="H98">
    <cfRule type="cellIs" dxfId="53" priority="4" operator="lessThan">
      <formula>$U$14</formula>
    </cfRule>
    <cfRule type="cellIs" dxfId="52" priority="5" operator="lessThan">
      <formula>$V$14</formula>
    </cfRule>
  </conditionalFormatting>
  <conditionalFormatting sqref="I3:I15">
    <cfRule type="cellIs" dxfId="51" priority="3" operator="lessThan">
      <formula>$S$8</formula>
    </cfRule>
  </conditionalFormatting>
  <conditionalFormatting sqref="K2">
    <cfRule type="cellIs" dxfId="50" priority="24" operator="lessThan">
      <formula>$U$13</formula>
    </cfRule>
    <cfRule type="cellIs" dxfId="49" priority="25" operator="lessThan">
      <formula>$V$13</formula>
    </cfRule>
  </conditionalFormatting>
  <conditionalFormatting sqref="K3:K15">
    <cfRule type="cellIs" dxfId="48" priority="2" operator="lessThan">
      <formula>$U$8</formula>
    </cfRule>
  </conditionalFormatting>
  <conditionalFormatting sqref="K21">
    <cfRule type="cellIs" dxfId="47" priority="20" operator="lessThan">
      <formula>$U$13</formula>
    </cfRule>
    <cfRule type="cellIs" dxfId="46" priority="21" operator="lessThan">
      <formula>$V$13</formula>
    </cfRule>
  </conditionalFormatting>
  <conditionalFormatting sqref="K72">
    <cfRule type="cellIs" dxfId="45" priority="16" operator="lessThan">
      <formula>$U$13</formula>
    </cfRule>
    <cfRule type="cellIs" dxfId="44" priority="17" operator="lessThan">
      <formula>$V$13</formula>
    </cfRule>
  </conditionalFormatting>
  <conditionalFormatting sqref="L2">
    <cfRule type="cellIs" dxfId="43" priority="26" operator="lessThan">
      <formula>$U$14</formula>
    </cfRule>
    <cfRule type="cellIs" dxfId="42" priority="27" operator="lessThan">
      <formula>$V$14</formula>
    </cfRule>
  </conditionalFormatting>
  <conditionalFormatting sqref="L3:L15">
    <cfRule type="cellIs" dxfId="41" priority="1" operator="lessThan">
      <formula>$W$8</formula>
    </cfRule>
  </conditionalFormatting>
  <conditionalFormatting sqref="L21">
    <cfRule type="cellIs" dxfId="40" priority="22" operator="lessThan">
      <formula>$U$14</formula>
    </cfRule>
    <cfRule type="cellIs" dxfId="39" priority="23" operator="lessThan">
      <formula>$V$14</formula>
    </cfRule>
  </conditionalFormatting>
  <conditionalFormatting sqref="L72">
    <cfRule type="cellIs" dxfId="38" priority="18" operator="lessThan">
      <formula>$U$14</formula>
    </cfRule>
    <cfRule type="cellIs" dxfId="37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1F17-4A43-4372-9FAD-3ED370CB9157}">
  <dimension ref="A1:P106"/>
  <sheetViews>
    <sheetView topLeftCell="A43" zoomScale="55" zoomScaleNormal="55" workbookViewId="0">
      <selection activeCell="I43" sqref="I1:O1048576"/>
    </sheetView>
  </sheetViews>
  <sheetFormatPr defaultRowHeight="14.25" x14ac:dyDescent="0.45"/>
  <cols>
    <col min="1" max="7" width="15.73046875" customWidth="1"/>
    <col min="9" max="15" width="9.1328125" style="17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65</v>
      </c>
      <c r="K1" s="2" t="s">
        <v>66</v>
      </c>
      <c r="L1" s="2" t="s">
        <v>67</v>
      </c>
      <c r="M1" s="3" t="s">
        <v>12</v>
      </c>
      <c r="N1" s="2" t="s">
        <v>68</v>
      </c>
      <c r="O1" s="2" t="s">
        <v>69</v>
      </c>
      <c r="P1" s="1" t="s">
        <v>15</v>
      </c>
    </row>
    <row r="2" spans="1:16" x14ac:dyDescent="0.45">
      <c r="A2" s="4" t="str">
        <f>[1]IC_201123_SO4!A2</f>
        <v>Cal 1</v>
      </c>
      <c r="B2" s="4" t="str">
        <f>[1]IC_201123_SO4!B2</f>
        <v>Blank</v>
      </c>
      <c r="C2" s="4"/>
      <c r="D2" s="4"/>
      <c r="E2" s="4"/>
      <c r="F2" s="4" t="str">
        <f>[1]IC_201123_SO4!F2</f>
        <v>20.11.2023</v>
      </c>
      <c r="G2" s="4">
        <f>[1]IC_201123_SO4!G2</f>
        <v>1</v>
      </c>
      <c r="H2" s="4">
        <f>[1]IC_201123_SO4!H2</f>
        <v>0</v>
      </c>
      <c r="I2" s="6">
        <f>[1]IC_201123_SO4!I2</f>
        <v>0</v>
      </c>
      <c r="J2" s="6">
        <f>[1]IC_201123_SO4!J2</f>
        <v>0</v>
      </c>
      <c r="K2" s="6">
        <f>[1]IC_201123_SO4!K2</f>
        <v>0</v>
      </c>
      <c r="L2" s="6">
        <f>[1]IC_201123_SO4!L2</f>
        <v>0</v>
      </c>
      <c r="M2" s="6">
        <f>[1]IC_201123_SO4!M2</f>
        <v>0</v>
      </c>
      <c r="N2" s="6"/>
      <c r="O2" s="6"/>
      <c r="P2" s="4" t="str">
        <f>[1]IC_201123_SO4!P2</f>
        <v>DI Water</v>
      </c>
    </row>
    <row r="3" spans="1:16" x14ac:dyDescent="0.45">
      <c r="A3" s="4" t="str">
        <f>[1]IC_201123_SO4!A3</f>
        <v>Cal 2</v>
      </c>
      <c r="B3" s="4" t="str">
        <f>[1]IC_201123_SO4!B3</f>
        <v>x 100</v>
      </c>
      <c r="C3" s="4"/>
      <c r="D3" s="4"/>
      <c r="E3" s="4"/>
      <c r="F3" s="4" t="str">
        <f>[1]IC_201123_SO4!F3</f>
        <v>20.11.2023</v>
      </c>
      <c r="G3" s="4">
        <f>[1]IC_201123_SO4!G3</f>
        <v>1</v>
      </c>
      <c r="H3" s="4">
        <f>[1]IC_201123_SO4!H3</f>
        <v>7.16</v>
      </c>
      <c r="I3" s="6">
        <f>[1]IC_201123_SO4!I3</f>
        <v>0.1162</v>
      </c>
      <c r="J3" s="6">
        <f>[1]IC_201123_SO4!J3</f>
        <v>1</v>
      </c>
      <c r="K3" s="6">
        <f>[1]IC_201123_SO4!K3</f>
        <v>0.99309282658055331</v>
      </c>
      <c r="L3" s="6">
        <f>[1]IC_201123_SO4!L3</f>
        <v>1.0649</v>
      </c>
      <c r="M3" s="6">
        <f>[1]IC_201123_SO4!M3</f>
        <v>100</v>
      </c>
      <c r="N3" s="6"/>
      <c r="O3" s="6"/>
      <c r="P3" s="4" t="str">
        <f>[1]IC_201123_SO4!P3</f>
        <v>0.1 mL in 10</v>
      </c>
    </row>
    <row r="4" spans="1:16" x14ac:dyDescent="0.45">
      <c r="A4" s="4" t="str">
        <f>[1]IC_201123_SO4!A4</f>
        <v>Cal 3</v>
      </c>
      <c r="B4" s="4" t="str">
        <f>[1]IC_201123_SO4!B4</f>
        <v>x 50</v>
      </c>
      <c r="C4" s="4"/>
      <c r="D4" s="4"/>
      <c r="E4" s="4"/>
      <c r="F4" s="4" t="str">
        <f>[1]IC_201123_SO4!F4</f>
        <v>20.11.2023</v>
      </c>
      <c r="G4" s="4">
        <f>[1]IC_201123_SO4!G4</f>
        <v>1</v>
      </c>
      <c r="H4" s="4">
        <f>[1]IC_201123_SO4!H4</f>
        <v>7.1630000000000003</v>
      </c>
      <c r="I4" s="6">
        <f>[1]IC_201123_SO4!I4</f>
        <v>0.23830000000000001</v>
      </c>
      <c r="J4" s="6">
        <f>[1]IC_201123_SO4!J4</f>
        <v>2</v>
      </c>
      <c r="K4" s="6">
        <f>[1]IC_201123_SO4!K4</f>
        <v>1.8512892850549181</v>
      </c>
      <c r="L4" s="6">
        <f>[1]IC_201123_SO4!L4</f>
        <v>1.9178999999999999</v>
      </c>
      <c r="M4" s="6">
        <f>[1]IC_201123_SO4!M4</f>
        <v>50</v>
      </c>
      <c r="N4" s="6"/>
      <c r="O4" s="6"/>
      <c r="P4" s="4" t="str">
        <f>[1]IC_201123_SO4!P4</f>
        <v>0.2 mL in 10</v>
      </c>
    </row>
    <row r="5" spans="1:16" x14ac:dyDescent="0.45">
      <c r="A5" s="4" t="str">
        <f>[1]IC_201123_SO4!A5</f>
        <v>Cal 4</v>
      </c>
      <c r="B5" s="4" t="str">
        <f>[1]IC_201123_SO4!B5</f>
        <v>x 20</v>
      </c>
      <c r="C5" s="4"/>
      <c r="D5" s="4"/>
      <c r="E5" s="4"/>
      <c r="F5" s="4" t="str">
        <f>[1]IC_201123_SO4!F5</f>
        <v>20.11.2023</v>
      </c>
      <c r="G5" s="4">
        <f>[1]IC_201123_SO4!G5</f>
        <v>1</v>
      </c>
      <c r="H5" s="4">
        <f>[1]IC_201123_SO4!H5</f>
        <v>7.1669999999999998</v>
      </c>
      <c r="I5" s="6">
        <f>[1]IC_201123_SO4!I5</f>
        <v>0.6885</v>
      </c>
      <c r="J5" s="6">
        <f>[1]IC_201123_SO4!J5</f>
        <v>5</v>
      </c>
      <c r="K5" s="6">
        <f>[1]IC_201123_SO4!K5</f>
        <v>5.0155812228531076</v>
      </c>
      <c r="L5" s="6">
        <f>[1]IC_201123_SO4!L5</f>
        <v>5.0650000000000004</v>
      </c>
      <c r="M5" s="6">
        <f>[1]IC_201123_SO4!M5</f>
        <v>20</v>
      </c>
      <c r="N5" s="6"/>
      <c r="O5" s="6"/>
      <c r="P5" s="4" t="str">
        <f>[1]IC_201123_SO4!P5</f>
        <v>0.5 mL in 10</v>
      </c>
    </row>
    <row r="6" spans="1:16" x14ac:dyDescent="0.45">
      <c r="A6" s="4" t="str">
        <f>[1]IC_201123_SO4!A6</f>
        <v>Cal 5</v>
      </c>
      <c r="B6" s="4" t="str">
        <f>[1]IC_201123_SO4!B6</f>
        <v>x 10</v>
      </c>
      <c r="C6" s="4"/>
      <c r="D6" s="4"/>
      <c r="E6" s="4"/>
      <c r="F6" s="4" t="str">
        <f>[1]IC_201123_SO4!F6</f>
        <v>20.11.2023</v>
      </c>
      <c r="G6" s="4">
        <f>[1]IC_201123_SO4!G6</f>
        <v>1</v>
      </c>
      <c r="H6" s="4">
        <f>[1]IC_201123_SO4!H6</f>
        <v>7.18</v>
      </c>
      <c r="I6" s="6">
        <f>[1]IC_201123_SO4!I6</f>
        <v>1.3841000000000001</v>
      </c>
      <c r="J6" s="6">
        <f>[1]IC_201123_SO4!J6</f>
        <v>10</v>
      </c>
      <c r="K6" s="6">
        <f>[1]IC_201123_SO4!K6</f>
        <v>9.9047004408282771</v>
      </c>
      <c r="L6" s="6">
        <f>[1]IC_201123_SO4!L6</f>
        <v>9.9268000000000001</v>
      </c>
      <c r="M6" s="6">
        <f>[1]IC_201123_SO4!M6</f>
        <v>10</v>
      </c>
      <c r="N6" s="6"/>
      <c r="O6" s="6"/>
      <c r="P6" s="4" t="str">
        <f>[1]IC_201123_SO4!P6</f>
        <v>0.5 mL in 5</v>
      </c>
    </row>
    <row r="7" spans="1:16" x14ac:dyDescent="0.45">
      <c r="A7" s="4" t="str">
        <f>[1]IC_201123_SO4!A7</f>
        <v>Cal 6</v>
      </c>
      <c r="B7" s="4" t="str">
        <f>[1]IC_201123_SO4!B7</f>
        <v>x 5</v>
      </c>
      <c r="C7" s="4"/>
      <c r="D7" s="4"/>
      <c r="E7" s="4"/>
      <c r="F7" s="4" t="str">
        <f>[1]IC_201123_SO4!F7</f>
        <v>20.11.2023</v>
      </c>
      <c r="G7" s="4">
        <f>[1]IC_201123_SO4!G7</f>
        <v>1</v>
      </c>
      <c r="H7" s="4">
        <f>[1]IC_201123_SO4!H7</f>
        <v>7.1929999999999996</v>
      </c>
      <c r="I7" s="6">
        <f>[1]IC_201123_SO4!I7</f>
        <v>2.8288000000000002</v>
      </c>
      <c r="J7" s="6">
        <f>[1]IC_201123_SO4!J7</f>
        <v>20</v>
      </c>
      <c r="K7" s="6">
        <f>[1]IC_201123_SO4!K7</f>
        <v>20.058970904038059</v>
      </c>
      <c r="L7" s="6">
        <f>[1]IC_201123_SO4!L7</f>
        <v>20.025300000000001</v>
      </c>
      <c r="M7" s="6">
        <f>[1]IC_201123_SO4!M7</f>
        <v>5</v>
      </c>
      <c r="N7" s="6"/>
      <c r="O7" s="6"/>
      <c r="P7" s="4" t="str">
        <f>[1]IC_201123_SO4!P7</f>
        <v>1 mL in 5</v>
      </c>
    </row>
    <row r="8" spans="1:16" x14ac:dyDescent="0.45">
      <c r="A8" s="4">
        <f>[1]IC_201123_SO4!A8</f>
        <v>1</v>
      </c>
      <c r="B8" s="4" t="str">
        <f>[1]IC_201123_SO4!B8</f>
        <v xml:space="preserve">Blank </v>
      </c>
      <c r="C8" s="4"/>
      <c r="D8" s="4"/>
      <c r="E8" s="4"/>
      <c r="F8" s="4" t="str">
        <f>[1]IC_201123_SO4!F8</f>
        <v>20.11.2023</v>
      </c>
      <c r="G8" s="4">
        <f>[1]IC_201123_SO4!G8</f>
        <v>1</v>
      </c>
      <c r="H8" s="4" t="str">
        <f>[1]IC_201123_SO4!H8</f>
        <v>NA</v>
      </c>
      <c r="I8" s="6" t="str">
        <f>[1]IC_201123_SO4!I8</f>
        <v>NA</v>
      </c>
      <c r="J8" s="6">
        <f>[1]IC_201123_SO4!J8</f>
        <v>0</v>
      </c>
      <c r="K8" s="6" t="str">
        <f>[1]IC_201123_SO4!K8</f>
        <v>NA</v>
      </c>
      <c r="L8" s="6" t="str">
        <f>[1]IC_201123_SO4!L8</f>
        <v>NA</v>
      </c>
      <c r="M8" s="6">
        <f>[1]IC_201123_SO4!M8</f>
        <v>0</v>
      </c>
      <c r="N8" s="6"/>
      <c r="O8" s="6"/>
      <c r="P8" s="4" t="str">
        <f>[1]IC_201123_SO4!P8</f>
        <v>DI Water</v>
      </c>
    </row>
    <row r="9" spans="1:16" x14ac:dyDescent="0.45">
      <c r="A9" s="4">
        <f>[1]IC_201123_SO4!A9</f>
        <v>2</v>
      </c>
      <c r="B9" s="4" t="str">
        <f>[1]IC_201123_SO4!B9</f>
        <v>Cal Check</v>
      </c>
      <c r="C9" s="4"/>
      <c r="D9" s="4"/>
      <c r="E9" s="4"/>
      <c r="F9" s="4" t="str">
        <f>[1]IC_201123_SO4!F9</f>
        <v>20.11.2023</v>
      </c>
      <c r="G9" s="4">
        <f>[1]IC_201123_SO4!G9</f>
        <v>1</v>
      </c>
      <c r="H9" s="4">
        <f>[1]IC_201123_SO4!H9</f>
        <v>7.173</v>
      </c>
      <c r="I9" s="6">
        <f>[1]IC_201123_SO4!I9</f>
        <v>0.78610000000000002</v>
      </c>
      <c r="J9" s="6">
        <f>[1]IC_201123_SO4!J9</f>
        <v>0</v>
      </c>
      <c r="K9" s="6">
        <f>[1]IC_201123_SO4!K9</f>
        <v>5.7015760987507162</v>
      </c>
      <c r="L9" s="6">
        <f>[1]IC_201123_SO4!L9</f>
        <v>5.7468000000000004</v>
      </c>
      <c r="M9" s="6">
        <f>[1]IC_201123_SO4!M9</f>
        <v>20</v>
      </c>
      <c r="N9" s="6"/>
      <c r="O9" s="6"/>
      <c r="P9" s="4" t="str">
        <f>[1]IC_201123_SO4!P9</f>
        <v>x20 dil</v>
      </c>
    </row>
    <row r="10" spans="1:16" x14ac:dyDescent="0.45">
      <c r="A10" s="4">
        <f>[1]IC_201123_SO4!A10</f>
        <v>3</v>
      </c>
      <c r="B10" s="4" t="str">
        <f>[1]IC_201123_SO4!B10</f>
        <v>0 40 T</v>
      </c>
      <c r="C10" s="4">
        <f>[1]IC_201123_SO4!C10</f>
        <v>0</v>
      </c>
      <c r="D10" s="4">
        <f>[1]IC_201123_SO4!D10</f>
        <v>40</v>
      </c>
      <c r="E10" s="4" t="str">
        <f>[1]IC_201123_SO4!E10</f>
        <v>T</v>
      </c>
      <c r="F10" s="4" t="str">
        <f>[1]IC_201123_SO4!F10</f>
        <v>20.11.2023</v>
      </c>
      <c r="G10" s="4">
        <f>[1]IC_201123_SO4!G10</f>
        <v>1</v>
      </c>
      <c r="H10" s="4">
        <f>[1]IC_201123_SO4!H10</f>
        <v>7.1630000000000003</v>
      </c>
      <c r="I10" s="6">
        <f>[1]IC_201123_SO4!I10</f>
        <v>9.4600000000000004E-2</v>
      </c>
      <c r="J10" s="6">
        <f>[1]IC_201123_SO4!J10</f>
        <v>0</v>
      </c>
      <c r="K10" s="6">
        <f>[1]IC_201123_SO4!K10</f>
        <v>0.84127428847206631</v>
      </c>
      <c r="L10" s="6">
        <f>[1]IC_201123_SO4!L10</f>
        <v>0.91400000000000003</v>
      </c>
      <c r="M10" s="6">
        <f>[1]IC_201123_SO4!M10</f>
        <v>5</v>
      </c>
      <c r="N10" s="6">
        <f>IF(OR(I10 ="NA", K10&lt;Quality_SO4!$U$8), "NA",M10*K10)</f>
        <v>4.2063714423603313</v>
      </c>
      <c r="O10" s="6">
        <f>IF(OR(L10 ="NA",L10&lt;Quality_SO4!$W$8), "NA",M10*L10)</f>
        <v>4.57</v>
      </c>
      <c r="P10" s="4" t="str">
        <f>[1]IC_201123_SO4!P10</f>
        <v>0 40 Top</v>
      </c>
    </row>
    <row r="11" spans="1:16" x14ac:dyDescent="0.45">
      <c r="A11" s="4">
        <f>[1]IC_201123_SO4!A11</f>
        <v>4</v>
      </c>
      <c r="B11" s="4" t="str">
        <f>[1]IC_201123_SO4!B11</f>
        <v>10 0 B</v>
      </c>
      <c r="C11" s="4">
        <f>[1]IC_201123_SO4!C11</f>
        <v>10</v>
      </c>
      <c r="D11" s="4">
        <f>[1]IC_201123_SO4!D11</f>
        <v>0</v>
      </c>
      <c r="E11" s="4" t="str">
        <f>[1]IC_201123_SO4!E11</f>
        <v>B</v>
      </c>
      <c r="F11" s="4" t="str">
        <f>[1]IC_201123_SO4!F11</f>
        <v>20.11.2023</v>
      </c>
      <c r="G11" s="4">
        <f>[1]IC_201123_SO4!G11</f>
        <v>1</v>
      </c>
      <c r="H11" s="4">
        <f>[1]IC_201123_SO4!H11</f>
        <v>7.157</v>
      </c>
      <c r="I11" s="6">
        <f>[1]IC_201123_SO4!I11</f>
        <v>3.3500000000000002E-2</v>
      </c>
      <c r="J11" s="6">
        <f>[1]IC_201123_SO4!J11</f>
        <v>0</v>
      </c>
      <c r="K11" s="6">
        <f>[1]IC_201123_SO4!K11</f>
        <v>0.4118246274337069</v>
      </c>
      <c r="L11" s="6">
        <f>[1]IC_201123_SO4!L11</f>
        <v>0.4869</v>
      </c>
      <c r="M11" s="6">
        <f>[1]IC_201123_SO4!M11</f>
        <v>5</v>
      </c>
      <c r="N11" s="6">
        <f>IF(OR(I11 ="NA", K11&lt;Quality_SO4!$U$8), "NA",M11*K11)</f>
        <v>2.0591231371685343</v>
      </c>
      <c r="O11" s="6">
        <f>IF(OR(L11 ="NA",L11&lt;Quality_SO4!$W$8), "NA",M11*L11)</f>
        <v>2.4344999999999999</v>
      </c>
      <c r="P11" s="4" t="str">
        <f>[1]IC_201123_SO4!P11</f>
        <v>10 0  Bottom</v>
      </c>
    </row>
    <row r="12" spans="1:16" x14ac:dyDescent="0.45">
      <c r="A12" s="4">
        <f>[1]IC_201123_SO4!A12</f>
        <v>5</v>
      </c>
      <c r="B12" s="4" t="str">
        <f>[1]IC_201123_SO4!B12</f>
        <v>10 90 B</v>
      </c>
      <c r="C12" s="4">
        <f>[1]IC_201123_SO4!C12</f>
        <v>10</v>
      </c>
      <c r="D12" s="4">
        <f>[1]IC_201123_SO4!D12</f>
        <v>90</v>
      </c>
      <c r="E12" s="4" t="str">
        <f>[1]IC_201123_SO4!E12</f>
        <v>B</v>
      </c>
      <c r="F12" s="4" t="str">
        <f>[1]IC_201123_SO4!F12</f>
        <v>20.11.2023</v>
      </c>
      <c r="G12" s="4">
        <f>[1]IC_201123_SO4!G12</f>
        <v>1</v>
      </c>
      <c r="H12" s="4">
        <f>[1]IC_201123_SO4!H12</f>
        <v>7.16</v>
      </c>
      <c r="I12" s="6">
        <f>[1]IC_201123_SO4!I12</f>
        <v>4.5100000000000001E-2</v>
      </c>
      <c r="J12" s="6">
        <f>[1]IC_201123_SO4!J12</f>
        <v>0</v>
      </c>
      <c r="K12" s="6">
        <f>[1]IC_201123_SO4!K12</f>
        <v>0.49335680530678327</v>
      </c>
      <c r="L12" s="6">
        <f>[1]IC_201123_SO4!L12</f>
        <v>0.56759999999999999</v>
      </c>
      <c r="M12" s="6">
        <f>[1]IC_201123_SO4!M12</f>
        <v>5</v>
      </c>
      <c r="N12" s="6">
        <f>IF(OR(I12 ="NA", K12&lt;Quality_SO4!$U$8), "NA",M12*K12)</f>
        <v>2.4667840265339165</v>
      </c>
      <c r="O12" s="6">
        <f>IF(OR(L12 ="NA",L12&lt;Quality_SO4!$W$8), "NA",M12*L12)</f>
        <v>2.8380000000000001</v>
      </c>
      <c r="P12" s="4" t="str">
        <f>[1]IC_201123_SO4!P12</f>
        <v>10 90 Bottom</v>
      </c>
    </row>
    <row r="13" spans="1:16" x14ac:dyDescent="0.45">
      <c r="A13" s="4">
        <f>[1]IC_201123_SO4!A13</f>
        <v>6</v>
      </c>
      <c r="B13" s="4" t="str">
        <f>[1]IC_201123_SO4!B13</f>
        <v>10 10 T</v>
      </c>
      <c r="C13" s="4">
        <f>[1]IC_201123_SO4!C13</f>
        <v>10</v>
      </c>
      <c r="D13" s="4">
        <f>[1]IC_201123_SO4!D13</f>
        <v>10</v>
      </c>
      <c r="E13" s="4" t="str">
        <f>[1]IC_201123_SO4!E13</f>
        <v>T</v>
      </c>
      <c r="F13" s="4" t="str">
        <f>[1]IC_201123_SO4!F13</f>
        <v>20.11.2023</v>
      </c>
      <c r="G13" s="4">
        <f>[1]IC_201123_SO4!G13</f>
        <v>1</v>
      </c>
      <c r="H13" s="4">
        <f>[1]IC_201123_SO4!H13</f>
        <v>7.16</v>
      </c>
      <c r="I13" s="6">
        <f>[1]IC_201123_SO4!I13</f>
        <v>4.6399999999999997E-2</v>
      </c>
      <c r="J13" s="6">
        <f>[1]IC_201123_SO4!J13</f>
        <v>0</v>
      </c>
      <c r="K13" s="6">
        <f>[1]IC_201123_SO4!K13</f>
        <v>0.50249403213738664</v>
      </c>
      <c r="L13" s="6">
        <f>[1]IC_201123_SO4!L13</f>
        <v>0.57650000000000001</v>
      </c>
      <c r="M13" s="6">
        <f>[1]IC_201123_SO4!M13</f>
        <v>5</v>
      </c>
      <c r="N13" s="6">
        <f>IF(OR(I13 ="NA", K13&lt;Quality_SO4!$U$8), "NA",M13*K13)</f>
        <v>2.5124701606869331</v>
      </c>
      <c r="O13" s="6">
        <f>IF(OR(L13 ="NA",L13&lt;Quality_SO4!$W$8), "NA",M13*L13)</f>
        <v>2.8825000000000003</v>
      </c>
      <c r="P13" s="4" t="str">
        <f>[1]IC_201123_SO4!P13</f>
        <v>10 10 Top</v>
      </c>
    </row>
    <row r="14" spans="1:16" x14ac:dyDescent="0.45">
      <c r="A14" s="4">
        <f>[1]IC_201123_SO4!A14</f>
        <v>7</v>
      </c>
      <c r="B14" s="4" t="str">
        <f>[1]IC_201123_SO4!B14</f>
        <v>10 80 T</v>
      </c>
      <c r="C14" s="4">
        <f>[1]IC_201123_SO4!C14</f>
        <v>10</v>
      </c>
      <c r="D14" s="4">
        <f>[1]IC_201123_SO4!D14</f>
        <v>80</v>
      </c>
      <c r="E14" s="4" t="str">
        <f>[1]IC_201123_SO4!E14</f>
        <v>T</v>
      </c>
      <c r="F14" s="4" t="str">
        <f>[1]IC_201123_SO4!F14</f>
        <v>20.11.2023</v>
      </c>
      <c r="G14" s="4">
        <f>[1]IC_201123_SO4!G14</f>
        <v>1</v>
      </c>
      <c r="H14" s="4">
        <f>[1]IC_201123_SO4!H14</f>
        <v>7.1630000000000003</v>
      </c>
      <c r="I14" s="6">
        <f>[1]IC_201123_SO4!I14</f>
        <v>5.0900000000000001E-2</v>
      </c>
      <c r="J14" s="6">
        <f>[1]IC_201123_SO4!J14</f>
        <v>0</v>
      </c>
      <c r="K14" s="6">
        <f>[1]IC_201123_SO4!K14</f>
        <v>0.53412289424332149</v>
      </c>
      <c r="L14" s="6">
        <f>[1]IC_201123_SO4!L14</f>
        <v>0.60819999999999996</v>
      </c>
      <c r="M14" s="6">
        <f>[1]IC_201123_SO4!M14</f>
        <v>5</v>
      </c>
      <c r="N14" s="6">
        <f>IF(OR(I14 ="NA", K14&lt;Quality_SO4!$U$8), "NA",M14*K14)</f>
        <v>2.6706144712166076</v>
      </c>
      <c r="O14" s="6">
        <f>IF(OR(L14 ="NA",L14&lt;Quality_SO4!$W$8), "NA",M14*L14)</f>
        <v>3.0409999999999999</v>
      </c>
      <c r="P14" s="4" t="str">
        <f>[1]IC_201123_SO4!P14</f>
        <v>10 80 Top</v>
      </c>
    </row>
    <row r="15" spans="1:16" x14ac:dyDescent="0.45">
      <c r="A15" s="4">
        <f>[1]IC_201123_SO4!A15</f>
        <v>8</v>
      </c>
      <c r="B15" s="4" t="str">
        <f>[1]IC_201123_SO4!B15</f>
        <v>10 20 B</v>
      </c>
      <c r="C15" s="4">
        <f>[1]IC_201123_SO4!C15</f>
        <v>10</v>
      </c>
      <c r="D15" s="4">
        <f>[1]IC_201123_SO4!D15</f>
        <v>20</v>
      </c>
      <c r="E15" s="4" t="str">
        <f>[1]IC_201123_SO4!E15</f>
        <v>B</v>
      </c>
      <c r="F15" s="4" t="str">
        <f>[1]IC_201123_SO4!F15</f>
        <v>20.11.2023</v>
      </c>
      <c r="G15" s="4">
        <f>[1]IC_201123_SO4!G15</f>
        <v>1</v>
      </c>
      <c r="H15" s="4">
        <f>[1]IC_201123_SO4!H15</f>
        <v>7.16</v>
      </c>
      <c r="I15" s="6">
        <f>[1]IC_201123_SO4!I15</f>
        <v>3.39E-2</v>
      </c>
      <c r="J15" s="6">
        <f>[1]IC_201123_SO4!J15</f>
        <v>0</v>
      </c>
      <c r="K15" s="6">
        <f>[1]IC_201123_SO4!K15</f>
        <v>0.41463608184312328</v>
      </c>
      <c r="L15" s="6">
        <f>[1]IC_201123_SO4!L15</f>
        <v>0.48930000000000001</v>
      </c>
      <c r="M15" s="6">
        <f>[1]IC_201123_SO4!M15</f>
        <v>5</v>
      </c>
      <c r="N15" s="6">
        <f>IF(OR(I15 ="NA", K15&lt;Quality_SO4!$U$8), "NA",M15*K15)</f>
        <v>2.0731804092156163</v>
      </c>
      <c r="O15" s="6">
        <f>IF(OR(L15 ="NA",L15&lt;Quality_SO4!$W$8), "NA",M15*L15)</f>
        <v>2.4464999999999999</v>
      </c>
      <c r="P15" s="4" t="str">
        <f>[1]IC_201123_SO4!P15</f>
        <v>10 20 Bottom</v>
      </c>
    </row>
    <row r="16" spans="1:16" x14ac:dyDescent="0.45">
      <c r="A16" s="4">
        <f>[1]IC_201123_SO4!A16</f>
        <v>9</v>
      </c>
      <c r="B16" s="4" t="str">
        <f>[1]IC_201123_SO4!B16</f>
        <v>20 30 T</v>
      </c>
      <c r="C16" s="4">
        <f>[1]IC_201123_SO4!C16</f>
        <v>20</v>
      </c>
      <c r="D16" s="4">
        <f>[1]IC_201123_SO4!D16</f>
        <v>30</v>
      </c>
      <c r="E16" s="4" t="str">
        <f>[1]IC_201123_SO4!E16</f>
        <v>T</v>
      </c>
      <c r="F16" s="4" t="str">
        <f>[1]IC_201123_SO4!F16</f>
        <v>20.11.2023</v>
      </c>
      <c r="G16" s="4">
        <f>[1]IC_201123_SO4!G16</f>
        <v>1</v>
      </c>
      <c r="H16" s="4">
        <f>[1]IC_201123_SO4!H16</f>
        <v>7.1630000000000003</v>
      </c>
      <c r="I16" s="6">
        <f>[1]IC_201123_SO4!I16</f>
        <v>0.15060000000000001</v>
      </c>
      <c r="J16" s="6">
        <f>[1]IC_201123_SO4!J16</f>
        <v>0</v>
      </c>
      <c r="K16" s="6">
        <f>[1]IC_201123_SO4!K16</f>
        <v>1.2348779057903663</v>
      </c>
      <c r="L16" s="6">
        <f>[1]IC_201123_SO4!L16</f>
        <v>1.3048999999999999</v>
      </c>
      <c r="M16" s="6">
        <f>[1]IC_201123_SO4!M16</f>
        <v>5</v>
      </c>
      <c r="N16" s="6">
        <f>IF(OR(I16 ="NA", K16&lt;Quality_SO4!$U$8), "NA",M16*K16)</f>
        <v>6.1743895289518314</v>
      </c>
      <c r="O16" s="6">
        <f>IF(OR(L16 ="NA",L16&lt;Quality_SO4!$W$8), "NA",M16*L16)</f>
        <v>6.5244999999999997</v>
      </c>
      <c r="P16" s="4" t="str">
        <f>[1]IC_201123_SO4!P16</f>
        <v>20 30 Top</v>
      </c>
    </row>
    <row r="17" spans="1:16" x14ac:dyDescent="0.45">
      <c r="A17" s="4">
        <f>[1]IC_201123_SO4!A17</f>
        <v>10</v>
      </c>
      <c r="B17" s="4" t="str">
        <f>[1]IC_201123_SO4!B17</f>
        <v>10 30 T</v>
      </c>
      <c r="C17" s="4">
        <f>[1]IC_201123_SO4!C17</f>
        <v>10</v>
      </c>
      <c r="D17" s="4">
        <f>[1]IC_201123_SO4!D17</f>
        <v>30</v>
      </c>
      <c r="E17" s="4" t="str">
        <f>[1]IC_201123_SO4!E17</f>
        <v>T</v>
      </c>
      <c r="F17" s="4" t="str">
        <f>[1]IC_201123_SO4!F17</f>
        <v>20.11.2023</v>
      </c>
      <c r="G17" s="4">
        <f>[1]IC_201123_SO4!G17</f>
        <v>1</v>
      </c>
      <c r="H17" s="4">
        <f>[1]IC_201123_SO4!H17</f>
        <v>7.1630000000000003</v>
      </c>
      <c r="I17" s="6">
        <f>[1]IC_201123_SO4!I17</f>
        <v>8.2000000000000003E-2</v>
      </c>
      <c r="J17" s="6">
        <f>[1]IC_201123_SO4!J17</f>
        <v>0</v>
      </c>
      <c r="K17" s="6">
        <f>[1]IC_201123_SO4!K17</f>
        <v>0.75271347457544879</v>
      </c>
      <c r="L17" s="6">
        <f>[1]IC_201123_SO4!L17</f>
        <v>0.8256</v>
      </c>
      <c r="M17" s="6">
        <f>[1]IC_201123_SO4!M17</f>
        <v>5</v>
      </c>
      <c r="N17" s="6">
        <f>IF(OR(I17 ="NA", K17&lt;Quality_SO4!$U$8), "NA",M17*K17)</f>
        <v>3.7635673728772439</v>
      </c>
      <c r="O17" s="6">
        <f>IF(OR(L17 ="NA",L17&lt;Quality_SO4!$W$8), "NA",M17*L17)</f>
        <v>4.1280000000000001</v>
      </c>
      <c r="P17" s="4" t="str">
        <f>[1]IC_201123_SO4!P17</f>
        <v>10 30 Top</v>
      </c>
    </row>
    <row r="18" spans="1:16" x14ac:dyDescent="0.45">
      <c r="A18" s="4">
        <f>[1]IC_201123_SO4!A18</f>
        <v>11</v>
      </c>
      <c r="B18" s="4" t="str">
        <f>[1]IC_201123_SO4!B18</f>
        <v>10 20 T</v>
      </c>
      <c r="C18" s="4">
        <f>[1]IC_201123_SO4!C18</f>
        <v>10</v>
      </c>
      <c r="D18" s="4">
        <f>[1]IC_201123_SO4!D18</f>
        <v>20</v>
      </c>
      <c r="E18" s="4" t="str">
        <f>[1]IC_201123_SO4!E18</f>
        <v>T</v>
      </c>
      <c r="F18" s="4" t="str">
        <f>[1]IC_201123_SO4!F18</f>
        <v>20.11.2023</v>
      </c>
      <c r="G18" s="4">
        <f>[1]IC_201123_SO4!G18</f>
        <v>1</v>
      </c>
      <c r="H18" s="4">
        <f>[1]IC_201123_SO4!H18</f>
        <v>7.1630000000000003</v>
      </c>
      <c r="I18" s="6">
        <f>[1]IC_201123_SO4!I18</f>
        <v>5.3199999999999997E-2</v>
      </c>
      <c r="J18" s="6">
        <f>[1]IC_201123_SO4!J18</f>
        <v>0</v>
      </c>
      <c r="K18" s="6">
        <f>[1]IC_201123_SO4!K18</f>
        <v>0.55028875709746594</v>
      </c>
      <c r="L18" s="6">
        <f>[1]IC_201123_SO4!L18</f>
        <v>0.62450000000000006</v>
      </c>
      <c r="M18" s="6">
        <f>[1]IC_201123_SO4!M18</f>
        <v>5</v>
      </c>
      <c r="N18" s="6">
        <f>IF(OR(I18 ="NA", K18&lt;Quality_SO4!$U$8), "NA",M18*K18)</f>
        <v>2.7514437854873295</v>
      </c>
      <c r="O18" s="6">
        <f>IF(OR(L18 ="NA",L18&lt;Quality_SO4!$W$8), "NA",M18*L18)</f>
        <v>3.1225000000000005</v>
      </c>
      <c r="P18" s="4" t="str">
        <f>[1]IC_201123_SO4!P18</f>
        <v>10 20 Top</v>
      </c>
    </row>
    <row r="19" spans="1:16" x14ac:dyDescent="0.45">
      <c r="A19" s="4">
        <f>[1]IC_201123_SO4!A19</f>
        <v>12</v>
      </c>
      <c r="B19" s="4" t="str">
        <f>[1]IC_201123_SO4!B19</f>
        <v>10 100 T</v>
      </c>
      <c r="C19" s="4">
        <f>[1]IC_201123_SO4!C19</f>
        <v>10</v>
      </c>
      <c r="D19" s="4">
        <f>[1]IC_201123_SO4!D19</f>
        <v>100</v>
      </c>
      <c r="E19" s="4" t="str">
        <f>[1]IC_201123_SO4!E19</f>
        <v>T</v>
      </c>
      <c r="F19" s="4" t="str">
        <f>[1]IC_201123_SO4!F19</f>
        <v>20.11.2023</v>
      </c>
      <c r="G19" s="4">
        <f>[1]IC_201123_SO4!G19</f>
        <v>1</v>
      </c>
      <c r="H19" s="4">
        <f>[1]IC_201123_SO4!H19</f>
        <v>7.17</v>
      </c>
      <c r="I19" s="6">
        <f>[1]IC_201123_SO4!I19</f>
        <v>9.4899999999999998E-2</v>
      </c>
      <c r="J19" s="6">
        <f>[1]IC_201123_SO4!J19</f>
        <v>0</v>
      </c>
      <c r="K19" s="6">
        <f>[1]IC_201123_SO4!K19</f>
        <v>0.84338287927912858</v>
      </c>
      <c r="L19" s="6">
        <f>[1]IC_201123_SO4!L19</f>
        <v>0.91579999999999995</v>
      </c>
      <c r="M19" s="6">
        <f>[1]IC_201123_SO4!M19</f>
        <v>5</v>
      </c>
      <c r="N19" s="6">
        <f>IF(OR(I19 ="NA", K19&lt;Quality_SO4!$U$8), "NA",M19*K19)</f>
        <v>4.2169143963956426</v>
      </c>
      <c r="O19" s="6">
        <f>IF(OR(L19 ="NA",L19&lt;Quality_SO4!$W$8), "NA",M19*L19)</f>
        <v>4.5789999999999997</v>
      </c>
      <c r="P19" s="4" t="str">
        <f>[1]IC_201123_SO4!P19</f>
        <v>10 100 Top</v>
      </c>
    </row>
    <row r="20" spans="1:16" x14ac:dyDescent="0.45">
      <c r="A20" s="4">
        <f>[1]IC_201123_SO4!A20</f>
        <v>13</v>
      </c>
      <c r="B20" s="4" t="str">
        <f>[1]IC_201123_SO4!B20</f>
        <v>10 80 B</v>
      </c>
      <c r="C20" s="4">
        <f>[1]IC_201123_SO4!C20</f>
        <v>10</v>
      </c>
      <c r="D20" s="4">
        <f>[1]IC_201123_SO4!D20</f>
        <v>80</v>
      </c>
      <c r="E20" s="4" t="str">
        <f>[1]IC_201123_SO4!E20</f>
        <v>B</v>
      </c>
      <c r="F20" s="4" t="str">
        <f>[1]IC_201123_SO4!F20</f>
        <v>20.11.2023</v>
      </c>
      <c r="G20" s="4">
        <f>[1]IC_201123_SO4!G20</f>
        <v>1</v>
      </c>
      <c r="H20" s="4">
        <f>[1]IC_201123_SO4!H20</f>
        <v>7.1630000000000003</v>
      </c>
      <c r="I20" s="6">
        <f>[1]IC_201123_SO4!I20</f>
        <v>6.0499999999999998E-2</v>
      </c>
      <c r="J20" s="6">
        <f>[1]IC_201123_SO4!J20</f>
        <v>0</v>
      </c>
      <c r="K20" s="6">
        <f>[1]IC_201123_SO4!K20</f>
        <v>0.60159780006931574</v>
      </c>
      <c r="L20" s="6">
        <f>[1]IC_201123_SO4!L20</f>
        <v>0.67549999999999999</v>
      </c>
      <c r="M20" s="6">
        <f>[1]IC_201123_SO4!M20</f>
        <v>5</v>
      </c>
      <c r="N20" s="6">
        <f>IF(OR(I20 ="NA", K20&lt;Quality_SO4!$U$8), "NA",M20*K20)</f>
        <v>3.0079890003465786</v>
      </c>
      <c r="O20" s="6">
        <f>IF(OR(L20 ="NA",L20&lt;Quality_SO4!$W$8), "NA",M20*L20)</f>
        <v>3.3774999999999999</v>
      </c>
      <c r="P20" s="4" t="str">
        <f>[1]IC_201123_SO4!P20</f>
        <v>10 80 Bottom</v>
      </c>
    </row>
    <row r="21" spans="1:16" x14ac:dyDescent="0.45">
      <c r="A21" s="4">
        <f>[1]IC_201123_SO4!A21</f>
        <v>14</v>
      </c>
      <c r="B21" s="4" t="str">
        <f>[1]IC_201123_SO4!B21</f>
        <v>20 10 B</v>
      </c>
      <c r="C21" s="4">
        <f>[1]IC_201123_SO4!C21</f>
        <v>20</v>
      </c>
      <c r="D21" s="4">
        <f>[1]IC_201123_SO4!D21</f>
        <v>10</v>
      </c>
      <c r="E21" s="4" t="str">
        <f>[1]IC_201123_SO4!E21</f>
        <v>B</v>
      </c>
      <c r="F21" s="4" t="str">
        <f>[1]IC_201123_SO4!F21</f>
        <v>20.11.2023</v>
      </c>
      <c r="G21" s="4">
        <f>[1]IC_201123_SO4!G21</f>
        <v>1</v>
      </c>
      <c r="H21" s="4">
        <f>[1]IC_201123_SO4!H21</f>
        <v>7.1630000000000003</v>
      </c>
      <c r="I21" s="6">
        <f>[1]IC_201123_SO4!I21</f>
        <v>5.8500000000000003E-2</v>
      </c>
      <c r="J21" s="6">
        <f>[1]IC_201123_SO4!J21</f>
        <v>0</v>
      </c>
      <c r="K21" s="6">
        <f>[1]IC_201123_SO4!K21</f>
        <v>0.58754052802223355</v>
      </c>
      <c r="L21" s="6">
        <f>[1]IC_201123_SO4!L21</f>
        <v>0.66110000000000002</v>
      </c>
      <c r="M21" s="6">
        <f>[1]IC_201123_SO4!M21</f>
        <v>5</v>
      </c>
      <c r="N21" s="6">
        <f>IF(OR(I21 ="NA", K21&lt;Quality_SO4!$U$8), "NA",M21*K21)</f>
        <v>2.9377026401111679</v>
      </c>
      <c r="O21" s="6">
        <f>IF(OR(L21 ="NA",L21&lt;Quality_SO4!$W$8), "NA",M21*L21)</f>
        <v>3.3055000000000003</v>
      </c>
      <c r="P21" s="4" t="str">
        <f>[1]IC_201123_SO4!P21</f>
        <v>20 10 Bottom</v>
      </c>
    </row>
    <row r="22" spans="1:16" x14ac:dyDescent="0.45">
      <c r="A22" s="4">
        <f>[1]IC_201123_SO4!A22</f>
        <v>15</v>
      </c>
      <c r="B22" s="4" t="str">
        <f>[1]IC_201123_SO4!B22</f>
        <v>Blank</v>
      </c>
      <c r="C22" s="4"/>
      <c r="D22" s="4"/>
      <c r="E22" s="4"/>
      <c r="F22" s="4" t="str">
        <f>[1]IC_201123_SO4!F22</f>
        <v>20.11.2023</v>
      </c>
      <c r="G22" s="4">
        <f>[1]IC_201123_SO4!G22</f>
        <v>1</v>
      </c>
      <c r="H22" s="4" t="str">
        <f>[1]IC_201123_SO4!H22</f>
        <v>NA</v>
      </c>
      <c r="I22" s="6" t="str">
        <f>[1]IC_201123_SO4!I22</f>
        <v>NA</v>
      </c>
      <c r="J22" s="6">
        <f>[1]IC_201123_SO4!J22</f>
        <v>0</v>
      </c>
      <c r="K22" s="6" t="str">
        <f>[1]IC_201123_SO4!K22</f>
        <v>NA</v>
      </c>
      <c r="L22" s="6" t="str">
        <f>[1]IC_201123_SO4!L22</f>
        <v>NA</v>
      </c>
      <c r="M22" s="6">
        <f>[1]IC_201123_SO4!M22</f>
        <v>0</v>
      </c>
      <c r="N22" s="6"/>
      <c r="O22" s="6"/>
      <c r="P22" s="4" t="str">
        <f>[1]IC_201123_SO4!P22</f>
        <v>DI Water</v>
      </c>
    </row>
    <row r="23" spans="1:16" x14ac:dyDescent="0.45">
      <c r="A23" s="4">
        <f>[1]IC_201123_SO4!A23</f>
        <v>16</v>
      </c>
      <c r="B23" s="4" t="str">
        <f>[1]IC_201123_SO4!B23</f>
        <v>Cal Check</v>
      </c>
      <c r="C23" s="4"/>
      <c r="D23" s="4"/>
      <c r="E23" s="4"/>
      <c r="F23" s="4" t="str">
        <f>[1]IC_201123_SO4!F23</f>
        <v>20.11.2023</v>
      </c>
      <c r="G23" s="4">
        <f>[1]IC_201123_SO4!G23</f>
        <v>1</v>
      </c>
      <c r="H23" s="4">
        <f>[1]IC_201123_SO4!H23</f>
        <v>7.1769999999999996</v>
      </c>
      <c r="I23" s="6">
        <f>[1]IC_201123_SO4!I23</f>
        <v>0.69750000000000001</v>
      </c>
      <c r="J23" s="6">
        <f>[1]IC_201123_SO4!J23</f>
        <v>0</v>
      </c>
      <c r="K23" s="6">
        <f>[1]IC_201123_SO4!K23</f>
        <v>5.0788389470649768</v>
      </c>
      <c r="L23" s="6">
        <f>[1]IC_201123_SO4!L23</f>
        <v>5.1279000000000003</v>
      </c>
      <c r="M23" s="6">
        <f>[1]IC_201123_SO4!M23</f>
        <v>20</v>
      </c>
      <c r="N23" s="6"/>
      <c r="O23" s="6"/>
      <c r="P23" s="4" t="str">
        <f>[1]IC_201123_SO4!P23</f>
        <v>x20 dil</v>
      </c>
    </row>
    <row r="24" spans="1:16" x14ac:dyDescent="0.45">
      <c r="A24" s="4">
        <f>[1]IC_201123_SO4!A24</f>
        <v>17</v>
      </c>
      <c r="B24" s="4" t="str">
        <f>[1]IC_201123_SO4!B24</f>
        <v>0 90 B</v>
      </c>
      <c r="C24" s="4"/>
      <c r="D24" s="4"/>
      <c r="E24" s="4"/>
      <c r="F24" s="4" t="str">
        <f>[1]IC_201123_SO4!F24</f>
        <v>20.11.2023</v>
      </c>
      <c r="G24" s="4">
        <f>[1]IC_201123_SO4!G24</f>
        <v>1</v>
      </c>
      <c r="H24" s="4">
        <f>[1]IC_201123_SO4!H24</f>
        <v>7.2329999999999997</v>
      </c>
      <c r="I24" s="6">
        <f>[1]IC_201123_SO4!I24</f>
        <v>1.2200000000000001E-2</v>
      </c>
      <c r="J24" s="6">
        <f>[1]IC_201123_SO4!J24</f>
        <v>0</v>
      </c>
      <c r="K24" s="6">
        <f>[1]IC_201123_SO4!K24</f>
        <v>0.26211468013228212</v>
      </c>
      <c r="L24" s="6">
        <f>[1]IC_201123_SO4!L24</f>
        <v>0.33750000000000002</v>
      </c>
      <c r="M24" s="6">
        <f>[1]IC_201123_SO4!M24</f>
        <v>0</v>
      </c>
      <c r="N24" s="6"/>
      <c r="O24" s="6"/>
      <c r="P24" s="4" t="str">
        <f>[1]IC_201123_SO4!P24</f>
        <v>Disregard, started by accident</v>
      </c>
    </row>
    <row r="25" spans="1:16" x14ac:dyDescent="0.45">
      <c r="A25" s="4">
        <f>[1]IC_201123_SO4!A25</f>
        <v>18</v>
      </c>
      <c r="B25" s="4" t="str">
        <f>[1]IC_201123_SO4!B25</f>
        <v>Blank</v>
      </c>
      <c r="C25" s="4"/>
      <c r="D25" s="4"/>
      <c r="E25" s="4"/>
      <c r="F25" s="4" t="str">
        <f>[1]IC_201123_SO4!F25</f>
        <v>20.11.2023</v>
      </c>
      <c r="G25" s="4">
        <f>[1]IC_201123_SO4!G25</f>
        <v>1</v>
      </c>
      <c r="H25" s="4">
        <f>[1]IC_201123_SO4!H25</f>
        <v>7.16</v>
      </c>
      <c r="I25" s="6">
        <f>[1]IC_201123_SO4!I25</f>
        <v>4.4200000000000003E-2</v>
      </c>
      <c r="J25" s="6">
        <f>[1]IC_201123_SO4!J25</f>
        <v>0</v>
      </c>
      <c r="K25" s="6">
        <f>[1]IC_201123_SO4!K25</f>
        <v>0.48703103288559635</v>
      </c>
      <c r="L25" s="6">
        <f>[1]IC_201123_SO4!L25</f>
        <v>0.56140000000000001</v>
      </c>
      <c r="M25" s="6">
        <f>[1]IC_201123_SO4!M25</f>
        <v>0</v>
      </c>
      <c r="N25" s="6"/>
      <c r="O25" s="6"/>
      <c r="P25" s="4" t="str">
        <f>[1]IC_201123_SO4!P25</f>
        <v>Disregard, wash column</v>
      </c>
    </row>
    <row r="26" spans="1:16" x14ac:dyDescent="0.45">
      <c r="A26" s="4">
        <f>[1]IC_201123_SO4!A26</f>
        <v>19</v>
      </c>
      <c r="B26" s="4" t="str">
        <f>[1]IC_201123_SO4!B26</f>
        <v>Blank</v>
      </c>
      <c r="C26" s="4"/>
      <c r="D26" s="4"/>
      <c r="E26" s="4"/>
      <c r="F26" s="4" t="str">
        <f>[1]IC_201123_SO4!F26</f>
        <v>20.11.2023</v>
      </c>
      <c r="G26" s="4">
        <f>[1]IC_201123_SO4!G26</f>
        <v>1</v>
      </c>
      <c r="H26" s="4" t="str">
        <f>[1]IC_201123_SO4!H26</f>
        <v>NA</v>
      </c>
      <c r="I26" s="6" t="str">
        <f>[1]IC_201123_SO4!I26</f>
        <v>NA</v>
      </c>
      <c r="J26" s="6">
        <f>[1]IC_201123_SO4!J26</f>
        <v>0</v>
      </c>
      <c r="K26" s="6" t="str">
        <f>[1]IC_201123_SO4!K26</f>
        <v>NA</v>
      </c>
      <c r="L26" s="6" t="str">
        <f>[1]IC_201123_SO4!L26</f>
        <v>NA</v>
      </c>
      <c r="M26" s="6">
        <f>[1]IC_201123_SO4!M26</f>
        <v>0</v>
      </c>
      <c r="N26" s="6"/>
      <c r="O26" s="6"/>
      <c r="P26" s="4" t="str">
        <f>[1]IC_201123_SO4!P26</f>
        <v>DI Water</v>
      </c>
    </row>
    <row r="27" spans="1:16" x14ac:dyDescent="0.45">
      <c r="A27" s="4">
        <f>[1]IC_201123_SO4!A27</f>
        <v>20</v>
      </c>
      <c r="B27" s="4" t="str">
        <f>[1]IC_201123_SO4!B27</f>
        <v>0 90 B</v>
      </c>
      <c r="C27" s="4">
        <f>[1]IC_201123_SO4!C27</f>
        <v>0</v>
      </c>
      <c r="D27" s="4">
        <f>[1]IC_201123_SO4!D27</f>
        <v>90</v>
      </c>
      <c r="E27" s="4" t="str">
        <f>[1]IC_201123_SO4!E27</f>
        <v>B</v>
      </c>
      <c r="F27" s="4" t="str">
        <f>[1]IC_201123_SO4!F27</f>
        <v>20.11.2023</v>
      </c>
      <c r="G27" s="4">
        <f>[1]IC_201123_SO4!G27</f>
        <v>1</v>
      </c>
      <c r="H27" s="4">
        <f>[1]IC_201123_SO4!H27</f>
        <v>7.15</v>
      </c>
      <c r="I27" s="6">
        <f>[1]IC_201123_SO4!I27</f>
        <v>6.1899999999999997E-2</v>
      </c>
      <c r="J27" s="6">
        <f>[1]IC_201123_SO4!J27</f>
        <v>0</v>
      </c>
      <c r="K27" s="6">
        <f>[1]IC_201123_SO4!K27</f>
        <v>0.61143789050227326</v>
      </c>
      <c r="L27" s="6">
        <f>[1]IC_201123_SO4!L27</f>
        <v>0.68520000000000003</v>
      </c>
      <c r="M27" s="6">
        <f>[1]IC_201123_SO4!M27</f>
        <v>5</v>
      </c>
      <c r="N27" s="6">
        <f>IF(OR(I27 ="NA", K27&lt;Quality_SO4!$U$8), "NA",M27*K27)</f>
        <v>3.0571894525113663</v>
      </c>
      <c r="O27" s="6">
        <f>IF(OR(L27 ="NA",L27&lt;Quality_SO4!$W$8), "NA",M27*L27)</f>
        <v>3.4260000000000002</v>
      </c>
      <c r="P27" s="4" t="str">
        <f>[1]IC_201123_SO4!P27</f>
        <v>0 90 Bottom</v>
      </c>
    </row>
    <row r="28" spans="1:16" x14ac:dyDescent="0.45">
      <c r="A28" s="4">
        <f>[1]IC_201123_SO4!A28</f>
        <v>21</v>
      </c>
      <c r="B28" s="4" t="str">
        <f>[1]IC_201123_SO4!B28</f>
        <v>10 40 T</v>
      </c>
      <c r="C28" s="4">
        <f>[1]IC_201123_SO4!C28</f>
        <v>10</v>
      </c>
      <c r="D28" s="4">
        <f>[1]IC_201123_SO4!D28</f>
        <v>40</v>
      </c>
      <c r="E28" s="4" t="str">
        <f>[1]IC_201123_SO4!E28</f>
        <v>T</v>
      </c>
      <c r="F28" s="4" t="str">
        <f>[1]IC_201123_SO4!F28</f>
        <v>20.11.2023</v>
      </c>
      <c r="G28" s="4">
        <f>[1]IC_201123_SO4!G28</f>
        <v>1</v>
      </c>
      <c r="H28" s="4">
        <f>[1]IC_201123_SO4!H28</f>
        <v>7.157</v>
      </c>
      <c r="I28" s="6">
        <f>[1]IC_201123_SO4!I28</f>
        <v>0.1303</v>
      </c>
      <c r="J28" s="6">
        <f>[1]IC_201123_SO4!J28</f>
        <v>0</v>
      </c>
      <c r="K28" s="6">
        <f>[1]IC_201123_SO4!K28</f>
        <v>1.0921965945124825</v>
      </c>
      <c r="L28" s="6">
        <f>[1]IC_201123_SO4!L28</f>
        <v>1.1631</v>
      </c>
      <c r="M28" s="6">
        <f>[1]IC_201123_SO4!M28</f>
        <v>5</v>
      </c>
      <c r="N28" s="6">
        <f>IF(OR(I28 ="NA", K28&lt;Quality_SO4!$U$8), "NA",M28*K28)</f>
        <v>5.4609829725624124</v>
      </c>
      <c r="O28" s="6">
        <f>IF(OR(L28 ="NA",L28&lt;Quality_SO4!$W$8), "NA",M28*L28)</f>
        <v>5.8155000000000001</v>
      </c>
      <c r="P28" s="4" t="str">
        <f>[1]IC_201123_SO4!P28</f>
        <v>10 40 Top</v>
      </c>
    </row>
    <row r="29" spans="1:16" x14ac:dyDescent="0.45">
      <c r="A29" s="4">
        <f>[1]IC_201123_SO4!A29</f>
        <v>22</v>
      </c>
      <c r="B29" s="4" t="str">
        <f>[1]IC_201123_SO4!B29</f>
        <v>10 50 T</v>
      </c>
      <c r="C29" s="4">
        <f>[1]IC_201123_SO4!C29</f>
        <v>10</v>
      </c>
      <c r="D29" s="4">
        <f>[1]IC_201123_SO4!D29</f>
        <v>50</v>
      </c>
      <c r="E29" s="4" t="str">
        <f>[1]IC_201123_SO4!E29</f>
        <v>T</v>
      </c>
      <c r="F29" s="4" t="str">
        <f>[1]IC_201123_SO4!F29</f>
        <v>20.11.2023</v>
      </c>
      <c r="G29" s="4">
        <f>[1]IC_201123_SO4!G29</f>
        <v>1</v>
      </c>
      <c r="H29" s="4">
        <f>[1]IC_201123_SO4!H29</f>
        <v>7.15</v>
      </c>
      <c r="I29" s="6">
        <f>[1]IC_201123_SO4!I29</f>
        <v>8.9899999999999994E-2</v>
      </c>
      <c r="J29" s="6">
        <f>[1]IC_201123_SO4!J29</f>
        <v>0</v>
      </c>
      <c r="K29" s="6">
        <f>[1]IC_201123_SO4!K29</f>
        <v>0.80823969916142313</v>
      </c>
      <c r="L29" s="6">
        <f>[1]IC_201123_SO4!L29</f>
        <v>0.88060000000000005</v>
      </c>
      <c r="M29" s="6">
        <f>[1]IC_201123_SO4!M29</f>
        <v>5</v>
      </c>
      <c r="N29" s="6">
        <f>IF(OR(I29 ="NA", K29&lt;Quality_SO4!$U$8), "NA",M29*K29)</f>
        <v>4.0411984958071159</v>
      </c>
      <c r="O29" s="6">
        <f>IF(OR(L29 ="NA",L29&lt;Quality_SO4!$W$8), "NA",M29*L29)</f>
        <v>4.4030000000000005</v>
      </c>
      <c r="P29" s="4" t="str">
        <f>[1]IC_201123_SO4!P29</f>
        <v>10 50 Top</v>
      </c>
    </row>
    <row r="30" spans="1:16" x14ac:dyDescent="0.45">
      <c r="A30" s="4">
        <f>[1]IC_201123_SO4!A30</f>
        <v>23</v>
      </c>
      <c r="B30" s="4" t="str">
        <f>[1]IC_201123_SO4!B30</f>
        <v>0 50 B</v>
      </c>
      <c r="C30" s="4">
        <f>[1]IC_201123_SO4!C30</f>
        <v>0</v>
      </c>
      <c r="D30" s="4">
        <f>[1]IC_201123_SO4!D30</f>
        <v>50</v>
      </c>
      <c r="E30" s="4" t="str">
        <f>[1]IC_201123_SO4!E30</f>
        <v>B</v>
      </c>
      <c r="F30" s="4" t="str">
        <f>[1]IC_201123_SO4!F30</f>
        <v>20.11.2023</v>
      </c>
      <c r="G30" s="4">
        <f>[1]IC_201123_SO4!G30</f>
        <v>1</v>
      </c>
      <c r="H30" s="4">
        <f>[1]IC_201123_SO4!H30</f>
        <v>7.1429999999999998</v>
      </c>
      <c r="I30" s="6">
        <f>[1]IC_201123_SO4!I30</f>
        <v>0.1067</v>
      </c>
      <c r="J30" s="6">
        <f>[1]IC_201123_SO4!J30</f>
        <v>0</v>
      </c>
      <c r="K30" s="6">
        <f>[1]IC_201123_SO4!K30</f>
        <v>0.92632078435691334</v>
      </c>
      <c r="L30" s="6">
        <f>[1]IC_201123_SO4!L30</f>
        <v>0.99819999999999998</v>
      </c>
      <c r="M30" s="6">
        <f>[1]IC_201123_SO4!M30</f>
        <v>5</v>
      </c>
      <c r="N30" s="6">
        <f>IF(OR(I30 ="NA", K30&lt;Quality_SO4!$U$8), "NA",M30*K30)</f>
        <v>4.631603921784567</v>
      </c>
      <c r="O30" s="6">
        <f>IF(OR(L30 ="NA",L30&lt;Quality_SO4!$W$8), "NA",M30*L30)</f>
        <v>4.9909999999999997</v>
      </c>
      <c r="P30" s="4" t="str">
        <f>[1]IC_201123_SO4!P30</f>
        <v>0 50 Bottom</v>
      </c>
    </row>
    <row r="31" spans="1:16" x14ac:dyDescent="0.45">
      <c r="A31" s="4">
        <f>[1]IC_201123_SO4!A31</f>
        <v>24</v>
      </c>
      <c r="B31" s="4" t="str">
        <f>[1]IC_201123_SO4!B31</f>
        <v>10 60 B</v>
      </c>
      <c r="C31" s="4">
        <f>[1]IC_201123_SO4!C31</f>
        <v>10</v>
      </c>
      <c r="D31" s="4">
        <f>[1]IC_201123_SO4!D31</f>
        <v>60</v>
      </c>
      <c r="E31" s="4" t="str">
        <f>[1]IC_201123_SO4!E31</f>
        <v>B</v>
      </c>
      <c r="F31" s="4" t="str">
        <f>[1]IC_201123_SO4!F31</f>
        <v>20.11.2023</v>
      </c>
      <c r="G31" s="4">
        <f>[1]IC_201123_SO4!G31</f>
        <v>1</v>
      </c>
      <c r="H31" s="4">
        <f>[1]IC_201123_SO4!H31</f>
        <v>7.1369999999999996</v>
      </c>
      <c r="I31" s="6">
        <f>[1]IC_201123_SO4!I31</f>
        <v>2.29E-2</v>
      </c>
      <c r="J31" s="6">
        <f>[1]IC_201123_SO4!J31</f>
        <v>0</v>
      </c>
      <c r="K31" s="6">
        <f>[1]IC_201123_SO4!K31</f>
        <v>0.33732108558417156</v>
      </c>
      <c r="L31" s="6">
        <f>[1]IC_201123_SO4!L31</f>
        <v>0.41260000000000002</v>
      </c>
      <c r="M31" s="6">
        <f>[1]IC_201123_SO4!M31</f>
        <v>5</v>
      </c>
      <c r="N31" s="6" t="str">
        <f>IF(OR(I31 ="NA", K31&lt;Quality_SO4!$U$8), "NA",M31*K31)</f>
        <v>NA</v>
      </c>
      <c r="O31" s="6" t="str">
        <f>IF(OR(L31 ="NA",L31&lt;Quality_SO4!$W$8), "NA",M31*L31)</f>
        <v>NA</v>
      </c>
      <c r="P31" s="4" t="str">
        <f>[1]IC_201123_SO4!P31</f>
        <v>10 60 Bottom</v>
      </c>
    </row>
    <row r="32" spans="1:16" x14ac:dyDescent="0.45">
      <c r="A32" s="4">
        <f>[1]IC_201123_SO4!A32</f>
        <v>25</v>
      </c>
      <c r="B32" s="4" t="str">
        <f>[1]IC_201123_SO4!B32</f>
        <v>10 70 B</v>
      </c>
      <c r="C32" s="4">
        <f>[1]IC_201123_SO4!C32</f>
        <v>10</v>
      </c>
      <c r="D32" s="4">
        <f>[1]IC_201123_SO4!D32</f>
        <v>70</v>
      </c>
      <c r="E32" s="4" t="str">
        <f>[1]IC_201123_SO4!E32</f>
        <v>B</v>
      </c>
      <c r="F32" s="4" t="str">
        <f>[1]IC_201123_SO4!F32</f>
        <v>20.11.2023</v>
      </c>
      <c r="G32" s="4">
        <f>[1]IC_201123_SO4!G32</f>
        <v>1</v>
      </c>
      <c r="H32" s="4">
        <f>[1]IC_201123_SO4!H32</f>
        <v>7.1429999999999998</v>
      </c>
      <c r="I32" s="6">
        <f>[1]IC_201123_SO4!I32</f>
        <v>0.1055</v>
      </c>
      <c r="J32" s="6">
        <f>[1]IC_201123_SO4!J32</f>
        <v>0</v>
      </c>
      <c r="K32" s="6">
        <f>[1]IC_201123_SO4!K32</f>
        <v>0.91788642112866381</v>
      </c>
      <c r="L32" s="6">
        <f>[1]IC_201123_SO4!L32</f>
        <v>0.9899</v>
      </c>
      <c r="M32" s="6">
        <f>[1]IC_201123_SO4!M32</f>
        <v>5</v>
      </c>
      <c r="N32" s="6">
        <f>IF(OR(I32 ="NA", K32&lt;Quality_SO4!$U$8), "NA",M32*K32)</f>
        <v>4.5894321056433194</v>
      </c>
      <c r="O32" s="6">
        <f>IF(OR(L32 ="NA",L32&lt;Quality_SO4!$W$8), "NA",M32*L32)</f>
        <v>4.9495000000000005</v>
      </c>
      <c r="P32" s="4" t="str">
        <f>[1]IC_201123_SO4!P32</f>
        <v>10 70 Bottom</v>
      </c>
    </row>
    <row r="33" spans="1:16" x14ac:dyDescent="0.45">
      <c r="A33" s="4">
        <f>[1]IC_201123_SO4!A33</f>
        <v>26</v>
      </c>
      <c r="B33" s="4" t="str">
        <f>[1]IC_201123_SO4!B33</f>
        <v>10 100 B</v>
      </c>
      <c r="C33" s="4">
        <f>[1]IC_201123_SO4!C33</f>
        <v>10</v>
      </c>
      <c r="D33" s="4">
        <f>[1]IC_201123_SO4!D33</f>
        <v>100</v>
      </c>
      <c r="E33" s="4" t="str">
        <f>[1]IC_201123_SO4!E33</f>
        <v>B</v>
      </c>
      <c r="F33" s="4" t="str">
        <f>[1]IC_201123_SO4!F33</f>
        <v>20.11.2023</v>
      </c>
      <c r="G33" s="4">
        <f>[1]IC_201123_SO4!G33</f>
        <v>1</v>
      </c>
      <c r="H33" s="4">
        <f>[1]IC_201123_SO4!H33</f>
        <v>7.1429999999999998</v>
      </c>
      <c r="I33" s="6">
        <f>[1]IC_201123_SO4!I33</f>
        <v>0.19020000000000001</v>
      </c>
      <c r="J33" s="6">
        <f>[1]IC_201123_SO4!J33</f>
        <v>0</v>
      </c>
      <c r="K33" s="6">
        <f>[1]IC_201123_SO4!K33</f>
        <v>1.5132118923225926</v>
      </c>
      <c r="L33" s="6">
        <f>[1]IC_201123_SO4!L33</f>
        <v>1.5822000000000001</v>
      </c>
      <c r="M33" s="6">
        <f>[1]IC_201123_SO4!M33</f>
        <v>5</v>
      </c>
      <c r="N33" s="6">
        <f>IF(OR(I33 ="NA", K33&lt;Quality_SO4!$U$8), "NA",M33*K33)</f>
        <v>7.5660594616129631</v>
      </c>
      <c r="O33" s="6">
        <f>IF(OR(L33 ="NA",L33&lt;Quality_SO4!$W$8), "NA",M33*L33)</f>
        <v>7.9110000000000005</v>
      </c>
      <c r="P33" s="4" t="str">
        <f>[1]IC_201123_SO4!P33</f>
        <v>10 100 Bottom</v>
      </c>
    </row>
    <row r="34" spans="1:16" x14ac:dyDescent="0.45">
      <c r="A34" s="4">
        <f>[1]IC_201123_SO4!A34</f>
        <v>27</v>
      </c>
      <c r="B34" s="4" t="str">
        <f>[1]IC_201123_SO4!B34</f>
        <v>Cal Check</v>
      </c>
      <c r="C34" s="4"/>
      <c r="D34" s="4"/>
      <c r="E34" s="4"/>
      <c r="F34" s="4" t="str">
        <f>[1]IC_201123_SO4!F34</f>
        <v>20.11.2023</v>
      </c>
      <c r="G34" s="4">
        <f>[1]IC_201123_SO4!G34</f>
        <v>1</v>
      </c>
      <c r="H34" s="4">
        <f>[1]IC_201123_SO4!H34</f>
        <v>7.15</v>
      </c>
      <c r="I34" s="6">
        <f>[1]IC_201123_SO4!I34</f>
        <v>0.78139999999999998</v>
      </c>
      <c r="J34" s="6">
        <f>[1]IC_201123_SO4!J34</f>
        <v>0</v>
      </c>
      <c r="K34" s="6">
        <f>[1]IC_201123_SO4!K34</f>
        <v>5.6685415094400726</v>
      </c>
      <c r="L34" s="6">
        <f>[1]IC_201123_SO4!L34</f>
        <v>5.7142999999999997</v>
      </c>
      <c r="M34" s="6">
        <f>[1]IC_201123_SO4!M34</f>
        <v>20</v>
      </c>
      <c r="N34" s="6"/>
      <c r="O34" s="6"/>
      <c r="P34" s="4" t="str">
        <f>[1]IC_201123_SO4!P34</f>
        <v>x20 dil</v>
      </c>
    </row>
    <row r="35" spans="1:16" x14ac:dyDescent="0.45">
      <c r="A35" s="4">
        <f>[1]IC_201123_SO4!A35</f>
        <v>28</v>
      </c>
      <c r="B35" s="4" t="str">
        <f>[1]IC_201123_SO4!B35</f>
        <v>Blank</v>
      </c>
      <c r="C35" s="4"/>
      <c r="D35" s="4"/>
      <c r="E35" s="4"/>
      <c r="F35" s="4" t="str">
        <f>[1]IC_201123_SO4!F35</f>
        <v>20.11.2023</v>
      </c>
      <c r="G35" s="4">
        <f>[1]IC_201123_SO4!G35</f>
        <v>1</v>
      </c>
      <c r="H35" s="4" t="str">
        <f>[1]IC_201123_SO4!H35</f>
        <v>NA</v>
      </c>
      <c r="I35" s="6" t="str">
        <f>[1]IC_201123_SO4!I35</f>
        <v>NA</v>
      </c>
      <c r="J35" s="6">
        <f>[1]IC_201123_SO4!J35</f>
        <v>0</v>
      </c>
      <c r="K35" s="6" t="str">
        <f>[1]IC_201123_SO4!K35</f>
        <v>NA</v>
      </c>
      <c r="L35" s="6" t="str">
        <f>[1]IC_201123_SO4!L35</f>
        <v>NA</v>
      </c>
      <c r="M35" s="6">
        <f>[1]IC_201123_SO4!M35</f>
        <v>0</v>
      </c>
      <c r="N35" s="6"/>
      <c r="O35" s="6"/>
      <c r="P35" s="4" t="str">
        <f>[1]IC_201123_SO4!P35</f>
        <v>DI Water</v>
      </c>
    </row>
    <row r="36" spans="1:16" x14ac:dyDescent="0.45">
      <c r="A36" s="4" t="str">
        <f>[2]IC_101123_SO4!A2</f>
        <v>Cal 1</v>
      </c>
      <c r="B36" s="4" t="str">
        <f>[2]IC_101123_SO4!B2</f>
        <v>NA</v>
      </c>
      <c r="C36" s="4"/>
      <c r="D36" s="4"/>
      <c r="E36" s="4"/>
      <c r="F36" s="4" t="str">
        <f>[2]IC_101123_SO4!F2</f>
        <v>10.11.2023</v>
      </c>
      <c r="G36" s="4">
        <f>[2]IC_101123_SO4!G2</f>
        <v>1</v>
      </c>
      <c r="H36" s="4" t="str">
        <f>[2]IC_101123_SO4!H2</f>
        <v>NA</v>
      </c>
      <c r="I36" s="6" t="str">
        <f>[2]IC_101123_SO4!I2</f>
        <v>NA</v>
      </c>
      <c r="J36" s="6">
        <f>[2]IC_101123_SO4!J2</f>
        <v>0</v>
      </c>
      <c r="K36" s="6" t="str">
        <f>[2]IC_101123_SO4!K2</f>
        <v>NA</v>
      </c>
      <c r="L36" s="6" t="str">
        <f>[2]IC_101123_SO4!L2</f>
        <v>NA</v>
      </c>
      <c r="M36" s="6">
        <f>[2]IC_101123_SO4!M2</f>
        <v>0</v>
      </c>
      <c r="N36" s="6"/>
      <c r="O36" s="6"/>
      <c r="P36" s="4" t="str">
        <f>[2]IC_101123_SO4!P2</f>
        <v>Instrument Issues</v>
      </c>
    </row>
    <row r="37" spans="1:16" x14ac:dyDescent="0.45">
      <c r="A37" s="4" t="str">
        <f>[2]IC_101123_SO4!A3</f>
        <v>Cal 2</v>
      </c>
      <c r="B37" s="4" t="str">
        <f>[2]IC_101123_SO4!B3</f>
        <v>Blank</v>
      </c>
      <c r="C37" s="4"/>
      <c r="D37" s="4"/>
      <c r="E37" s="4"/>
      <c r="F37" s="4" t="str">
        <f>[2]IC_101123_SO4!F3</f>
        <v>10.11.2023</v>
      </c>
      <c r="G37" s="4">
        <f>[2]IC_101123_SO4!G3</f>
        <v>1</v>
      </c>
      <c r="H37" s="4">
        <f>[2]IC_101123_SO4!H3</f>
        <v>7.16</v>
      </c>
      <c r="I37" s="6">
        <f>[2]IC_101123_SO4!I3</f>
        <v>2.7099999999999999E-2</v>
      </c>
      <c r="J37" s="6">
        <f>[2]IC_101123_SO4!J3</f>
        <v>0</v>
      </c>
      <c r="K37" s="6">
        <f>[2]IC_101123_SO4!K3</f>
        <v>5.799042310873348E-2</v>
      </c>
      <c r="L37" s="6">
        <f>[2]IC_101123_SO4!L3</f>
        <v>5.8099999999999999E-2</v>
      </c>
      <c r="M37" s="6">
        <f>[2]IC_101123_SO4!M3</f>
        <v>0</v>
      </c>
      <c r="N37" s="6"/>
      <c r="O37" s="6"/>
      <c r="P37" s="4" t="str">
        <f>[2]IC_101123_SO4!P3</f>
        <v>DI Water</v>
      </c>
    </row>
    <row r="38" spans="1:16" x14ac:dyDescent="0.45">
      <c r="A38" s="4" t="str">
        <f>[2]IC_101123_SO4!A4</f>
        <v>Cal 3</v>
      </c>
      <c r="B38" s="4" t="str">
        <f>[2]IC_101123_SO4!B4</f>
        <v>x 5</v>
      </c>
      <c r="C38" s="4"/>
      <c r="D38" s="4"/>
      <c r="E38" s="4"/>
      <c r="F38" s="4" t="str">
        <f>[2]IC_101123_SO4!F4</f>
        <v>10.11.2023</v>
      </c>
      <c r="G38" s="4">
        <f>[2]IC_101123_SO4!G4</f>
        <v>1</v>
      </c>
      <c r="H38" s="4">
        <f>[2]IC_101123_SO4!H4</f>
        <v>7.2229999999999999</v>
      </c>
      <c r="I38" s="6">
        <f>[2]IC_101123_SO4!I4</f>
        <v>2.5909</v>
      </c>
      <c r="J38" s="6">
        <f>[2]IC_101123_SO4!J4</f>
        <v>20</v>
      </c>
      <c r="K38" s="6">
        <f>[2]IC_101123_SO4!K4</f>
        <v>19.912850646355402</v>
      </c>
      <c r="L38" s="6">
        <f>[2]IC_101123_SO4!L4</f>
        <v>19.912800000000001</v>
      </c>
      <c r="M38" s="6">
        <f>[2]IC_101123_SO4!M4</f>
        <v>5</v>
      </c>
      <c r="N38" s="6"/>
      <c r="O38" s="6"/>
      <c r="P38" s="4" t="str">
        <f>[2]IC_101123_SO4!P4</f>
        <v>1 mL in 5</v>
      </c>
    </row>
    <row r="39" spans="1:16" x14ac:dyDescent="0.45">
      <c r="A39" s="4" t="str">
        <f>[2]IC_101123_SO4!A5</f>
        <v>Cal 4</v>
      </c>
      <c r="B39" s="4" t="str">
        <f>[2]IC_101123_SO4!B5</f>
        <v>x 10</v>
      </c>
      <c r="C39" s="4"/>
      <c r="D39" s="4"/>
      <c r="E39" s="4"/>
      <c r="F39" s="4" t="str">
        <f>[2]IC_101123_SO4!F5</f>
        <v>10.11.2023</v>
      </c>
      <c r="G39" s="4">
        <f>[2]IC_101123_SO4!G5</f>
        <v>1</v>
      </c>
      <c r="H39" s="4">
        <f>[2]IC_101123_SO4!H5</f>
        <v>7.2130000000000001</v>
      </c>
      <c r="I39" s="6">
        <f>[2]IC_101123_SO4!I5</f>
        <v>1.3312999999999999</v>
      </c>
      <c r="J39" s="6">
        <f>[2]IC_101123_SO4!J5</f>
        <v>10</v>
      </c>
      <c r="K39" s="6">
        <f>[2]IC_101123_SO4!K5</f>
        <v>10.158118632469177</v>
      </c>
      <c r="L39" s="6">
        <f>[2]IC_101123_SO4!L5</f>
        <v>10.1584</v>
      </c>
      <c r="M39" s="6">
        <f>[2]IC_101123_SO4!M5</f>
        <v>10</v>
      </c>
      <c r="N39" s="6"/>
      <c r="O39" s="6"/>
      <c r="P39" s="4" t="str">
        <f>[2]IC_101123_SO4!P5</f>
        <v>0.5 mL in 5</v>
      </c>
    </row>
    <row r="40" spans="1:16" x14ac:dyDescent="0.45">
      <c r="A40" s="4" t="str">
        <f>[2]IC_101123_SO4!A6</f>
        <v>Cal 5</v>
      </c>
      <c r="B40" s="4" t="str">
        <f>[2]IC_101123_SO4!B6</f>
        <v>x 20</v>
      </c>
      <c r="C40" s="4"/>
      <c r="D40" s="4"/>
      <c r="E40" s="4"/>
      <c r="F40" s="4" t="str">
        <f>[2]IC_101123_SO4!F6</f>
        <v>10.11.2023</v>
      </c>
      <c r="G40" s="4">
        <f>[2]IC_101123_SO4!G6</f>
        <v>1</v>
      </c>
      <c r="H40" s="4">
        <f>[2]IC_101123_SO4!H6</f>
        <v>7.2069999999999999</v>
      </c>
      <c r="I40" s="6">
        <f>[2]IC_101123_SO4!I6</f>
        <v>0.67510000000000003</v>
      </c>
      <c r="J40" s="6">
        <f>[2]IC_101123_SO4!J6</f>
        <v>5</v>
      </c>
      <c r="K40" s="6">
        <f>[2]IC_101123_SO4!K6</f>
        <v>5.0763028595951374</v>
      </c>
      <c r="L40" s="6">
        <f>[2]IC_101123_SO4!L6</f>
        <v>5.0762</v>
      </c>
      <c r="M40" s="6">
        <f>[2]IC_101123_SO4!M6</f>
        <v>20</v>
      </c>
      <c r="N40" s="6"/>
      <c r="O40" s="6"/>
      <c r="P40" s="4" t="str">
        <f>[2]IC_101123_SO4!P6</f>
        <v>0.5 mL in 10</v>
      </c>
    </row>
    <row r="41" spans="1:16" x14ac:dyDescent="0.45">
      <c r="A41" s="4" t="str">
        <f>[2]IC_101123_SO4!A7</f>
        <v>Cal 6</v>
      </c>
      <c r="B41" s="4" t="str">
        <f>[2]IC_101123_SO4!B7</f>
        <v>x 50</v>
      </c>
      <c r="C41" s="4"/>
      <c r="D41" s="4"/>
      <c r="E41" s="4"/>
      <c r="F41" s="4" t="str">
        <f>[2]IC_101123_SO4!F7</f>
        <v>10.11.2023</v>
      </c>
      <c r="G41" s="4">
        <f>[2]IC_101123_SO4!G7</f>
        <v>1</v>
      </c>
      <c r="H41" s="4">
        <f>[2]IC_101123_SO4!H7</f>
        <v>7.2</v>
      </c>
      <c r="I41" s="6">
        <f>[2]IC_101123_SO4!I7</f>
        <v>0.27600000000000002</v>
      </c>
      <c r="J41" s="6">
        <f>[2]IC_101123_SO4!J7</f>
        <v>2</v>
      </c>
      <c r="K41" s="6">
        <f>[2]IC_101123_SO4!K7</f>
        <v>1.985549011752971</v>
      </c>
      <c r="L41" s="6">
        <f>[2]IC_101123_SO4!L7</f>
        <v>1.9855</v>
      </c>
      <c r="M41" s="6">
        <f>[2]IC_101123_SO4!M7</f>
        <v>50</v>
      </c>
      <c r="N41" s="6"/>
      <c r="O41" s="6"/>
      <c r="P41" s="4" t="str">
        <f>[2]IC_101123_SO4!P7</f>
        <v>0.2 mL in 10</v>
      </c>
    </row>
    <row r="42" spans="1:16" x14ac:dyDescent="0.45">
      <c r="A42" s="4">
        <f>[2]IC_101123_SO4!A8</f>
        <v>1</v>
      </c>
      <c r="B42" s="4" t="str">
        <f>[2]IC_101123_SO4!B8</f>
        <v>x 100</v>
      </c>
      <c r="C42" s="4"/>
      <c r="D42" s="4"/>
      <c r="E42" s="4"/>
      <c r="F42" s="4" t="str">
        <f>[2]IC_101123_SO4!F8</f>
        <v>10.11.2023</v>
      </c>
      <c r="G42" s="4">
        <f>[2]IC_101123_SO4!G8</f>
        <v>1</v>
      </c>
      <c r="H42" s="4">
        <f>[2]IC_101123_SO4!H8</f>
        <v>7.2030000000000003</v>
      </c>
      <c r="I42" s="6">
        <f>[2]IC_101123_SO4!I8</f>
        <v>0.1241</v>
      </c>
      <c r="J42" s="6">
        <f>[2]IC_101123_SO4!J8</f>
        <v>1</v>
      </c>
      <c r="K42" s="6">
        <f>[2]IC_101123_SO4!K8</f>
        <v>0.80918842671858093</v>
      </c>
      <c r="L42" s="6">
        <f>[2]IC_101123_SO4!L8</f>
        <v>0.80910000000000004</v>
      </c>
      <c r="M42" s="6">
        <f>[2]IC_101123_SO4!M8</f>
        <v>100</v>
      </c>
      <c r="N42" s="6"/>
      <c r="O42" s="6"/>
      <c r="P42" s="4" t="str">
        <f>[2]IC_101123_SO4!P8</f>
        <v>0.1 mL in 10</v>
      </c>
    </row>
    <row r="43" spans="1:16" x14ac:dyDescent="0.45">
      <c r="A43" s="4">
        <f>[2]IC_101123_SO4!A9</f>
        <v>2</v>
      </c>
      <c r="B43" s="4" t="str">
        <f>[2]IC_101123_SO4!B9</f>
        <v xml:space="preserve">Blank </v>
      </c>
      <c r="C43" s="4"/>
      <c r="D43" s="4"/>
      <c r="E43" s="4"/>
      <c r="F43" s="4" t="str">
        <f>[2]IC_101123_SO4!F9</f>
        <v>10.11.2023</v>
      </c>
      <c r="G43" s="4">
        <f>[2]IC_101123_SO4!G9</f>
        <v>1</v>
      </c>
      <c r="H43" s="4" t="str">
        <f>[2]IC_101123_SO4!H9</f>
        <v>NA</v>
      </c>
      <c r="I43" s="6" t="str">
        <f>[2]IC_101123_SO4!I9</f>
        <v>NA</v>
      </c>
      <c r="J43" s="6">
        <f>[2]IC_101123_SO4!J9</f>
        <v>0</v>
      </c>
      <c r="K43" s="6" t="str">
        <f>[2]IC_101123_SO4!K9</f>
        <v>NA</v>
      </c>
      <c r="L43" s="6" t="str">
        <f>[2]IC_101123_SO4!L9</f>
        <v>NA</v>
      </c>
      <c r="M43" s="6">
        <f>[2]IC_101123_SO4!M9</f>
        <v>0</v>
      </c>
      <c r="N43" s="6"/>
      <c r="O43" s="6"/>
      <c r="P43" s="4" t="str">
        <f>[2]IC_101123_SO4!P9</f>
        <v>DI Water</v>
      </c>
    </row>
    <row r="44" spans="1:16" x14ac:dyDescent="0.45">
      <c r="A44" s="4">
        <f>[2]IC_101123_SO4!A10</f>
        <v>3</v>
      </c>
      <c r="B44" s="4" t="str">
        <f>[2]IC_101123_SO4!B10</f>
        <v>Cal Check</v>
      </c>
      <c r="C44" s="4"/>
      <c r="D44" s="4"/>
      <c r="E44" s="4"/>
      <c r="F44" s="4" t="str">
        <f>[2]IC_101123_SO4!F10</f>
        <v>10.11.2023</v>
      </c>
      <c r="G44" s="4">
        <f>[2]IC_101123_SO4!G10</f>
        <v>1</v>
      </c>
      <c r="H44" s="4">
        <f>[2]IC_101123_SO4!H10</f>
        <v>7.21</v>
      </c>
      <c r="I44" s="6">
        <f>[2]IC_101123_SO4!I10</f>
        <v>0.76380000000000003</v>
      </c>
      <c r="J44" s="6">
        <f>[2]IC_101123_SO4!J10</f>
        <v>0</v>
      </c>
      <c r="K44" s="6">
        <f>[2]IC_101123_SO4!K10</f>
        <v>5.7632230958857917</v>
      </c>
      <c r="L44" s="6">
        <f>[2]IC_101123_SO4!L10</f>
        <v>5.7632000000000003</v>
      </c>
      <c r="M44" s="6">
        <f>[2]IC_101123_SO4!M10</f>
        <v>20</v>
      </c>
      <c r="N44" s="6"/>
      <c r="O44" s="6"/>
      <c r="P44" s="4" t="str">
        <f>[2]IC_101123_SO4!P10</f>
        <v>x20 dil</v>
      </c>
    </row>
    <row r="45" spans="1:16" x14ac:dyDescent="0.45">
      <c r="A45" s="4">
        <f>[2]IC_101123_SO4!A11</f>
        <v>4</v>
      </c>
      <c r="B45" s="4" t="str">
        <f>[2]IC_101123_SO4!B11</f>
        <v>0-50-T</v>
      </c>
      <c r="C45" s="4">
        <f>[2]IC_101123_SO4!C11</f>
        <v>0</v>
      </c>
      <c r="D45" s="4">
        <f>[2]IC_101123_SO4!D11</f>
        <v>50</v>
      </c>
      <c r="E45" s="4" t="str">
        <f>[2]IC_101123_SO4!E11</f>
        <v>T</v>
      </c>
      <c r="F45" s="4" t="str">
        <f>[2]IC_101123_SO4!F11</f>
        <v>10.11.2023</v>
      </c>
      <c r="G45" s="4">
        <f>[2]IC_101123_SO4!G11</f>
        <v>1</v>
      </c>
      <c r="H45" s="4">
        <f>[2]IC_101123_SO4!H11</f>
        <v>7.1956666666666669</v>
      </c>
      <c r="I45" s="6">
        <f>[2]IC_101123_SO4!I11</f>
        <v>8.0266666666666667E-2</v>
      </c>
      <c r="J45" s="6">
        <f>[2]IC_101123_SO4!J11</f>
        <v>0</v>
      </c>
      <c r="K45" s="6">
        <f>[2]IC_101123_SO4!K11</f>
        <v>0.46972953505296261</v>
      </c>
      <c r="L45" s="6">
        <f>[2]IC_101123_SO4!L11</f>
        <v>0.46970000000000001</v>
      </c>
      <c r="M45" s="6">
        <f>[2]IC_101123_SO4!M11</f>
        <v>10</v>
      </c>
      <c r="N45" s="6">
        <f>IF(OR(I45 ="NA", K45&lt;Quality_SO4!$U$8), "NA",M45*K45)</f>
        <v>4.6972953505296262</v>
      </c>
      <c r="O45" s="6">
        <f>IF(OR(L45 ="NA",L45&lt;Quality_SO4!$W$8), "NA",M45*L45)</f>
        <v>4.6970000000000001</v>
      </c>
      <c r="P45" s="4" t="str">
        <f>[2]IC_101123_SO4!P11</f>
        <v>0 50 Top Replicate</v>
      </c>
    </row>
    <row r="46" spans="1:16" x14ac:dyDescent="0.45">
      <c r="A46" s="4">
        <f>[2]IC_101123_SO4!A12</f>
        <v>7</v>
      </c>
      <c r="B46" s="4" t="str">
        <f>[2]IC_101123_SO4!B12</f>
        <v>0-70-B</v>
      </c>
      <c r="C46" s="4">
        <f>[2]IC_101123_SO4!C12</f>
        <v>0</v>
      </c>
      <c r="D46" s="4">
        <f>[2]IC_101123_SO4!D12</f>
        <v>70</v>
      </c>
      <c r="E46" s="4" t="str">
        <f>[2]IC_101123_SO4!E12</f>
        <v>B</v>
      </c>
      <c r="F46" s="4" t="str">
        <f>[2]IC_101123_SO4!F12</f>
        <v>10.11.2023</v>
      </c>
      <c r="G46" s="4">
        <f>[2]IC_101123_SO4!G12</f>
        <v>1</v>
      </c>
      <c r="H46" s="4">
        <f>[2]IC_101123_SO4!H12</f>
        <v>7.1829999999999998</v>
      </c>
      <c r="I46" s="6">
        <f>[2]IC_101123_SO4!I12</f>
        <v>6.3600000000000004E-2</v>
      </c>
      <c r="J46" s="6">
        <f>[2]IC_101123_SO4!J12</f>
        <v>0</v>
      </c>
      <c r="K46" s="6">
        <f>[2]IC_101123_SO4!K12</f>
        <v>0.34065771312687199</v>
      </c>
      <c r="L46" s="6">
        <f>[2]IC_101123_SO4!L12</f>
        <v>0.34079999999999999</v>
      </c>
      <c r="M46" s="6">
        <f>[2]IC_101123_SO4!M12</f>
        <v>10</v>
      </c>
      <c r="N46" s="6" t="str">
        <f>IF(OR(I46 ="NA", K46&lt;Quality_SO4!$U$8), "NA",M46*K46)</f>
        <v>NA</v>
      </c>
      <c r="O46" s="6" t="str">
        <f>IF(OR(L46 ="NA",L46&lt;Quality_SO4!$W$8), "NA",M46*L46)</f>
        <v>NA</v>
      </c>
      <c r="P46" s="4" t="str">
        <f>[2]IC_101123_SO4!P12</f>
        <v>0 70 Bottom</v>
      </c>
    </row>
    <row r="47" spans="1:16" x14ac:dyDescent="0.45">
      <c r="A47" s="4">
        <f>[2]IC_101123_SO4!A13</f>
        <v>8</v>
      </c>
      <c r="B47" s="4" t="str">
        <f>[2]IC_101123_SO4!B13</f>
        <v>20-60-B</v>
      </c>
      <c r="C47" s="4">
        <f>[2]IC_101123_SO4!C13</f>
        <v>20</v>
      </c>
      <c r="D47" s="4">
        <f>[2]IC_101123_SO4!D13</f>
        <v>60</v>
      </c>
      <c r="E47" s="4" t="str">
        <f>[2]IC_101123_SO4!E13</f>
        <v>B</v>
      </c>
      <c r="F47" s="4" t="str">
        <f>[2]IC_101123_SO4!F13</f>
        <v>10.11.2023</v>
      </c>
      <c r="G47" s="4">
        <f>[2]IC_101123_SO4!G13</f>
        <v>1</v>
      </c>
      <c r="H47" s="4">
        <f>[2]IC_101123_SO4!H13</f>
        <v>7.1870000000000003</v>
      </c>
      <c r="I47" s="6">
        <f>[2]IC_101123_SO4!I13</f>
        <v>1.7666666666666667E-2</v>
      </c>
      <c r="J47" s="6">
        <f>[2]IC_101123_SO4!J13</f>
        <v>0</v>
      </c>
      <c r="K47" s="6">
        <f>[2]IC_101123_SO4!K13</f>
        <v>-1.5064228101433798E-2</v>
      </c>
      <c r="L47" s="6">
        <f>[2]IC_101123_SO4!L13</f>
        <v>-1.526666666666667E-2</v>
      </c>
      <c r="M47" s="6">
        <f>[2]IC_101123_SO4!M13</f>
        <v>10</v>
      </c>
      <c r="N47" s="6" t="str">
        <f>IF(OR(I47 ="NA", K47&lt;Quality_SO4!$U$8), "NA",M47*K47)</f>
        <v>NA</v>
      </c>
      <c r="O47" s="6" t="str">
        <f>IF(OR(L47 ="NA",L47&lt;Quality_SO4!$W$8), "NA",M47*L47)</f>
        <v>NA</v>
      </c>
      <c r="P47" s="4" t="str">
        <f>[2]IC_101123_SO4!P13</f>
        <v>20 60 Bottom Replicate</v>
      </c>
    </row>
    <row r="48" spans="1:16" x14ac:dyDescent="0.45">
      <c r="A48" s="4">
        <f>[2]IC_101123_SO4!A14</f>
        <v>11</v>
      </c>
      <c r="B48" s="4" t="str">
        <f>[2]IC_101123_SO4!B14</f>
        <v>20-70-B</v>
      </c>
      <c r="C48" s="4">
        <f>[2]IC_101123_SO4!C14</f>
        <v>20</v>
      </c>
      <c r="D48" s="4">
        <f>[2]IC_101123_SO4!D14</f>
        <v>70</v>
      </c>
      <c r="E48" s="4" t="str">
        <f>[2]IC_101123_SO4!E14</f>
        <v>B</v>
      </c>
      <c r="F48" s="4" t="str">
        <f>[2]IC_101123_SO4!F14</f>
        <v>10.11.2023</v>
      </c>
      <c r="G48" s="4">
        <f>[2]IC_101123_SO4!G14</f>
        <v>1</v>
      </c>
      <c r="H48" s="4">
        <f>[2]IC_101123_SO4!H14</f>
        <v>7.19</v>
      </c>
      <c r="I48" s="6">
        <f>[2]IC_101123_SO4!I14</f>
        <v>4.7800000000000002E-2</v>
      </c>
      <c r="J48" s="6">
        <f>[2]IC_101123_SO4!J14</f>
        <v>0</v>
      </c>
      <c r="K48" s="6">
        <f>[2]IC_101123_SO4!K14</f>
        <v>0.21829762594093804</v>
      </c>
      <c r="L48" s="6">
        <f>[2]IC_101123_SO4!L14</f>
        <v>0.21820000000000001</v>
      </c>
      <c r="M48" s="6">
        <f>[2]IC_101123_SO4!M14</f>
        <v>10</v>
      </c>
      <c r="N48" s="6" t="str">
        <f>IF(OR(I48 ="NA", K48&lt;Quality_SO4!$U$8), "NA",M48*K48)</f>
        <v>NA</v>
      </c>
      <c r="O48" s="6" t="str">
        <f>IF(OR(L48 ="NA",L48&lt;Quality_SO4!$W$8), "NA",M48*L48)</f>
        <v>NA</v>
      </c>
      <c r="P48" s="4" t="str">
        <f>[2]IC_101123_SO4!P14</f>
        <v>20 80 Bottom</v>
      </c>
    </row>
    <row r="49" spans="1:16" x14ac:dyDescent="0.45">
      <c r="A49" s="4">
        <f>[2]IC_101123_SO4!A15</f>
        <v>12</v>
      </c>
      <c r="B49" s="4" t="str">
        <f>[2]IC_101123_SO4!B15</f>
        <v>20-80-B</v>
      </c>
      <c r="C49" s="4">
        <f>[2]IC_101123_SO4!C15</f>
        <v>20</v>
      </c>
      <c r="D49" s="4">
        <f>[2]IC_101123_SO4!D15</f>
        <v>80</v>
      </c>
      <c r="E49" s="4" t="str">
        <f>[2]IC_101123_SO4!E15</f>
        <v>B</v>
      </c>
      <c r="F49" s="4" t="str">
        <f>[2]IC_101123_SO4!F15</f>
        <v>10.11.2023</v>
      </c>
      <c r="G49" s="4">
        <f>[2]IC_101123_SO4!G15</f>
        <v>1</v>
      </c>
      <c r="H49" s="4">
        <f>[2]IC_101123_SO4!H15</f>
        <v>7.1870000000000003</v>
      </c>
      <c r="I49" s="6">
        <f>[2]IC_101123_SO4!I15</f>
        <v>3.1300000000000001E-2</v>
      </c>
      <c r="J49" s="6">
        <f>[2]IC_101123_SO4!J15</f>
        <v>0</v>
      </c>
      <c r="K49" s="6">
        <f>[2]IC_101123_SO4!K15</f>
        <v>9.0516522234108332E-2</v>
      </c>
      <c r="L49" s="6">
        <f>[2]IC_101123_SO4!L15</f>
        <v>9.01E-2</v>
      </c>
      <c r="M49" s="6">
        <f>[2]IC_101123_SO4!M15</f>
        <v>10</v>
      </c>
      <c r="N49" s="6" t="str">
        <f>IF(OR(I49 ="NA", K49&lt;Quality_SO4!$U$8), "NA",M49*K49)</f>
        <v>NA</v>
      </c>
      <c r="O49" s="6" t="str">
        <f>IF(OR(L49 ="NA",L49&lt;Quality_SO4!$W$8), "NA",M49*L49)</f>
        <v>NA</v>
      </c>
      <c r="P49" s="4" t="str">
        <f>[2]IC_101123_SO4!P15</f>
        <v>20 70 Bottom</v>
      </c>
    </row>
    <row r="50" spans="1:16" x14ac:dyDescent="0.45">
      <c r="A50" s="4">
        <f>[2]IC_101123_SO4!A16</f>
        <v>13</v>
      </c>
      <c r="B50" s="4" t="str">
        <f>[2]IC_101123_SO4!B16</f>
        <v>20-90-T</v>
      </c>
      <c r="C50" s="4">
        <f>[2]IC_101123_SO4!C16</f>
        <v>20</v>
      </c>
      <c r="D50" s="4">
        <f>[2]IC_101123_SO4!D16</f>
        <v>90</v>
      </c>
      <c r="E50" s="4" t="str">
        <f>[2]IC_101123_SO4!E16</f>
        <v>T</v>
      </c>
      <c r="F50" s="4" t="str">
        <f>[2]IC_101123_SO4!F16</f>
        <v>10.11.2023</v>
      </c>
      <c r="G50" s="4">
        <f>[2]IC_101123_SO4!G16</f>
        <v>1</v>
      </c>
      <c r="H50" s="4">
        <f>[2]IC_101123_SO4!H16</f>
        <v>7.19</v>
      </c>
      <c r="I50" s="6">
        <f>[2]IC_101123_SO4!I16</f>
        <v>4.0099999999999997E-2</v>
      </c>
      <c r="J50" s="6">
        <f>[2]IC_101123_SO4!J16</f>
        <v>0</v>
      </c>
      <c r="K50" s="6">
        <f>[2]IC_101123_SO4!K16</f>
        <v>0.15866644421108414</v>
      </c>
      <c r="L50" s="6">
        <f>[2]IC_101123_SO4!L16</f>
        <v>0.1583</v>
      </c>
      <c r="M50" s="6">
        <f>[2]IC_101123_SO4!M16</f>
        <v>10</v>
      </c>
      <c r="N50" s="6" t="str">
        <f>IF(OR(I50 ="NA", K50&lt;Quality_SO4!$U$8), "NA",M50*K50)</f>
        <v>NA</v>
      </c>
      <c r="O50" s="6" t="str">
        <f>IF(OR(L50 ="NA",L50&lt;Quality_SO4!$W$8), "NA",M50*L50)</f>
        <v>NA</v>
      </c>
      <c r="P50" s="4" t="str">
        <f>[2]IC_101123_SO4!P16</f>
        <v>20 90 Top</v>
      </c>
    </row>
    <row r="51" spans="1:16" x14ac:dyDescent="0.45">
      <c r="A51" s="4">
        <f>[2]IC_101123_SO4!A17</f>
        <v>14</v>
      </c>
      <c r="B51" s="4" t="str">
        <f>[2]IC_101123_SO4!B17</f>
        <v>PB</v>
      </c>
      <c r="C51" s="4"/>
      <c r="D51" s="4"/>
      <c r="E51" s="4"/>
      <c r="F51" s="4" t="str">
        <f>[2]IC_101123_SO4!F17</f>
        <v>10.11.2023</v>
      </c>
      <c r="G51" s="4">
        <f>[2]IC_101123_SO4!G17</f>
        <v>1</v>
      </c>
      <c r="H51" s="4" t="str">
        <f>[2]IC_101123_SO4!H17</f>
        <v>NA</v>
      </c>
      <c r="I51" s="6" t="str">
        <f>[2]IC_101123_SO4!I17</f>
        <v>NA</v>
      </c>
      <c r="J51" s="6">
        <f>[2]IC_101123_SO4!J17</f>
        <v>0</v>
      </c>
      <c r="K51" s="6" t="str">
        <f>[2]IC_101123_SO4!K17</f>
        <v>NA</v>
      </c>
      <c r="L51" s="6" t="str">
        <f>[2]IC_101123_SO4!L17</f>
        <v>NA</v>
      </c>
      <c r="M51" s="6">
        <f>[2]IC_101123_SO4!M17</f>
        <v>0</v>
      </c>
      <c r="N51" s="6"/>
      <c r="O51" s="6"/>
      <c r="P51" s="4" t="str">
        <f>[2]IC_101123_SO4!P17</f>
        <v>Procedural Blank</v>
      </c>
    </row>
    <row r="52" spans="1:16" x14ac:dyDescent="0.45">
      <c r="A52" s="4">
        <f>[2]IC_101123_SO4!A18</f>
        <v>15</v>
      </c>
      <c r="B52" s="4" t="str">
        <f>[2]IC_101123_SO4!B18</f>
        <v>Cal Check</v>
      </c>
      <c r="C52" s="4"/>
      <c r="D52" s="4"/>
      <c r="E52" s="4"/>
      <c r="F52" s="4" t="str">
        <f>[2]IC_101123_SO4!F18</f>
        <v>10.11.2023</v>
      </c>
      <c r="G52" s="4">
        <f>[2]IC_101123_SO4!G18</f>
        <v>1</v>
      </c>
      <c r="H52" s="4">
        <f>[2]IC_101123_SO4!H18</f>
        <v>7.2069999999999999</v>
      </c>
      <c r="I52" s="6">
        <f>[2]IC_101123_SO4!I18</f>
        <v>0.7097</v>
      </c>
      <c r="J52" s="6">
        <f>[2]IC_101123_SO4!J18</f>
        <v>0</v>
      </c>
      <c r="K52" s="6">
        <f>[2]IC_101123_SO4!K18</f>
        <v>5.3442559619137011</v>
      </c>
      <c r="L52" s="6">
        <f>[2]IC_101123_SO4!L18</f>
        <v>5.3441000000000001</v>
      </c>
      <c r="M52" s="6">
        <f>[2]IC_101123_SO4!M18</f>
        <v>20</v>
      </c>
      <c r="N52" s="6"/>
      <c r="O52" s="6"/>
      <c r="P52" s="4" t="str">
        <f>[2]IC_101123_SO4!P18</f>
        <v>x20 dil</v>
      </c>
    </row>
    <row r="53" spans="1:16" x14ac:dyDescent="0.45">
      <c r="A53" s="4">
        <f>[2]IC_101123_SO4!A19</f>
        <v>16</v>
      </c>
      <c r="B53" s="4" t="str">
        <f>[2]IC_101123_SO4!B19</f>
        <v>Blank</v>
      </c>
      <c r="C53" s="4"/>
      <c r="D53" s="4"/>
      <c r="E53" s="4"/>
      <c r="F53" s="4" t="str">
        <f>[2]IC_101123_SO4!F19</f>
        <v>10.11.2023</v>
      </c>
      <c r="G53" s="4">
        <f>[2]IC_101123_SO4!G19</f>
        <v>1</v>
      </c>
      <c r="H53" s="4" t="str">
        <f>[2]IC_101123_SO4!H19</f>
        <v>NA</v>
      </c>
      <c r="I53" s="6" t="str">
        <f>[2]IC_101123_SO4!I19</f>
        <v>NA</v>
      </c>
      <c r="J53" s="6">
        <f>[2]IC_101123_SO4!J19</f>
        <v>0</v>
      </c>
      <c r="K53" s="6" t="str">
        <f>[2]IC_101123_SO4!K19</f>
        <v>NA</v>
      </c>
      <c r="L53" s="6" t="str">
        <f>[2]IC_101123_SO4!L19</f>
        <v>NA</v>
      </c>
      <c r="M53" s="6">
        <f>[2]IC_101123_SO4!M19</f>
        <v>0</v>
      </c>
      <c r="N53" s="6"/>
      <c r="O53" s="6"/>
      <c r="P53" s="4" t="str">
        <f>[2]IC_101123_SO4!P19</f>
        <v>DI Water</v>
      </c>
    </row>
    <row r="54" spans="1:16" x14ac:dyDescent="0.45">
      <c r="A54" s="4" t="str">
        <f>[3]IC_231123_SO4!A2</f>
        <v>Cal 1</v>
      </c>
      <c r="B54" s="4" t="str">
        <f>[3]IC_231123_SO4!B2</f>
        <v>Blank</v>
      </c>
      <c r="C54" s="4"/>
      <c r="D54" s="4"/>
      <c r="E54" s="4"/>
      <c r="F54" s="4" t="str">
        <f>[3]IC_231123_SO4!F2</f>
        <v>23.11.2023</v>
      </c>
      <c r="G54" s="4">
        <f>[3]IC_231123_SO4!G2</f>
        <v>1</v>
      </c>
      <c r="H54" s="4">
        <f>[3]IC_231123_SO4!H2</f>
        <v>0</v>
      </c>
      <c r="I54" s="6">
        <f>[3]IC_231123_SO4!I2</f>
        <v>0</v>
      </c>
      <c r="J54" s="6">
        <f>[3]IC_231123_SO4!J2</f>
        <v>0</v>
      </c>
      <c r="K54" s="6">
        <f>[3]IC_231123_SO4!K2</f>
        <v>0</v>
      </c>
      <c r="L54" s="6">
        <f>[3]IC_231123_SO4!L2</f>
        <v>0</v>
      </c>
      <c r="M54" s="6">
        <f>[3]IC_231123_SO4!M2</f>
        <v>0</v>
      </c>
      <c r="N54" s="6"/>
      <c r="O54" s="6"/>
      <c r="P54" s="4" t="str">
        <f>[3]IC_231123_SO4!P2</f>
        <v>DI Water</v>
      </c>
    </row>
    <row r="55" spans="1:16" x14ac:dyDescent="0.45">
      <c r="A55" s="4" t="str">
        <f>[3]IC_231123_SO4!A3</f>
        <v>Cal 2</v>
      </c>
      <c r="B55" s="4" t="str">
        <f>[3]IC_231123_SO4!B3</f>
        <v>x 100</v>
      </c>
      <c r="C55" s="4"/>
      <c r="D55" s="4"/>
      <c r="E55" s="4"/>
      <c r="F55" s="4" t="str">
        <f>[3]IC_231123_SO4!F3</f>
        <v>23.11.2023</v>
      </c>
      <c r="G55" s="4">
        <f>[3]IC_231123_SO4!G3</f>
        <v>1</v>
      </c>
      <c r="H55" s="4">
        <f>[3]IC_231123_SO4!H3</f>
        <v>7.15</v>
      </c>
      <c r="I55" s="6">
        <f>[3]IC_231123_SO4!I3</f>
        <v>0.11219999999999999</v>
      </c>
      <c r="J55" s="6">
        <f>[3]IC_231123_SO4!J3</f>
        <v>1</v>
      </c>
      <c r="K55" s="6">
        <f>[3]IC_231123_SO4!K3</f>
        <v>0.97183824671440866</v>
      </c>
      <c r="L55" s="6">
        <f>[3]IC_231123_SO4!L3</f>
        <v>1.04</v>
      </c>
      <c r="M55" s="6">
        <f>[3]IC_231123_SO4!M3</f>
        <v>100</v>
      </c>
      <c r="N55" s="6"/>
      <c r="O55" s="6"/>
      <c r="P55" s="4" t="str">
        <f>[3]IC_231123_SO4!P3</f>
        <v>0.1 mL in 10</v>
      </c>
    </row>
    <row r="56" spans="1:16" x14ac:dyDescent="0.45">
      <c r="A56" s="4" t="str">
        <f>[3]IC_231123_SO4!A4</f>
        <v>Cal 3</v>
      </c>
      <c r="B56" s="4" t="str">
        <f>[3]IC_231123_SO4!B4</f>
        <v>x 50</v>
      </c>
      <c r="C56" s="4"/>
      <c r="D56" s="4"/>
      <c r="E56" s="4"/>
      <c r="F56" s="4" t="str">
        <f>[3]IC_231123_SO4!F4</f>
        <v>23.11.2023</v>
      </c>
      <c r="G56" s="4">
        <f>[3]IC_231123_SO4!G4</f>
        <v>1</v>
      </c>
      <c r="H56" s="4">
        <f>[3]IC_231123_SO4!H4</f>
        <v>7.157</v>
      </c>
      <c r="I56" s="6">
        <f>[3]IC_231123_SO4!I4</f>
        <v>0.27379999999999999</v>
      </c>
      <c r="J56" s="6">
        <f>[3]IC_231123_SO4!J4</f>
        <v>2</v>
      </c>
      <c r="K56" s="6">
        <f>[3]IC_231123_SO4!K4</f>
        <v>2.1306669662832247</v>
      </c>
      <c r="L56" s="6">
        <f>[3]IC_231123_SO4!L4</f>
        <v>2.1928000000000001</v>
      </c>
      <c r="M56" s="6">
        <f>[3]IC_231123_SO4!M4</f>
        <v>50</v>
      </c>
      <c r="N56" s="6"/>
      <c r="O56" s="6"/>
      <c r="P56" s="4" t="str">
        <f>[3]IC_231123_SO4!P4</f>
        <v>0.2 mL in 10</v>
      </c>
    </row>
    <row r="57" spans="1:16" x14ac:dyDescent="0.45">
      <c r="A57" s="4" t="str">
        <f>[3]IC_231123_SO4!A5</f>
        <v>Cal 4</v>
      </c>
      <c r="B57" s="4" t="str">
        <f>[3]IC_231123_SO4!B5</f>
        <v>x 20</v>
      </c>
      <c r="C57" s="4"/>
      <c r="D57" s="4"/>
      <c r="E57" s="4"/>
      <c r="F57" s="4" t="str">
        <f>[3]IC_231123_SO4!F5</f>
        <v>23.11.2023</v>
      </c>
      <c r="G57" s="4">
        <f>[3]IC_231123_SO4!G5</f>
        <v>1</v>
      </c>
      <c r="H57" s="4">
        <f>[3]IC_231123_SO4!H5</f>
        <v>7.16</v>
      </c>
      <c r="I57" s="6">
        <f>[3]IC_231123_SO4!I5</f>
        <v>0.64039999999999997</v>
      </c>
      <c r="J57" s="6">
        <f>[3]IC_231123_SO4!J5</f>
        <v>5</v>
      </c>
      <c r="K57" s="6">
        <f>[3]IC_231123_SO4!K5</f>
        <v>4.7595444947109966</v>
      </c>
      <c r="L57" s="6">
        <f>[3]IC_231123_SO4!L5</f>
        <v>4.8075000000000001</v>
      </c>
      <c r="M57" s="6">
        <f>[3]IC_231123_SO4!M5</f>
        <v>20</v>
      </c>
      <c r="N57" s="6"/>
      <c r="O57" s="6"/>
      <c r="P57" s="4" t="str">
        <f>[3]IC_231123_SO4!P5</f>
        <v>0.5 mL in 10</v>
      </c>
    </row>
    <row r="58" spans="1:16" x14ac:dyDescent="0.45">
      <c r="A58" s="4" t="str">
        <f>[3]IC_231123_SO4!A6</f>
        <v>Cal 5</v>
      </c>
      <c r="B58" s="4" t="str">
        <f>[3]IC_231123_SO4!B6</f>
        <v>x 10</v>
      </c>
      <c r="C58" s="4"/>
      <c r="D58" s="4"/>
      <c r="E58" s="4"/>
      <c r="F58" s="4" t="str">
        <f>[3]IC_231123_SO4!F6</f>
        <v>23.11.2023</v>
      </c>
      <c r="G58" s="4">
        <f>[3]IC_231123_SO4!G6</f>
        <v>1</v>
      </c>
      <c r="H58" s="4">
        <f>[3]IC_231123_SO4!H6</f>
        <v>7.173</v>
      </c>
      <c r="I58" s="6">
        <f>[3]IC_231123_SO4!I6</f>
        <v>1.3494999999999999</v>
      </c>
      <c r="J58" s="6">
        <f>[3]IC_231123_SO4!J6</f>
        <v>10</v>
      </c>
      <c r="K58" s="6">
        <f>[3]IC_231123_SO4!K6</f>
        <v>9.8444791794031214</v>
      </c>
      <c r="L58" s="6">
        <f>[3]IC_231123_SO4!L6</f>
        <v>9.8657000000000004</v>
      </c>
      <c r="M58" s="6">
        <f>[3]IC_231123_SO4!M6</f>
        <v>10</v>
      </c>
      <c r="N58" s="6"/>
      <c r="O58" s="6"/>
      <c r="P58" s="4" t="str">
        <f>[3]IC_231123_SO4!P6</f>
        <v>0.5 mL in 5</v>
      </c>
    </row>
    <row r="59" spans="1:16" x14ac:dyDescent="0.45">
      <c r="A59" s="4" t="str">
        <f>[3]IC_231123_SO4!A7</f>
        <v>Cal 6</v>
      </c>
      <c r="B59" s="4" t="str">
        <f>[3]IC_231123_SO4!B7</f>
        <v>x 5</v>
      </c>
      <c r="C59" s="4"/>
      <c r="D59" s="4"/>
      <c r="E59" s="4"/>
      <c r="F59" s="4" t="str">
        <f>[3]IC_231123_SO4!F7</f>
        <v>23.11.2023</v>
      </c>
      <c r="G59" s="4">
        <f>[3]IC_231123_SO4!G7</f>
        <v>1</v>
      </c>
      <c r="H59" s="4">
        <f>[3]IC_231123_SO4!H7</f>
        <v>7.1870000000000003</v>
      </c>
      <c r="I59" s="6">
        <f>[3]IC_231123_SO4!I7</f>
        <v>2.7833000000000001</v>
      </c>
      <c r="J59" s="6">
        <f>[3]IC_231123_SO4!J7</f>
        <v>20</v>
      </c>
      <c r="K59" s="6">
        <f>[3]IC_231123_SO4!K7</f>
        <v>20.126215677656642</v>
      </c>
      <c r="L59" s="6">
        <f>[3]IC_231123_SO4!L7</f>
        <v>20.094000000000001</v>
      </c>
      <c r="M59" s="6">
        <f>[3]IC_231123_SO4!M7</f>
        <v>5</v>
      </c>
      <c r="N59" s="6"/>
      <c r="O59" s="6"/>
      <c r="P59" s="4" t="str">
        <f>[3]IC_231123_SO4!P7</f>
        <v>1 mL in 5</v>
      </c>
    </row>
    <row r="60" spans="1:16" x14ac:dyDescent="0.45">
      <c r="A60" s="4">
        <f>[3]IC_231123_SO4!A8</f>
        <v>1</v>
      </c>
      <c r="B60" s="4" t="str">
        <f>[3]IC_231123_SO4!B8</f>
        <v xml:space="preserve">Blank </v>
      </c>
      <c r="C60" s="4"/>
      <c r="D60" s="4"/>
      <c r="E60" s="4"/>
      <c r="F60" s="4" t="str">
        <f>[3]IC_231123_SO4!F8</f>
        <v>23.11.2023</v>
      </c>
      <c r="G60" s="4">
        <f>[3]IC_231123_SO4!G8</f>
        <v>1</v>
      </c>
      <c r="H60" s="4">
        <f>[3]IC_231123_SO4!H8</f>
        <v>7.1429999999999998</v>
      </c>
      <c r="I60" s="6">
        <f>[3]IC_231123_SO4!I8</f>
        <v>1.6500000000000001E-2</v>
      </c>
      <c r="J60" s="6">
        <f>[3]IC_231123_SO4!J8</f>
        <v>0</v>
      </c>
      <c r="K60" s="6">
        <f>[3]IC_231123_SO4!K8</f>
        <v>0.28557643692025209</v>
      </c>
      <c r="L60" s="6">
        <f>[3]IC_231123_SO4!L8</f>
        <v>0.3574</v>
      </c>
      <c r="M60" s="6">
        <f>[3]IC_231123_SO4!M8</f>
        <v>0</v>
      </c>
      <c r="N60" s="6"/>
      <c r="O60" s="6"/>
      <c r="P60" s="4" t="str">
        <f>[3]IC_231123_SO4!P8</f>
        <v>DI Water</v>
      </c>
    </row>
    <row r="61" spans="1:16" x14ac:dyDescent="0.45">
      <c r="A61" s="4">
        <f>[3]IC_231123_SO4!A9</f>
        <v>2</v>
      </c>
      <c r="B61" s="4" t="str">
        <f>[3]IC_231123_SO4!B9</f>
        <v>Cal Check</v>
      </c>
      <c r="C61" s="4"/>
      <c r="D61" s="4"/>
      <c r="E61" s="4"/>
      <c r="F61" s="4" t="str">
        <f>[3]IC_231123_SO4!F9</f>
        <v>23.11.2023</v>
      </c>
      <c r="G61" s="4">
        <f>[3]IC_231123_SO4!G9</f>
        <v>1</v>
      </c>
      <c r="H61" s="4">
        <f>[3]IC_231123_SO4!H9</f>
        <v>7.17</v>
      </c>
      <c r="I61" s="6">
        <f>[3]IC_231123_SO4!I9</f>
        <v>0.77590000000000003</v>
      </c>
      <c r="J61" s="6">
        <f>[3]IC_231123_SO4!J9</f>
        <v>0</v>
      </c>
      <c r="K61" s="6">
        <f>[3]IC_231123_SO4!K9</f>
        <v>5.7312109025177707</v>
      </c>
      <c r="L61" s="6">
        <f>[3]IC_231123_SO4!L9</f>
        <v>5.7744999999999997</v>
      </c>
      <c r="M61" s="6">
        <f>[3]IC_231123_SO4!M9</f>
        <v>20</v>
      </c>
      <c r="N61" s="6"/>
      <c r="O61" s="6"/>
      <c r="P61" s="4" t="str">
        <f>[3]IC_231123_SO4!P9</f>
        <v>x20 dil</v>
      </c>
    </row>
    <row r="62" spans="1:16" x14ac:dyDescent="0.45">
      <c r="A62" s="4">
        <f>[3]IC_231123_SO4!A10</f>
        <v>3</v>
      </c>
      <c r="B62" s="4" t="str">
        <f>[3]IC_231123_SO4!B10</f>
        <v>20 10 T</v>
      </c>
      <c r="C62" s="4">
        <f>[3]IC_231123_SO4!C10</f>
        <v>20</v>
      </c>
      <c r="D62" s="4">
        <f>[3]IC_231123_SO4!D10</f>
        <v>10</v>
      </c>
      <c r="E62" s="4" t="str">
        <f>[3]IC_231123_SO4!E10</f>
        <v>T</v>
      </c>
      <c r="F62" s="4" t="str">
        <f>[3]IC_231123_SO4!F10</f>
        <v>23.11.2023</v>
      </c>
      <c r="G62" s="4">
        <f>[3]IC_231123_SO4!G10</f>
        <v>1</v>
      </c>
      <c r="H62" s="4">
        <f>[3]IC_231123_SO4!H10</f>
        <v>7.1529999999999996</v>
      </c>
      <c r="I62" s="6">
        <f>[3]IC_231123_SO4!I10</f>
        <v>6.8099999999999994E-2</v>
      </c>
      <c r="J62" s="6">
        <f>[3]IC_231123_SO4!J10</f>
        <v>0</v>
      </c>
      <c r="K62" s="6">
        <f>[3]IC_231123_SO4!K10</f>
        <v>0.65559847856475029</v>
      </c>
      <c r="L62" s="6">
        <f>[3]IC_231123_SO4!L10</f>
        <v>0.72519999999999996</v>
      </c>
      <c r="M62" s="6">
        <f>[3]IC_231123_SO4!M10</f>
        <v>5</v>
      </c>
      <c r="N62" s="6">
        <f>IF(OR(I62 ="NA", K62&lt;Quality_SO4!$U$8), "NA",M62*K62)</f>
        <v>3.2779923928237515</v>
      </c>
      <c r="O62" s="6">
        <f>IF(OR(L62 ="NA",L62&lt;Quality_SO4!$W$8), "NA",M62*L62)</f>
        <v>3.6259999999999999</v>
      </c>
      <c r="P62" s="4" t="str">
        <f>[3]IC_231123_SO4!P10</f>
        <v>20 10 Top</v>
      </c>
    </row>
    <row r="63" spans="1:16" x14ac:dyDescent="0.45">
      <c r="A63" s="4">
        <f>[3]IC_231123_SO4!A11</f>
        <v>4</v>
      </c>
      <c r="B63" s="4" t="str">
        <f>[3]IC_231123_SO4!B11</f>
        <v>20 40 T</v>
      </c>
      <c r="C63" s="4">
        <f>[3]IC_231123_SO4!C11</f>
        <v>20</v>
      </c>
      <c r="D63" s="4">
        <f>[3]IC_231123_SO4!D11</f>
        <v>40</v>
      </c>
      <c r="E63" s="4" t="str">
        <f>[3]IC_231123_SO4!E11</f>
        <v>T</v>
      </c>
      <c r="F63" s="4" t="str">
        <f>[3]IC_231123_SO4!F11</f>
        <v>23.11.2023</v>
      </c>
      <c r="G63" s="4">
        <f>[3]IC_231123_SO4!G11</f>
        <v>1</v>
      </c>
      <c r="H63" s="4">
        <f>[3]IC_231123_SO4!H11</f>
        <v>7.15</v>
      </c>
      <c r="I63" s="6">
        <f>[3]IC_231123_SO4!I11</f>
        <v>5.3499999999999999E-2</v>
      </c>
      <c r="J63" s="6">
        <f>[3]IC_231123_SO4!J11</f>
        <v>0</v>
      </c>
      <c r="K63" s="6">
        <f>[3]IC_231123_SO4!K11</f>
        <v>0.55090231949479529</v>
      </c>
      <c r="L63" s="6">
        <f>[3]IC_231123_SO4!L11</f>
        <v>0.62129999999999996</v>
      </c>
      <c r="M63" s="6">
        <f>[3]IC_231123_SO4!M11</f>
        <v>5</v>
      </c>
      <c r="N63" s="6">
        <f>IF(OR(I63 ="NA", K63&lt;Quality_SO4!$U$8), "NA",M63*K63)</f>
        <v>2.7545115974739764</v>
      </c>
      <c r="O63" s="6">
        <f>IF(OR(L63 ="NA",L63&lt;Quality_SO4!$W$8), "NA",M63*L63)</f>
        <v>3.1064999999999996</v>
      </c>
      <c r="P63" s="4" t="str">
        <f>[3]IC_231123_SO4!P11</f>
        <v>20 40 Top</v>
      </c>
    </row>
    <row r="64" spans="1:16" x14ac:dyDescent="0.45">
      <c r="A64" s="4">
        <f>[3]IC_231123_SO4!A12</f>
        <v>5</v>
      </c>
      <c r="B64" s="4" t="str">
        <f>[3]IC_231123_SO4!B12</f>
        <v>20 50 T</v>
      </c>
      <c r="C64" s="4">
        <f>[3]IC_231123_SO4!C12</f>
        <v>20</v>
      </c>
      <c r="D64" s="4">
        <f>[3]IC_231123_SO4!D12</f>
        <v>50</v>
      </c>
      <c r="E64" s="4" t="str">
        <f>[3]IC_231123_SO4!E12</f>
        <v>T</v>
      </c>
      <c r="F64" s="4" t="str">
        <f>[3]IC_231123_SO4!F12</f>
        <v>23.11.2023</v>
      </c>
      <c r="G64" s="4">
        <f>[3]IC_231123_SO4!G12</f>
        <v>1</v>
      </c>
      <c r="H64" s="4">
        <f>[3]IC_231123_SO4!H12</f>
        <v>7.1529999999999996</v>
      </c>
      <c r="I64" s="6">
        <f>[3]IC_231123_SO4!I12</f>
        <v>5.1900000000000002E-2</v>
      </c>
      <c r="J64" s="6">
        <f>[3]IC_231123_SO4!J12</f>
        <v>0</v>
      </c>
      <c r="K64" s="6">
        <f>[3]IC_231123_SO4!K12</f>
        <v>0.53942876781589622</v>
      </c>
      <c r="L64" s="6">
        <f>[3]IC_231123_SO4!L12</f>
        <v>0.60950000000000004</v>
      </c>
      <c r="M64" s="6">
        <f>[3]IC_231123_SO4!M12</f>
        <v>5</v>
      </c>
      <c r="N64" s="6">
        <f>IF(OR(I64 ="NA", K64&lt;Quality_SO4!$U$8), "NA",M64*K64)</f>
        <v>2.6971438390794811</v>
      </c>
      <c r="O64" s="6">
        <f>IF(OR(L64 ="NA",L64&lt;Quality_SO4!$W$8), "NA",M64*L64)</f>
        <v>3.0475000000000003</v>
      </c>
      <c r="P64" s="4" t="str">
        <f>[3]IC_231123_SO4!P12</f>
        <v>20 50 Top</v>
      </c>
    </row>
    <row r="65" spans="1:16" x14ac:dyDescent="0.45">
      <c r="A65" s="4">
        <f>[3]IC_231123_SO4!A13</f>
        <v>6</v>
      </c>
      <c r="B65" s="4" t="str">
        <f>[3]IC_231123_SO4!B13</f>
        <v>20 60 T</v>
      </c>
      <c r="C65" s="4">
        <f>[3]IC_231123_SO4!C13</f>
        <v>20</v>
      </c>
      <c r="D65" s="4">
        <f>[3]IC_231123_SO4!D13</f>
        <v>60</v>
      </c>
      <c r="E65" s="4" t="str">
        <f>[3]IC_231123_SO4!E13</f>
        <v>T</v>
      </c>
      <c r="F65" s="4" t="str">
        <f>[3]IC_231123_SO4!F13</f>
        <v>23.11.2023</v>
      </c>
      <c r="G65" s="4">
        <f>[3]IC_231123_SO4!G13</f>
        <v>1</v>
      </c>
      <c r="H65" s="4">
        <f>[3]IC_231123_SO4!H13</f>
        <v>7.16</v>
      </c>
      <c r="I65" s="6">
        <f>[3]IC_231123_SO4!I13</f>
        <v>8.6400000000000005E-2</v>
      </c>
      <c r="J65" s="6">
        <f>[3]IC_231123_SO4!J13</f>
        <v>0</v>
      </c>
      <c r="K65" s="6">
        <f>[3]IC_231123_SO4!K13</f>
        <v>0.78682722589215959</v>
      </c>
      <c r="L65" s="6">
        <f>[3]IC_231123_SO4!L13</f>
        <v>0.85629999999999995</v>
      </c>
      <c r="M65" s="6">
        <f>[3]IC_231123_SO4!M13</f>
        <v>5</v>
      </c>
      <c r="N65" s="6">
        <f>IF(OR(I65 ="NA", K65&lt;Quality_SO4!$U$8), "NA",M65*K65)</f>
        <v>3.9341361294607982</v>
      </c>
      <c r="O65" s="6">
        <f>IF(OR(L65 ="NA",L65&lt;Quality_SO4!$W$8), "NA",M65*L65)</f>
        <v>4.2814999999999994</v>
      </c>
      <c r="P65" s="4" t="str">
        <f>[3]IC_231123_SO4!P13</f>
        <v>20 60 Top</v>
      </c>
    </row>
    <row r="66" spans="1:16" x14ac:dyDescent="0.45">
      <c r="A66" s="4">
        <f>[3]IC_231123_SO4!A14</f>
        <v>7</v>
      </c>
      <c r="B66" s="4" t="str">
        <f>[3]IC_231123_SO4!B14</f>
        <v>20 70 T</v>
      </c>
      <c r="C66" s="4">
        <f>[3]IC_231123_SO4!C14</f>
        <v>20</v>
      </c>
      <c r="D66" s="4">
        <f>[3]IC_231123_SO4!D14</f>
        <v>70</v>
      </c>
      <c r="E66" s="4" t="str">
        <f>[3]IC_231123_SO4!E14</f>
        <v>T</v>
      </c>
      <c r="F66" s="4" t="str">
        <f>[3]IC_231123_SO4!F14</f>
        <v>23.11.2023</v>
      </c>
      <c r="G66" s="4">
        <f>[3]IC_231123_SO4!G14</f>
        <v>1</v>
      </c>
      <c r="H66" s="4">
        <f>[3]IC_231123_SO4!H14</f>
        <v>7.157</v>
      </c>
      <c r="I66" s="6">
        <f>[3]IC_231123_SO4!I14</f>
        <v>6.9800000000000001E-2</v>
      </c>
      <c r="J66" s="6">
        <f>[3]IC_231123_SO4!J14</f>
        <v>0</v>
      </c>
      <c r="K66" s="6">
        <f>[3]IC_231123_SO4!K14</f>
        <v>0.66778912722358064</v>
      </c>
      <c r="L66" s="6">
        <f>[3]IC_231123_SO4!L14</f>
        <v>0.73750000000000004</v>
      </c>
      <c r="M66" s="6">
        <f>[3]IC_231123_SO4!M14</f>
        <v>5</v>
      </c>
      <c r="N66" s="6">
        <f>IF(OR(I66 ="NA", K66&lt;Quality_SO4!$U$8), "NA",M66*K66)</f>
        <v>3.3389456361179031</v>
      </c>
      <c r="O66" s="6">
        <f>IF(OR(L66 ="NA",L66&lt;Quality_SO4!$W$8), "NA",M66*L66)</f>
        <v>3.6875</v>
      </c>
      <c r="P66" s="4" t="str">
        <f>[3]IC_231123_SO4!P14</f>
        <v>20 70 Top</v>
      </c>
    </row>
    <row r="67" spans="1:16" x14ac:dyDescent="0.45">
      <c r="A67" s="4">
        <f>[3]IC_231123_SO4!A15</f>
        <v>8</v>
      </c>
      <c r="B67" s="4" t="str">
        <f>[3]IC_231123_SO4!B15</f>
        <v>20 80 T</v>
      </c>
      <c r="C67" s="4">
        <f>[3]IC_231123_SO4!C15</f>
        <v>20</v>
      </c>
      <c r="D67" s="4">
        <f>[3]IC_231123_SO4!D15</f>
        <v>80</v>
      </c>
      <c r="E67" s="4" t="str">
        <f>[3]IC_231123_SO4!E15</f>
        <v>T</v>
      </c>
      <c r="F67" s="4" t="str">
        <f>[3]IC_231123_SO4!F15</f>
        <v>23.11.2023</v>
      </c>
      <c r="G67" s="4">
        <f>[3]IC_231123_SO4!G15</f>
        <v>1</v>
      </c>
      <c r="H67" s="4">
        <f>[3]IC_231123_SO4!H15</f>
        <v>7.1529999999999996</v>
      </c>
      <c r="I67" s="6">
        <f>[3]IC_231123_SO4!I15</f>
        <v>7.3400000000000007E-2</v>
      </c>
      <c r="J67" s="6">
        <f>[3]IC_231123_SO4!J15</f>
        <v>0</v>
      </c>
      <c r="K67" s="6">
        <f>[3]IC_231123_SO4!K15</f>
        <v>0.69360461850110389</v>
      </c>
      <c r="L67" s="6">
        <f>[3]IC_231123_SO4!L15</f>
        <v>0.76359999999999995</v>
      </c>
      <c r="M67" s="6">
        <f>[3]IC_231123_SO4!M15</f>
        <v>5</v>
      </c>
      <c r="N67" s="6">
        <f>IF(OR(I67 ="NA", K67&lt;Quality_SO4!$U$8), "NA",M67*K67)</f>
        <v>3.4680230925055193</v>
      </c>
      <c r="O67" s="6">
        <f>IF(OR(L67 ="NA",L67&lt;Quality_SO4!$W$8), "NA",M67*L67)</f>
        <v>3.8179999999999996</v>
      </c>
      <c r="P67" s="4" t="str">
        <f>[3]IC_231123_SO4!P15</f>
        <v>20 80 Top</v>
      </c>
    </row>
    <row r="68" spans="1:16" x14ac:dyDescent="0.45">
      <c r="A68" s="4">
        <f>[3]IC_231123_SO4!A16</f>
        <v>9</v>
      </c>
      <c r="B68" s="4" t="str">
        <f>[3]IC_231123_SO4!B16</f>
        <v>20 100 T</v>
      </c>
      <c r="C68" s="4">
        <f>[3]IC_231123_SO4!C16</f>
        <v>20</v>
      </c>
      <c r="D68" s="4">
        <f>[3]IC_231123_SO4!D16</f>
        <v>100</v>
      </c>
      <c r="E68" s="4" t="str">
        <f>[3]IC_231123_SO4!E16</f>
        <v>T</v>
      </c>
      <c r="F68" s="4" t="str">
        <f>[3]IC_231123_SO4!F16</f>
        <v>23.11.2023</v>
      </c>
      <c r="G68" s="4">
        <f>[3]IC_231123_SO4!G16</f>
        <v>1</v>
      </c>
      <c r="H68" s="4">
        <f>[3]IC_231123_SO4!H16</f>
        <v>7.1529999999999996</v>
      </c>
      <c r="I68" s="6">
        <f>[3]IC_231123_SO4!I16</f>
        <v>2.5100000000000001E-2</v>
      </c>
      <c r="J68" s="6">
        <f>[3]IC_231123_SO4!J16</f>
        <v>0</v>
      </c>
      <c r="K68" s="6">
        <f>[3]IC_231123_SO4!K16</f>
        <v>0.34724677719433511</v>
      </c>
      <c r="L68" s="6">
        <f>[3]IC_231123_SO4!L16</f>
        <v>0.41839999999999999</v>
      </c>
      <c r="M68" s="6">
        <f>[3]IC_231123_SO4!M16</f>
        <v>5</v>
      </c>
      <c r="N68" s="6" t="str">
        <f>IF(OR(I68 ="NA", K68&lt;Quality_SO4!$U$8), "NA",M68*K68)</f>
        <v>NA</v>
      </c>
      <c r="O68" s="6" t="str">
        <f>IF(OR(L68 ="NA",L68&lt;Quality_SO4!$W$8), "NA",M68*L68)</f>
        <v>NA</v>
      </c>
      <c r="P68" s="4" t="str">
        <f>[3]IC_231123_SO4!P16</f>
        <v>20 100 Top</v>
      </c>
    </row>
    <row r="69" spans="1:16" x14ac:dyDescent="0.45">
      <c r="A69" s="4">
        <f>[3]IC_231123_SO4!A17</f>
        <v>10</v>
      </c>
      <c r="B69" s="4" t="str">
        <f>[3]IC_231123_SO4!B17</f>
        <v>20 30 B</v>
      </c>
      <c r="C69" s="4">
        <f>[3]IC_231123_SO4!C17</f>
        <v>20</v>
      </c>
      <c r="D69" s="4">
        <f>[3]IC_231123_SO4!D17</f>
        <v>30</v>
      </c>
      <c r="E69" s="4" t="str">
        <f>[3]IC_231123_SO4!E17</f>
        <v>B</v>
      </c>
      <c r="F69" s="4" t="str">
        <f>[3]IC_231123_SO4!F17</f>
        <v>23.11.2023</v>
      </c>
      <c r="G69" s="4">
        <f>[3]IC_231123_SO4!G17</f>
        <v>1</v>
      </c>
      <c r="H69" s="4">
        <f>[3]IC_231123_SO4!H17</f>
        <v>7.157</v>
      </c>
      <c r="I69" s="6">
        <f>[3]IC_231123_SO4!I17</f>
        <v>5.3600000000000002E-2</v>
      </c>
      <c r="J69" s="6">
        <f>[3]IC_231123_SO4!J17</f>
        <v>0</v>
      </c>
      <c r="K69" s="6">
        <f>[3]IC_231123_SO4!K17</f>
        <v>0.55161941647472668</v>
      </c>
      <c r="L69" s="6">
        <f>[3]IC_231123_SO4!L17</f>
        <v>0.62219999999999998</v>
      </c>
      <c r="M69" s="6">
        <f>[3]IC_231123_SO4!M17</f>
        <v>5</v>
      </c>
      <c r="N69" s="6">
        <f>IF(OR(I69 ="NA", K69&lt;Quality_SO4!$U$8), "NA",M69*K69)</f>
        <v>2.7580970823736335</v>
      </c>
      <c r="O69" s="6">
        <f>IF(OR(L69 ="NA",L69&lt;Quality_SO4!$W$8), "NA",M69*L69)</f>
        <v>3.1109999999999998</v>
      </c>
      <c r="P69" s="4" t="str">
        <f>[3]IC_231123_SO4!P17</f>
        <v>20 30 Bottom</v>
      </c>
    </row>
    <row r="70" spans="1:16" x14ac:dyDescent="0.45">
      <c r="A70" s="4">
        <f>[3]IC_231123_SO4!A18</f>
        <v>11</v>
      </c>
      <c r="B70" s="4" t="str">
        <f>[3]IC_231123_SO4!B18</f>
        <v>20 90 B</v>
      </c>
      <c r="C70" s="4">
        <f>[3]IC_231123_SO4!C18</f>
        <v>20</v>
      </c>
      <c r="D70" s="4">
        <f>[3]IC_231123_SO4!D18</f>
        <v>90</v>
      </c>
      <c r="E70" s="4" t="str">
        <f>[3]IC_231123_SO4!E18</f>
        <v>B</v>
      </c>
      <c r="F70" s="4" t="str">
        <f>[3]IC_231123_SO4!F18</f>
        <v>23.11.2023</v>
      </c>
      <c r="G70" s="4">
        <f>[3]IC_231123_SO4!G18</f>
        <v>1</v>
      </c>
      <c r="H70" s="4">
        <f>[3]IC_231123_SO4!H18</f>
        <v>7.16</v>
      </c>
      <c r="I70" s="6">
        <f>[3]IC_231123_SO4!I18</f>
        <v>0.12790000000000001</v>
      </c>
      <c r="J70" s="6">
        <f>[3]IC_231123_SO4!J18</f>
        <v>0</v>
      </c>
      <c r="K70" s="6">
        <f>[3]IC_231123_SO4!K18</f>
        <v>1.0844224725636069</v>
      </c>
      <c r="L70" s="6">
        <f>[3]IC_231123_SO4!L18</f>
        <v>1.1521999999999999</v>
      </c>
      <c r="M70" s="6">
        <f>[3]IC_231123_SO4!M18</f>
        <v>5</v>
      </c>
      <c r="N70" s="6">
        <f>IF(OR(I70 ="NA", K70&lt;Quality_SO4!$U$8), "NA",M70*K70)</f>
        <v>5.4221123628180345</v>
      </c>
      <c r="O70" s="6">
        <f>IF(OR(L70 ="NA",L70&lt;Quality_SO4!$W$8), "NA",M70*L70)</f>
        <v>5.7609999999999992</v>
      </c>
      <c r="P70" s="4" t="str">
        <f>[3]IC_231123_SO4!P18</f>
        <v>20 90 Bottom</v>
      </c>
    </row>
    <row r="71" spans="1:16" x14ac:dyDescent="0.45">
      <c r="A71" s="4">
        <f>[3]IC_231123_SO4!A19</f>
        <v>12</v>
      </c>
      <c r="B71" s="4" t="str">
        <f>[3]IC_231123_SO4!B19</f>
        <v>20 100 B</v>
      </c>
      <c r="C71" s="4"/>
      <c r="D71" s="4"/>
      <c r="E71" s="4"/>
      <c r="F71" s="4" t="str">
        <f>[3]IC_231123_SO4!F19</f>
        <v>23.11.2023</v>
      </c>
      <c r="G71" s="4">
        <f>[3]IC_231123_SO4!G19</f>
        <v>1</v>
      </c>
      <c r="H71" s="4">
        <f>[3]IC_231123_SO4!H19</f>
        <v>7.2130000000000001</v>
      </c>
      <c r="I71" s="6">
        <f>[3]IC_231123_SO4!I19</f>
        <v>0.20349999999999999</v>
      </c>
      <c r="J71" s="6">
        <f>[3]IC_231123_SO4!J19</f>
        <v>0</v>
      </c>
      <c r="K71" s="6">
        <f>[3]IC_231123_SO4!K19</f>
        <v>1.6265477893915925</v>
      </c>
      <c r="L71" s="6">
        <f>[3]IC_231123_SO4!L19</f>
        <v>1.6910000000000001</v>
      </c>
      <c r="M71" s="6">
        <f>[3]IC_231123_SO4!M19</f>
        <v>5</v>
      </c>
      <c r="N71" s="6">
        <f>IF(OR(I71 ="NA", K71&lt;Quality_SO4!$U$8), "NA",M71*K71)</f>
        <v>8.1327389469579625</v>
      </c>
      <c r="O71" s="6">
        <f>IF(OR(L71 ="NA",L71&lt;Quality_SO4!$W$8), "NA",M71*L71)</f>
        <v>8.4550000000000001</v>
      </c>
      <c r="P71" s="4" t="str">
        <f>[3]IC_231123_SO4!P19</f>
        <v>20 100 Bottom</v>
      </c>
    </row>
    <row r="72" spans="1:16" x14ac:dyDescent="0.45">
      <c r="A72" s="4">
        <f>[3]IC_231123_SO4!A20</f>
        <v>13</v>
      </c>
      <c r="B72" s="4" t="str">
        <f>[3]IC_231123_SO4!B20</f>
        <v>10 90 T</v>
      </c>
      <c r="C72" s="4"/>
      <c r="D72" s="4"/>
      <c r="E72" s="4"/>
      <c r="F72" s="4" t="str">
        <f>[3]IC_231123_SO4!F20</f>
        <v>23.11.2023</v>
      </c>
      <c r="G72" s="4">
        <f>[3]IC_231123_SO4!G20</f>
        <v>1</v>
      </c>
      <c r="H72" s="4" t="str">
        <f>[3]IC_231123_SO4!H20</f>
        <v>NA</v>
      </c>
      <c r="I72" s="6" t="str">
        <f>[3]IC_231123_SO4!I20</f>
        <v>NA</v>
      </c>
      <c r="J72" s="6">
        <f>[3]IC_231123_SO4!J20</f>
        <v>0</v>
      </c>
      <c r="K72" s="6" t="str">
        <f>[3]IC_231123_SO4!K20</f>
        <v>NA</v>
      </c>
      <c r="L72" s="6" t="str">
        <f>[3]IC_231123_SO4!L20</f>
        <v>NA</v>
      </c>
      <c r="M72" s="6">
        <f>[3]IC_231123_SO4!M20</f>
        <v>25</v>
      </c>
      <c r="N72" s="6" t="str">
        <f>IF(OR(I72 ="NA", K72&lt;Quality_SO4!$U$8), "NA",M72*K72)</f>
        <v>NA</v>
      </c>
      <c r="O72" s="6" t="str">
        <f>IF(OR(L72 ="NA",L72&lt;Quality_SO4!$W$8), "NA",M72*L72)</f>
        <v>NA</v>
      </c>
      <c r="P72" s="4" t="str">
        <f>[3]IC_231123_SO4!P20</f>
        <v>10 90 Top diluted</v>
      </c>
    </row>
    <row r="73" spans="1:16" x14ac:dyDescent="0.45">
      <c r="A73" s="4">
        <f>[3]IC_231123_SO4!A21</f>
        <v>14</v>
      </c>
      <c r="B73" s="4" t="str">
        <f>[3]IC_231123_SO4!B21</f>
        <v>20 100 B</v>
      </c>
      <c r="C73" s="4">
        <f>[3]IC_231123_SO4!C21</f>
        <v>20</v>
      </c>
      <c r="D73" s="4">
        <f>[3]IC_231123_SO4!D21</f>
        <v>100</v>
      </c>
      <c r="E73" s="4" t="str">
        <f>[3]IC_231123_SO4!E21</f>
        <v>B</v>
      </c>
      <c r="F73" s="4" t="str">
        <f>[3]IC_231123_SO4!F21</f>
        <v>23.11.2023</v>
      </c>
      <c r="G73" s="4">
        <f>[3]IC_231123_SO4!G21</f>
        <v>1</v>
      </c>
      <c r="H73" s="4" t="str">
        <f>[3]IC_231123_SO4!H21</f>
        <v>NA</v>
      </c>
      <c r="I73" s="6" t="str">
        <f>[3]IC_231123_SO4!I21</f>
        <v>NA</v>
      </c>
      <c r="J73" s="6">
        <f>[3]IC_231123_SO4!J21</f>
        <v>0</v>
      </c>
      <c r="K73" s="6" t="str">
        <f>[3]IC_231123_SO4!K21</f>
        <v>NA</v>
      </c>
      <c r="L73" s="6" t="str">
        <f>[3]IC_231123_SO4!L21</f>
        <v>NA</v>
      </c>
      <c r="M73" s="6">
        <f>[3]IC_231123_SO4!M21</f>
        <v>25</v>
      </c>
      <c r="N73" s="6" t="str">
        <f>IF(OR(I73 ="NA", K73&lt;Quality_SO4!$U$8), "NA",M73*K73)</f>
        <v>NA</v>
      </c>
      <c r="O73" s="6" t="str">
        <f>IF(OR(L73 ="NA",L73&lt;Quality_SO4!$W$8), "NA",M73*L73)</f>
        <v>NA</v>
      </c>
      <c r="P73" s="4" t="str">
        <f>[3]IC_231123_SO4!P21</f>
        <v>20 100 Bottom diluted</v>
      </c>
    </row>
    <row r="74" spans="1:16" x14ac:dyDescent="0.45">
      <c r="A74" s="4">
        <f>[3]IC_231123_SO4!A22</f>
        <v>15</v>
      </c>
      <c r="B74" s="4" t="str">
        <f>[3]IC_231123_SO4!B22</f>
        <v>Cal Check</v>
      </c>
      <c r="C74" s="4"/>
      <c r="D74" s="4"/>
      <c r="E74" s="4"/>
      <c r="F74" s="4" t="str">
        <f>[3]IC_231123_SO4!F22</f>
        <v>23.11.2023</v>
      </c>
      <c r="G74" s="4">
        <f>[3]IC_231123_SO4!G22</f>
        <v>1</v>
      </c>
      <c r="H74" s="4">
        <f>[3]IC_231123_SO4!H22</f>
        <v>7.1630000000000003</v>
      </c>
      <c r="I74" s="6">
        <f>[3]IC_231123_SO4!I22</f>
        <v>0.70620000000000005</v>
      </c>
      <c r="J74" s="6">
        <f>[3]IC_231123_SO4!J22</f>
        <v>0</v>
      </c>
      <c r="K74" s="6">
        <f>[3]IC_231123_SO4!K22</f>
        <v>5.2313943075057256</v>
      </c>
      <c r="L74" s="6">
        <f>[3]IC_231123_SO4!L22</f>
        <v>5.2774999999999999</v>
      </c>
      <c r="M74" s="6">
        <f>[3]IC_231123_SO4!M22</f>
        <v>0</v>
      </c>
      <c r="N74" s="6"/>
      <c r="O74" s="6"/>
      <c r="P74" s="4" t="str">
        <f>[3]IC_231123_SO4!P22</f>
        <v>x20 dil</v>
      </c>
    </row>
    <row r="75" spans="1:16" x14ac:dyDescent="0.45">
      <c r="A75" s="4">
        <f>[3]IC_231123_SO4!A23</f>
        <v>16</v>
      </c>
      <c r="B75" s="4" t="str">
        <f>[3]IC_231123_SO4!B23</f>
        <v>Blank</v>
      </c>
      <c r="C75" s="4"/>
      <c r="D75" s="4"/>
      <c r="E75" s="4"/>
      <c r="F75" s="4" t="str">
        <f>[3]IC_231123_SO4!F23</f>
        <v>23.11.2023</v>
      </c>
      <c r="G75" s="4">
        <f>[3]IC_231123_SO4!G23</f>
        <v>1</v>
      </c>
      <c r="H75" s="4">
        <f>[3]IC_231123_SO4!H23</f>
        <v>7.14</v>
      </c>
      <c r="I75" s="6">
        <f>[3]IC_231123_SO4!I23</f>
        <v>1.06E-2</v>
      </c>
      <c r="J75" s="6">
        <f>[3]IC_231123_SO4!J23</f>
        <v>0</v>
      </c>
      <c r="K75" s="6">
        <f>[3]IC_231123_SO4!K23</f>
        <v>0.24326771510431136</v>
      </c>
      <c r="L75" s="6">
        <f>[3]IC_231123_SO4!L23</f>
        <v>0.31519999999999998</v>
      </c>
      <c r="M75" s="6">
        <f>[3]IC_231123_SO4!M23</f>
        <v>0</v>
      </c>
      <c r="N75" s="6"/>
      <c r="O75" s="6"/>
      <c r="P75" s="4" t="str">
        <f>[3]IC_231123_SO4!P23</f>
        <v>DI Water</v>
      </c>
    </row>
    <row r="76" spans="1:16" x14ac:dyDescent="0.45">
      <c r="A76" s="4">
        <f>[3]IC_231123_SO4!A24</f>
        <v>17</v>
      </c>
      <c r="B76" s="4" t="str">
        <f>[3]IC_231123_SO4!B24</f>
        <v>Blank</v>
      </c>
      <c r="C76" s="4"/>
      <c r="D76" s="4"/>
      <c r="E76" s="4"/>
      <c r="F76" s="4" t="str">
        <f>[3]IC_231123_SO4!F24</f>
        <v>23.11.2023</v>
      </c>
      <c r="G76" s="4">
        <f>[3]IC_231123_SO4!G24</f>
        <v>1</v>
      </c>
      <c r="H76" s="4" t="str">
        <f>[3]IC_231123_SO4!H24</f>
        <v>NA</v>
      </c>
      <c r="I76" s="6" t="str">
        <f>[3]IC_231123_SO4!I24</f>
        <v>NA</v>
      </c>
      <c r="J76" s="6">
        <f>[3]IC_231123_SO4!J24</f>
        <v>0</v>
      </c>
      <c r="K76" s="6" t="str">
        <f>[3]IC_231123_SO4!K24</f>
        <v>NA</v>
      </c>
      <c r="L76" s="6" t="str">
        <f>[3]IC_231123_SO4!L24</f>
        <v>NA</v>
      </c>
      <c r="M76" s="6">
        <f>[3]IC_231123_SO4!M24</f>
        <v>0</v>
      </c>
      <c r="N76" s="6"/>
      <c r="O76" s="6"/>
      <c r="P76" s="4" t="str">
        <f>[3]IC_231123_SO4!P24</f>
        <v>DI Water</v>
      </c>
    </row>
    <row r="77" spans="1:16" x14ac:dyDescent="0.45">
      <c r="A77" s="4" t="str">
        <f>[4]IC_171123_SO4!A2</f>
        <v>Cal 1</v>
      </c>
      <c r="B77" s="4" t="str">
        <f>[4]IC_171123_SO4!B2</f>
        <v>Blank</v>
      </c>
      <c r="C77" s="4"/>
      <c r="D77" s="4"/>
      <c r="E77" s="4"/>
      <c r="F77" s="4" t="str">
        <f>[4]IC_171123_SO4!F2</f>
        <v>17.11.2023</v>
      </c>
      <c r="G77" s="4">
        <f>[4]IC_171123_SO4!G2</f>
        <v>1</v>
      </c>
      <c r="H77" s="4">
        <f>[4]IC_171123_SO4!H2</f>
        <v>7.14</v>
      </c>
      <c r="I77" s="6">
        <f>[4]IC_171123_SO4!I2</f>
        <v>3.1099999999999999E-2</v>
      </c>
      <c r="J77" s="6">
        <f>[4]IC_171123_SO4!J2</f>
        <v>0</v>
      </c>
      <c r="K77" s="6">
        <f>[4]IC_171123_SO4!K2</f>
        <v>0.32479469385741455</v>
      </c>
      <c r="L77" s="6">
        <f>[4]IC_171123_SO4!L2</f>
        <v>0.32479999999999998</v>
      </c>
      <c r="M77" s="6">
        <f>[4]IC_171123_SO4!M2</f>
        <v>0</v>
      </c>
      <c r="N77" s="6"/>
      <c r="O77" s="6"/>
      <c r="P77" s="4" t="str">
        <f>[4]IC_171123_SO4!P2</f>
        <v>DI Water</v>
      </c>
    </row>
    <row r="78" spans="1:16" x14ac:dyDescent="0.45">
      <c r="A78" s="4" t="str">
        <f>[4]IC_171123_SO4!A3</f>
        <v>Cal 2</v>
      </c>
      <c r="B78" s="4" t="str">
        <f>[4]IC_171123_SO4!B3</f>
        <v>x 100</v>
      </c>
      <c r="C78" s="4"/>
      <c r="D78" s="4"/>
      <c r="E78" s="4"/>
      <c r="F78" s="4" t="str">
        <f>[4]IC_171123_SO4!F3</f>
        <v>17.11.2023</v>
      </c>
      <c r="G78" s="4">
        <f>[4]IC_171123_SO4!G3</f>
        <v>1</v>
      </c>
      <c r="H78" s="4">
        <f>[4]IC_171123_SO4!H3</f>
        <v>7.18</v>
      </c>
      <c r="I78" s="6">
        <f>[4]IC_171123_SO4!I3</f>
        <v>0.13930000000000001</v>
      </c>
      <c r="J78" s="6">
        <f>[4]IC_171123_SO4!J3</f>
        <v>1</v>
      </c>
      <c r="K78" s="6">
        <f>[4]IC_171123_SO4!K3</f>
        <v>1.1101265409980965</v>
      </c>
      <c r="L78" s="6">
        <f>[4]IC_171123_SO4!L3</f>
        <v>1.1100000000000001</v>
      </c>
      <c r="M78" s="6">
        <f>[4]IC_171123_SO4!M3</f>
        <v>100</v>
      </c>
      <c r="N78" s="6"/>
      <c r="O78" s="6"/>
      <c r="P78" s="4" t="str">
        <f>[4]IC_171123_SO4!P3</f>
        <v>0.1 mL in 10</v>
      </c>
    </row>
    <row r="79" spans="1:16" x14ac:dyDescent="0.45">
      <c r="A79" s="4" t="str">
        <f>[4]IC_171123_SO4!A4</f>
        <v>Cal 3</v>
      </c>
      <c r="B79" s="4" t="str">
        <f>[4]IC_171123_SO4!B4</f>
        <v>x 50</v>
      </c>
      <c r="C79" s="4"/>
      <c r="D79" s="4"/>
      <c r="E79" s="4"/>
      <c r="F79" s="4" t="str">
        <f>[4]IC_171123_SO4!F4</f>
        <v>17.11.2023</v>
      </c>
      <c r="G79" s="4">
        <f>[4]IC_171123_SO4!G4</f>
        <v>1</v>
      </c>
      <c r="H79" s="4">
        <f>[4]IC_171123_SO4!H4</f>
        <v>7.1970000000000001</v>
      </c>
      <c r="I79" s="6">
        <f>[4]IC_171123_SO4!I4</f>
        <v>0.25469999999999998</v>
      </c>
      <c r="J79" s="6">
        <f>[4]IC_171123_SO4!J4</f>
        <v>2</v>
      </c>
      <c r="K79" s="6">
        <f>[4]IC_171123_SO4!K4</f>
        <v>1.9477170692793779</v>
      </c>
      <c r="L79" s="6">
        <f>[4]IC_171123_SO4!L4</f>
        <v>1.948</v>
      </c>
      <c r="M79" s="6">
        <f>[4]IC_171123_SO4!M4</f>
        <v>50</v>
      </c>
      <c r="N79" s="6"/>
      <c r="O79" s="6"/>
      <c r="P79" s="4" t="str">
        <f>[4]IC_171123_SO4!P4</f>
        <v>0.2 mL in 10</v>
      </c>
    </row>
    <row r="80" spans="1:16" x14ac:dyDescent="0.45">
      <c r="A80" s="4" t="str">
        <f>[4]IC_171123_SO4!A5</f>
        <v>Cal 4</v>
      </c>
      <c r="B80" s="4" t="str">
        <f>[4]IC_171123_SO4!B5</f>
        <v>x 20</v>
      </c>
      <c r="C80" s="4"/>
      <c r="D80" s="4"/>
      <c r="E80" s="4"/>
      <c r="F80" s="4" t="str">
        <f>[4]IC_171123_SO4!F5</f>
        <v>17.11.2023</v>
      </c>
      <c r="G80" s="4">
        <f>[4]IC_171123_SO4!G5</f>
        <v>1</v>
      </c>
      <c r="H80" s="4">
        <f>[4]IC_171123_SO4!H5</f>
        <v>7.1929999999999996</v>
      </c>
      <c r="I80" s="6">
        <f>[4]IC_171123_SO4!I5</f>
        <v>0.62860000000000005</v>
      </c>
      <c r="J80" s="6">
        <f>[4]IC_171123_SO4!J5</f>
        <v>5</v>
      </c>
      <c r="K80" s="6">
        <f>[4]IC_171123_SO4!K5</f>
        <v>4.661539413511365</v>
      </c>
      <c r="L80" s="6">
        <f>[4]IC_171123_SO4!L5</f>
        <v>4.6612999999999998</v>
      </c>
      <c r="M80" s="6">
        <f>[4]IC_171123_SO4!M5</f>
        <v>20</v>
      </c>
      <c r="N80" s="6"/>
      <c r="O80" s="6"/>
      <c r="P80" s="4" t="str">
        <f>[4]IC_171123_SO4!P5</f>
        <v>0.5 mL in 10</v>
      </c>
    </row>
    <row r="81" spans="1:16" x14ac:dyDescent="0.45">
      <c r="A81" s="4" t="str">
        <f>[4]IC_171123_SO4!A6</f>
        <v>Cal 5</v>
      </c>
      <c r="B81" s="4" t="str">
        <f>[4]IC_171123_SO4!B6</f>
        <v>x 10</v>
      </c>
      <c r="C81" s="4"/>
      <c r="D81" s="4"/>
      <c r="E81" s="4"/>
      <c r="F81" s="4" t="str">
        <f>[4]IC_171123_SO4!F6</f>
        <v>17.11.2023</v>
      </c>
      <c r="G81" s="4">
        <f>[4]IC_171123_SO4!G6</f>
        <v>1</v>
      </c>
      <c r="H81" s="4">
        <f>[4]IC_171123_SO4!H6</f>
        <v>7.2030000000000003</v>
      </c>
      <c r="I81" s="6">
        <f>[4]IC_171123_SO4!I6</f>
        <v>1.3287</v>
      </c>
      <c r="J81" s="6">
        <f>[4]IC_171123_SO4!J6</f>
        <v>10</v>
      </c>
      <c r="K81" s="6">
        <f>[4]IC_171123_SO4!K6</f>
        <v>9.7429703394188643</v>
      </c>
      <c r="L81" s="6">
        <f>[4]IC_171123_SO4!L6</f>
        <v>9.7429000000000006</v>
      </c>
      <c r="M81" s="6">
        <f>[4]IC_171123_SO4!M6</f>
        <v>10</v>
      </c>
      <c r="N81" s="6"/>
      <c r="O81" s="6"/>
      <c r="P81" s="4" t="str">
        <f>[4]IC_171123_SO4!P6</f>
        <v>0.5 mL in 5</v>
      </c>
    </row>
    <row r="82" spans="1:16" x14ac:dyDescent="0.45">
      <c r="A82" s="4" t="str">
        <f>[4]IC_171123_SO4!A7</f>
        <v>Cal 6</v>
      </c>
      <c r="B82" s="4" t="str">
        <f>[4]IC_171123_SO4!B7</f>
        <v>x 5</v>
      </c>
      <c r="C82" s="4"/>
      <c r="D82" s="4"/>
      <c r="E82" s="4"/>
      <c r="F82" s="4" t="str">
        <f>[4]IC_171123_SO4!F7</f>
        <v>17.11.2023</v>
      </c>
      <c r="G82" s="4">
        <f>[4]IC_171123_SO4!G7</f>
        <v>1</v>
      </c>
      <c r="H82" s="4">
        <f>[4]IC_171123_SO4!H7</f>
        <v>7.2169999999999996</v>
      </c>
      <c r="I82" s="6">
        <f>[4]IC_171123_SO4!I7</f>
        <v>2.7711999999999999</v>
      </c>
      <c r="J82" s="6">
        <f>[4]IC_171123_SO4!J7</f>
        <v>20</v>
      </c>
      <c r="K82" s="6">
        <f>[4]IC_171123_SO4!K7</f>
        <v>20.212851942934883</v>
      </c>
      <c r="L82" s="6">
        <f>[4]IC_171123_SO4!L7</f>
        <v>20.212900000000001</v>
      </c>
      <c r="M82" s="6">
        <f>[4]IC_171123_SO4!M7</f>
        <v>5</v>
      </c>
      <c r="N82" s="6"/>
      <c r="O82" s="6"/>
      <c r="P82" s="4" t="str">
        <f>[4]IC_171123_SO4!P7</f>
        <v>1 mL in 5</v>
      </c>
    </row>
    <row r="83" spans="1:16" x14ac:dyDescent="0.45">
      <c r="A83" s="4">
        <f>[4]IC_171123_SO4!A8</f>
        <v>1</v>
      </c>
      <c r="B83" s="4" t="str">
        <f>[4]IC_171123_SO4!B8</f>
        <v xml:space="preserve">Blank </v>
      </c>
      <c r="C83" s="4"/>
      <c r="D83" s="4"/>
      <c r="E83" s="4"/>
      <c r="F83" s="4" t="str">
        <f>[4]IC_171123_SO4!F8</f>
        <v>17.11.2023</v>
      </c>
      <c r="G83" s="4">
        <f>[4]IC_171123_SO4!G8</f>
        <v>1</v>
      </c>
      <c r="H83" s="4" t="str">
        <f>[4]IC_171123_SO4!H8</f>
        <v>NA</v>
      </c>
      <c r="I83" s="6" t="str">
        <f>[4]IC_171123_SO4!I8</f>
        <v>NA</v>
      </c>
      <c r="J83" s="6">
        <f>[4]IC_171123_SO4!J8</f>
        <v>0</v>
      </c>
      <c r="K83" s="6" t="str">
        <f>[4]IC_171123_SO4!K8</f>
        <v>NA</v>
      </c>
      <c r="L83" s="6" t="str">
        <f>[4]IC_171123_SO4!L8</f>
        <v>NA</v>
      </c>
      <c r="M83" s="6">
        <f>[4]IC_171123_SO4!M8</f>
        <v>0</v>
      </c>
      <c r="N83" s="6"/>
      <c r="O83" s="6"/>
      <c r="P83" s="4" t="str">
        <f>[4]IC_171123_SO4!P8</f>
        <v>DI Water</v>
      </c>
    </row>
    <row r="84" spans="1:16" x14ac:dyDescent="0.45">
      <c r="A84" s="4">
        <f>[4]IC_171123_SO4!A9</f>
        <v>2</v>
      </c>
      <c r="B84" s="4" t="str">
        <f>[4]IC_171123_SO4!B9</f>
        <v>Cal Check</v>
      </c>
      <c r="C84" s="4"/>
      <c r="D84" s="4"/>
      <c r="E84" s="4"/>
      <c r="F84" s="4" t="str">
        <f>[4]IC_171123_SO4!F9</f>
        <v>17.11.2023</v>
      </c>
      <c r="G84" s="4">
        <f>[4]IC_171123_SO4!G9</f>
        <v>1</v>
      </c>
      <c r="H84" s="4">
        <f>[4]IC_171123_SO4!H9</f>
        <v>7.2</v>
      </c>
      <c r="I84" s="6">
        <f>[4]IC_171123_SO4!I9</f>
        <v>0.69979999999999998</v>
      </c>
      <c r="J84" s="6">
        <f>[4]IC_171123_SO4!J9</f>
        <v>0</v>
      </c>
      <c r="K84" s="6">
        <f>[4]IC_171123_SO4!K9</f>
        <v>5.1783197047906295</v>
      </c>
      <c r="L84" s="6">
        <f>[4]IC_171123_SO4!L9</f>
        <v>5.1780999999999997</v>
      </c>
      <c r="M84" s="6">
        <f>[4]IC_171123_SO4!M9</f>
        <v>20</v>
      </c>
      <c r="N84" s="6"/>
      <c r="O84" s="6"/>
      <c r="P84" s="4" t="str">
        <f>[4]IC_171123_SO4!P9</f>
        <v>x20 dil</v>
      </c>
    </row>
    <row r="85" spans="1:16" x14ac:dyDescent="0.45">
      <c r="A85" s="4">
        <f>[4]IC_171123_SO4!A10</f>
        <v>3</v>
      </c>
      <c r="B85" s="4" t="str">
        <f>[4]IC_171123_SO4!B10</f>
        <v>20-20-T</v>
      </c>
      <c r="C85" s="4">
        <f>[4]IC_171123_SO4!C10</f>
        <v>20</v>
      </c>
      <c r="D85" s="4">
        <f>[4]IC_171123_SO4!D10</f>
        <v>20</v>
      </c>
      <c r="E85" s="4" t="str">
        <f>[4]IC_171123_SO4!E10</f>
        <v>T</v>
      </c>
      <c r="F85" s="4" t="str">
        <f>[4]IC_171123_SO4!F10</f>
        <v>17.11.2023</v>
      </c>
      <c r="G85" s="4">
        <f>[4]IC_171123_SO4!G10</f>
        <v>1</v>
      </c>
      <c r="H85" s="4">
        <f>[4]IC_171123_SO4!H10</f>
        <v>7.1829999999999998</v>
      </c>
      <c r="I85" s="6">
        <f>[4]IC_171123_SO4!I10</f>
        <v>0.11203333333333333</v>
      </c>
      <c r="J85" s="6">
        <f>[4]IC_171123_SO4!J10</f>
        <v>0</v>
      </c>
      <c r="K85" s="6">
        <f>[4]IC_171123_SO4!K10</f>
        <v>0.91222098001193563</v>
      </c>
      <c r="L85" s="6">
        <f>[4]IC_171123_SO4!L10</f>
        <v>0.91223333333333334</v>
      </c>
      <c r="M85" s="6">
        <f>[4]IC_171123_SO4!M10</f>
        <v>5</v>
      </c>
      <c r="N85" s="6">
        <f>IF(OR(I85 ="NA", K85&lt;Quality_SO4!$U$8), "NA",M85*K85)</f>
        <v>4.5611049000596786</v>
      </c>
      <c r="O85" s="6">
        <f>IF(OR(L85 ="NA",L85&lt;Quality_SO4!$W$8), "NA",M85*L85)</f>
        <v>4.5611666666666668</v>
      </c>
      <c r="P85" s="4" t="str">
        <f>[4]IC_171123_SO4!P10</f>
        <v>20 20 Top Mean Replicate</v>
      </c>
    </row>
    <row r="86" spans="1:16" x14ac:dyDescent="0.45">
      <c r="A86" s="4">
        <f>[4]IC_171123_SO4!A11</f>
        <v>6</v>
      </c>
      <c r="B86" s="4" t="str">
        <f>[4]IC_171123_SO4!B11</f>
        <v>0-10-B</v>
      </c>
      <c r="C86" s="4">
        <f>[4]IC_171123_SO4!C11</f>
        <v>0</v>
      </c>
      <c r="D86" s="4">
        <f>[4]IC_171123_SO4!D11</f>
        <v>10</v>
      </c>
      <c r="E86" s="4" t="str">
        <f>[4]IC_171123_SO4!E11</f>
        <v>B</v>
      </c>
      <c r="F86" s="4" t="str">
        <f>[4]IC_171123_SO4!F11</f>
        <v>17.11.2023</v>
      </c>
      <c r="G86" s="4">
        <f>[4]IC_171123_SO4!G11</f>
        <v>1</v>
      </c>
      <c r="H86" s="4">
        <f>[4]IC_171123_SO4!H11</f>
        <v>7.1879999999999997</v>
      </c>
      <c r="I86" s="6">
        <f>[4]IC_171123_SO4!I11</f>
        <v>0.2863</v>
      </c>
      <c r="J86" s="6">
        <f>[4]IC_171123_SO4!J11</f>
        <v>0</v>
      </c>
      <c r="K86" s="6">
        <f>[4]IC_171123_SO4!K11</f>
        <v>2.1770746142853441</v>
      </c>
      <c r="L86" s="6">
        <f>[4]IC_171123_SO4!L11</f>
        <v>2.1773000000000002</v>
      </c>
      <c r="M86" s="6">
        <f>[4]IC_171123_SO4!M11</f>
        <v>5</v>
      </c>
      <c r="N86" s="6">
        <f>IF(OR(I86 ="NA", K86&lt;Quality_SO4!$U$8), "NA",M86*K86)</f>
        <v>10.88537307142672</v>
      </c>
      <c r="O86" s="6">
        <f>IF(OR(L86 ="NA",L86&lt;Quality_SO4!$W$8), "NA",M86*L86)</f>
        <v>10.886500000000002</v>
      </c>
      <c r="P86" s="4" t="str">
        <f>[4]IC_171123_SO4!P11</f>
        <v>0 10 B Mean Replicate</v>
      </c>
    </row>
    <row r="87" spans="1:16" x14ac:dyDescent="0.45">
      <c r="A87" s="4">
        <f>[4]IC_171123_SO4!A12</f>
        <v>9</v>
      </c>
      <c r="B87" s="4" t="str">
        <f>[4]IC_171123_SO4!B12</f>
        <v>10-90-T</v>
      </c>
      <c r="C87" s="4">
        <f>[4]IC_171123_SO4!C12</f>
        <v>10</v>
      </c>
      <c r="D87" s="4">
        <f>[4]IC_171123_SO4!D12</f>
        <v>90</v>
      </c>
      <c r="E87" s="4" t="str">
        <f>[4]IC_171123_SO4!E12</f>
        <v>T</v>
      </c>
      <c r="F87" s="4" t="str">
        <f>[4]IC_171123_SO4!F12</f>
        <v>17.11.2023</v>
      </c>
      <c r="G87" s="4">
        <f>[4]IC_171123_SO4!G12</f>
        <v>1</v>
      </c>
      <c r="H87" s="4">
        <f>[4]IC_171123_SO4!H12</f>
        <v>7.18</v>
      </c>
      <c r="I87" s="6">
        <f>[4]IC_171123_SO4!I12</f>
        <v>2.2666666666666668E-2</v>
      </c>
      <c r="J87" s="6">
        <f>[4]IC_171123_SO4!J12</f>
        <v>0</v>
      </c>
      <c r="K87" s="6">
        <f>[4]IC_171123_SO4!K12</f>
        <v>0.26358429418810075</v>
      </c>
      <c r="L87" s="6">
        <f>[4]IC_171123_SO4!L12</f>
        <v>0.26376666666666665</v>
      </c>
      <c r="M87" s="6">
        <f>[4]IC_171123_SO4!M12</f>
        <v>5</v>
      </c>
      <c r="N87" s="6" t="str">
        <f>IF(OR(I87 ="NA", K87&lt;Quality_SO4!$U$8), "NA",M87*K87)</f>
        <v>NA</v>
      </c>
      <c r="O87" s="6" t="str">
        <f>IF(OR(L87 ="NA",L87&lt;Quality_SO4!$W$8), "NA",M87*L87)</f>
        <v>NA</v>
      </c>
      <c r="P87" s="4" t="str">
        <f>[4]IC_171123_SO4!P12</f>
        <v>10 90 T Mean Replicate</v>
      </c>
    </row>
    <row r="88" spans="1:16" x14ac:dyDescent="0.45">
      <c r="A88" s="4">
        <f>[4]IC_171123_SO4!A13</f>
        <v>12</v>
      </c>
      <c r="B88" s="4" t="str">
        <f>[4]IC_171123_SO4!B13</f>
        <v>0-10-T</v>
      </c>
      <c r="C88" s="4">
        <f>[4]IC_171123_SO4!C13</f>
        <v>0</v>
      </c>
      <c r="D88" s="4">
        <f>[4]IC_171123_SO4!D13</f>
        <v>10</v>
      </c>
      <c r="E88" s="4" t="str">
        <f>[4]IC_171123_SO4!E13</f>
        <v>T</v>
      </c>
      <c r="F88" s="4" t="str">
        <f>[4]IC_171123_SO4!F13</f>
        <v>17.11.2023</v>
      </c>
      <c r="G88" s="4">
        <f>[4]IC_171123_SO4!G13</f>
        <v>1</v>
      </c>
      <c r="H88" s="4">
        <f>[4]IC_171123_SO4!H13</f>
        <v>7.1870000000000003</v>
      </c>
      <c r="I88" s="6">
        <f>[4]IC_171123_SO4!I13</f>
        <v>0.22120000000000001</v>
      </c>
      <c r="J88" s="6">
        <f>[4]IC_171123_SO4!J13</f>
        <v>0</v>
      </c>
      <c r="K88" s="6">
        <f>[4]IC_171123_SO4!K13</f>
        <v>1.7045690389724202</v>
      </c>
      <c r="L88" s="6">
        <f>[4]IC_171123_SO4!L13</f>
        <v>1.7044999999999999</v>
      </c>
      <c r="M88" s="6">
        <f>[4]IC_171123_SO4!M13</f>
        <v>5</v>
      </c>
      <c r="N88" s="6">
        <f>IF(OR(I88 ="NA", K88&lt;Quality_SO4!$U$8), "NA",M88*K88)</f>
        <v>8.5228451948621</v>
      </c>
      <c r="O88" s="6">
        <f>IF(OR(L88 ="NA",L88&lt;Quality_SO4!$W$8), "NA",M88*L88)</f>
        <v>8.5224999999999991</v>
      </c>
      <c r="P88" s="4" t="str">
        <f>[4]IC_171123_SO4!P13</f>
        <v>0 10 Top</v>
      </c>
    </row>
    <row r="89" spans="1:16" x14ac:dyDescent="0.45">
      <c r="A89" s="4">
        <f>[4]IC_171123_SO4!A14</f>
        <v>13</v>
      </c>
      <c r="B89" s="4" t="str">
        <f>[4]IC_171123_SO4!B14</f>
        <v>0-20-T</v>
      </c>
      <c r="C89" s="4">
        <f>[4]IC_171123_SO4!C14</f>
        <v>0</v>
      </c>
      <c r="D89" s="4">
        <f>[4]IC_171123_SO4!D14</f>
        <v>20</v>
      </c>
      <c r="E89" s="4" t="str">
        <f>[4]IC_171123_SO4!E14</f>
        <v>T</v>
      </c>
      <c r="F89" s="4" t="str">
        <f>[4]IC_171123_SO4!F14</f>
        <v>17.11.2023</v>
      </c>
      <c r="G89" s="4">
        <f>[4]IC_171123_SO4!G14</f>
        <v>1</v>
      </c>
      <c r="H89" s="4">
        <f>[4]IC_171123_SO4!H14</f>
        <v>7.1829999999999998</v>
      </c>
      <c r="I89" s="6">
        <f>[4]IC_171123_SO4!I14</f>
        <v>0.15210000000000001</v>
      </c>
      <c r="J89" s="6">
        <f>[4]IC_171123_SO4!J14</f>
        <v>0</v>
      </c>
      <c r="K89" s="6">
        <f>[4]IC_171123_SO4!K14</f>
        <v>1.2030308630258295</v>
      </c>
      <c r="L89" s="6">
        <f>[4]IC_171123_SO4!L14</f>
        <v>1.2032</v>
      </c>
      <c r="M89" s="6">
        <f>[4]IC_171123_SO4!M14</f>
        <v>5</v>
      </c>
      <c r="N89" s="6">
        <f>IF(OR(I89 ="NA", K89&lt;Quality_SO4!$U$8), "NA",M89*K89)</f>
        <v>6.0151543151291476</v>
      </c>
      <c r="O89" s="6">
        <f>IF(OR(L89 ="NA",L89&lt;Quality_SO4!$W$8), "NA",M89*L89)</f>
        <v>6.016</v>
      </c>
      <c r="P89" s="4" t="str">
        <f>[4]IC_171123_SO4!P14</f>
        <v>0 20 Top</v>
      </c>
    </row>
    <row r="90" spans="1:16" x14ac:dyDescent="0.45">
      <c r="A90" s="4">
        <f>[4]IC_171123_SO4!A15</f>
        <v>14</v>
      </c>
      <c r="B90" s="4" t="str">
        <f>[4]IC_171123_SO4!B15</f>
        <v>0-30-T</v>
      </c>
      <c r="C90" s="4">
        <f>[4]IC_171123_SO4!C15</f>
        <v>0</v>
      </c>
      <c r="D90" s="4">
        <f>[4]IC_171123_SO4!D15</f>
        <v>30</v>
      </c>
      <c r="E90" s="4" t="str">
        <f>[4]IC_171123_SO4!E15</f>
        <v>T</v>
      </c>
      <c r="F90" s="4" t="str">
        <f>[4]IC_171123_SO4!F15</f>
        <v>17.11.2023</v>
      </c>
      <c r="G90" s="4">
        <f>[4]IC_171123_SO4!G15</f>
        <v>1</v>
      </c>
      <c r="H90" s="4">
        <f>[4]IC_171123_SO4!H15</f>
        <v>7.18</v>
      </c>
      <c r="I90" s="6">
        <f>[4]IC_171123_SO4!I15</f>
        <v>0.1116</v>
      </c>
      <c r="J90" s="6">
        <f>[4]IC_171123_SO4!J15</f>
        <v>0</v>
      </c>
      <c r="K90" s="6">
        <f>[4]IC_171123_SO4!K15</f>
        <v>0.90907578160995517</v>
      </c>
      <c r="L90" s="6">
        <f>[4]IC_171123_SO4!L15</f>
        <v>0.90890000000000004</v>
      </c>
      <c r="M90" s="6">
        <f>[4]IC_171123_SO4!M15</f>
        <v>5</v>
      </c>
      <c r="N90" s="6">
        <f>IF(OR(I90 ="NA", K90&lt;Quality_SO4!$U$8), "NA",M90*K90)</f>
        <v>4.5453789080497762</v>
      </c>
      <c r="O90" s="6">
        <f>IF(OR(L90 ="NA",L90&lt;Quality_SO4!$W$8), "NA",M90*L90)</f>
        <v>4.5445000000000002</v>
      </c>
      <c r="P90" s="4" t="str">
        <f>[4]IC_171123_SO4!P15</f>
        <v>0 30 Top</v>
      </c>
    </row>
    <row r="91" spans="1:16" x14ac:dyDescent="0.45">
      <c r="A91" s="4">
        <f>[4]IC_171123_SO4!A16</f>
        <v>15</v>
      </c>
      <c r="B91" s="4" t="str">
        <f>[4]IC_171123_SO4!B16</f>
        <v>Blank</v>
      </c>
      <c r="C91" s="4"/>
      <c r="D91" s="4"/>
      <c r="E91" s="4"/>
      <c r="F91" s="4" t="str">
        <f>[4]IC_171123_SO4!F16</f>
        <v>17.11.2023</v>
      </c>
      <c r="G91" s="4">
        <f>[4]IC_171123_SO4!G16</f>
        <v>1</v>
      </c>
      <c r="H91" s="4">
        <f>[4]IC_171123_SO4!H16</f>
        <v>7.157</v>
      </c>
      <c r="I91" s="6">
        <f>[4]IC_171123_SO4!I16</f>
        <v>1.2999999999999999E-2</v>
      </c>
      <c r="J91" s="6">
        <f>[4]IC_171123_SO4!J16</f>
        <v>0</v>
      </c>
      <c r="K91" s="6">
        <f>[4]IC_171123_SO4!K16</f>
        <v>0.19342217599007314</v>
      </c>
      <c r="L91" s="6">
        <f>[4]IC_171123_SO4!L16</f>
        <v>0.19350000000000001</v>
      </c>
      <c r="M91" s="6">
        <f>[4]IC_171123_SO4!M16</f>
        <v>0</v>
      </c>
      <c r="N91" s="6"/>
      <c r="O91" s="6"/>
      <c r="P91" s="4" t="str">
        <f>[4]IC_171123_SO4!P16</f>
        <v>DI Water</v>
      </c>
    </row>
    <row r="92" spans="1:16" x14ac:dyDescent="0.45">
      <c r="A92" s="4">
        <f>[4]IC_171123_SO4!A17</f>
        <v>16</v>
      </c>
      <c r="B92" s="4" t="str">
        <f>[4]IC_171123_SO4!B17</f>
        <v>Cal Check</v>
      </c>
      <c r="C92" s="4"/>
      <c r="D92" s="4"/>
      <c r="E92" s="4"/>
      <c r="F92" s="4" t="str">
        <f>[4]IC_171123_SO4!F17</f>
        <v>17.11.2023</v>
      </c>
      <c r="G92" s="4">
        <f>[4]IC_171123_SO4!G17</f>
        <v>1</v>
      </c>
      <c r="H92" s="4">
        <f>[4]IC_171123_SO4!H17</f>
        <v>7.1929999999999996</v>
      </c>
      <c r="I92" s="6">
        <f>[4]IC_171123_SO4!I17</f>
        <v>0.7157</v>
      </c>
      <c r="J92" s="6">
        <f>[4]IC_171123_SO4!J17</f>
        <v>0</v>
      </c>
      <c r="K92" s="6">
        <f>[4]IC_171123_SO4!K17</f>
        <v>5.293724292309455</v>
      </c>
      <c r="L92" s="6">
        <f>[4]IC_171123_SO4!L17</f>
        <v>5.2942</v>
      </c>
      <c r="M92" s="6">
        <f>[4]IC_171123_SO4!M17</f>
        <v>20</v>
      </c>
      <c r="N92" s="6"/>
      <c r="O92" s="6"/>
      <c r="P92" s="4" t="str">
        <f>[4]IC_171123_SO4!P17</f>
        <v>x20 dil</v>
      </c>
    </row>
    <row r="93" spans="1:16" x14ac:dyDescent="0.45">
      <c r="A93" s="4">
        <f>[4]IC_171123_SO4!A18</f>
        <v>17</v>
      </c>
      <c r="B93" s="4" t="str">
        <f>[4]IC_171123_SO4!B18</f>
        <v>0-60-T</v>
      </c>
      <c r="C93" s="4">
        <f>[4]IC_171123_SO4!C18</f>
        <v>0</v>
      </c>
      <c r="D93" s="4">
        <f>[4]IC_171123_SO4!D18</f>
        <v>60</v>
      </c>
      <c r="E93" s="4" t="str">
        <f>[4]IC_171123_SO4!E18</f>
        <v>T</v>
      </c>
      <c r="F93" s="4" t="str">
        <f>[4]IC_171123_SO4!F18</f>
        <v>17.11.2023</v>
      </c>
      <c r="G93" s="4">
        <f>[4]IC_171123_SO4!G18</f>
        <v>1</v>
      </c>
      <c r="H93" s="4">
        <f>[4]IC_171123_SO4!H18</f>
        <v>7.18</v>
      </c>
      <c r="I93" s="6">
        <f>[4]IC_171123_SO4!I18</f>
        <v>0.15</v>
      </c>
      <c r="J93" s="6">
        <f>[4]IC_171123_SO4!J18</f>
        <v>0</v>
      </c>
      <c r="K93" s="6">
        <f>[4]IC_171123_SO4!K18</f>
        <v>1.1877887476931546</v>
      </c>
      <c r="L93" s="6">
        <f>[4]IC_171123_SO4!L18</f>
        <v>1.1882999999999999</v>
      </c>
      <c r="M93" s="6">
        <f>[4]IC_171123_SO4!M18</f>
        <v>5</v>
      </c>
      <c r="N93" s="6">
        <f>IF(OR(I93 ="NA", K93&lt;Quality_SO4!$U$8), "NA",M93*K93)</f>
        <v>5.9389437384657731</v>
      </c>
      <c r="O93" s="6">
        <f>IF(OR(L93 ="NA",L93&lt;Quality_SO4!$W$8), "NA",M93*L93)</f>
        <v>5.9414999999999996</v>
      </c>
      <c r="P93" s="4" t="str">
        <f>[4]IC_171123_SO4!P18</f>
        <v>0 60 Top</v>
      </c>
    </row>
    <row r="94" spans="1:16" x14ac:dyDescent="0.45">
      <c r="A94" s="4">
        <f>[4]IC_171123_SO4!A19</f>
        <v>18</v>
      </c>
      <c r="B94" s="4" t="str">
        <f>[4]IC_171123_SO4!B19</f>
        <v>0-70-T</v>
      </c>
      <c r="C94" s="4">
        <f>[4]IC_171123_SO4!C19</f>
        <v>0</v>
      </c>
      <c r="D94" s="4">
        <f>[4]IC_171123_SO4!D19</f>
        <v>70</v>
      </c>
      <c r="E94" s="4" t="str">
        <f>[4]IC_171123_SO4!E19</f>
        <v>T</v>
      </c>
      <c r="F94" s="4" t="str">
        <f>[4]IC_171123_SO4!F19</f>
        <v>17.11.2023</v>
      </c>
      <c r="G94" s="4">
        <f>[4]IC_171123_SO4!G19</f>
        <v>1</v>
      </c>
      <c r="H94" s="4">
        <f>[4]IC_171123_SO4!H19</f>
        <v>7.18</v>
      </c>
      <c r="I94" s="6">
        <f>[4]IC_171123_SO4!I19</f>
        <v>0.13059999999999999</v>
      </c>
      <c r="J94" s="6">
        <f>[4]IC_171123_SO4!J19</f>
        <v>0</v>
      </c>
      <c r="K94" s="6">
        <f>[4]IC_171123_SO4!K19</f>
        <v>1.0469806346198713</v>
      </c>
      <c r="L94" s="6">
        <f>[4]IC_171123_SO4!L19</f>
        <v>1.0470999999999999</v>
      </c>
      <c r="M94" s="6">
        <f>[4]IC_171123_SO4!M19</f>
        <v>5</v>
      </c>
      <c r="N94" s="6">
        <f>IF(OR(I94 ="NA", K94&lt;Quality_SO4!$U$8), "NA",M94*K94)</f>
        <v>5.2349031730993563</v>
      </c>
      <c r="O94" s="6">
        <f>IF(OR(L94 ="NA",L94&lt;Quality_SO4!$W$8), "NA",M94*L94)</f>
        <v>5.2355</v>
      </c>
      <c r="P94" s="4" t="str">
        <f>[4]IC_171123_SO4!P19</f>
        <v>0 70 Top</v>
      </c>
    </row>
    <row r="95" spans="1:16" x14ac:dyDescent="0.45">
      <c r="A95" s="4">
        <f>[4]IC_171123_SO4!A20</f>
        <v>19</v>
      </c>
      <c r="B95" s="4" t="str">
        <f>[4]IC_171123_SO4!B20</f>
        <v>0-80-T</v>
      </c>
      <c r="C95" s="4">
        <f>[4]IC_171123_SO4!C20</f>
        <v>0</v>
      </c>
      <c r="D95" s="4">
        <f>[4]IC_171123_SO4!D20</f>
        <v>80</v>
      </c>
      <c r="E95" s="4" t="str">
        <f>[4]IC_171123_SO4!E20</f>
        <v>T</v>
      </c>
      <c r="F95" s="4" t="str">
        <f>[4]IC_171123_SO4!F20</f>
        <v>17.11.2023</v>
      </c>
      <c r="G95" s="4">
        <f>[4]IC_171123_SO4!G20</f>
        <v>1</v>
      </c>
      <c r="H95" s="4">
        <f>[4]IC_171123_SO4!H20</f>
        <v>7.18</v>
      </c>
      <c r="I95" s="6">
        <f>[4]IC_171123_SO4!I20</f>
        <v>0.1022</v>
      </c>
      <c r="J95" s="6">
        <f>[4]IC_171123_SO4!J20</f>
        <v>0</v>
      </c>
      <c r="K95" s="6">
        <f>[4]IC_171123_SO4!K20</f>
        <v>0.8408491701208386</v>
      </c>
      <c r="L95" s="6">
        <f>[4]IC_171123_SO4!L20</f>
        <v>0.84119999999999995</v>
      </c>
      <c r="M95" s="6">
        <f>[4]IC_171123_SO4!M20</f>
        <v>5</v>
      </c>
      <c r="N95" s="6">
        <f>IF(OR(I95 ="NA", K95&lt;Quality_SO4!$U$8), "NA",M95*K95)</f>
        <v>4.2042458506041926</v>
      </c>
      <c r="O95" s="6">
        <f>IF(OR(L95 ="NA",L95&lt;Quality_SO4!$W$8), "NA",M95*L95)</f>
        <v>4.2059999999999995</v>
      </c>
      <c r="P95" s="4" t="str">
        <f>[4]IC_171123_SO4!P20</f>
        <v>0 80 Top</v>
      </c>
    </row>
    <row r="96" spans="1:16" x14ac:dyDescent="0.45">
      <c r="A96" s="4">
        <f>[4]IC_171123_SO4!A21</f>
        <v>20</v>
      </c>
      <c r="B96" s="4" t="str">
        <f>[4]IC_171123_SO4!B21</f>
        <v>0-90-T</v>
      </c>
      <c r="C96" s="4">
        <f>[4]IC_171123_SO4!C21</f>
        <v>0</v>
      </c>
      <c r="D96" s="4">
        <f>[4]IC_171123_SO4!D21</f>
        <v>90</v>
      </c>
      <c r="E96" s="4" t="str">
        <f>[4]IC_171123_SO4!E21</f>
        <v>T</v>
      </c>
      <c r="F96" s="4" t="str">
        <f>[4]IC_171123_SO4!F21</f>
        <v>17.11.2023</v>
      </c>
      <c r="G96" s="4">
        <f>[4]IC_171123_SO4!G21</f>
        <v>1</v>
      </c>
      <c r="H96" s="4">
        <f>[4]IC_171123_SO4!H21</f>
        <v>7.1769999999999996</v>
      </c>
      <c r="I96" s="6">
        <f>[4]IC_171123_SO4!I21</f>
        <v>7.2800000000000004E-2</v>
      </c>
      <c r="J96" s="6">
        <f>[4]IC_171123_SO4!J21</f>
        <v>0</v>
      </c>
      <c r="K96" s="6">
        <f>[4]IC_171123_SO4!K21</f>
        <v>0.62745955546338894</v>
      </c>
      <c r="L96" s="6">
        <f>[4]IC_171123_SO4!L21</f>
        <v>0.62719999999999998</v>
      </c>
      <c r="M96" s="6">
        <f>[4]IC_171123_SO4!M21</f>
        <v>5</v>
      </c>
      <c r="N96" s="6">
        <f>IF(OR(I96 ="NA", K96&lt;Quality_SO4!$U$8), "NA",M96*K96)</f>
        <v>3.1372977773169448</v>
      </c>
      <c r="O96" s="6">
        <f>IF(OR(L96 ="NA",L96&lt;Quality_SO4!$W$8), "NA",M96*L96)</f>
        <v>3.1360000000000001</v>
      </c>
      <c r="P96" s="4" t="str">
        <f>[4]IC_171123_SO4!P21</f>
        <v>0 90 Top</v>
      </c>
    </row>
    <row r="97" spans="1:16" x14ac:dyDescent="0.45">
      <c r="A97" s="4">
        <f>[4]IC_171123_SO4!A22</f>
        <v>21</v>
      </c>
      <c r="B97" s="4" t="str">
        <f>[4]IC_171123_SO4!B22</f>
        <v>0-100-T</v>
      </c>
      <c r="C97" s="4">
        <f>[4]IC_171123_SO4!C22</f>
        <v>0</v>
      </c>
      <c r="D97" s="4">
        <f>[4]IC_171123_SO4!D22</f>
        <v>100</v>
      </c>
      <c r="E97" s="4" t="str">
        <f>[4]IC_171123_SO4!E22</f>
        <v>T</v>
      </c>
      <c r="F97" s="4" t="str">
        <f>[4]IC_171123_SO4!F22</f>
        <v>17.11.2023</v>
      </c>
      <c r="G97" s="4">
        <f>[4]IC_171123_SO4!G22</f>
        <v>1</v>
      </c>
      <c r="H97" s="4">
        <f>[4]IC_171123_SO4!H22</f>
        <v>7.18</v>
      </c>
      <c r="I97" s="6">
        <f>[4]IC_171123_SO4!I22</f>
        <v>6.3500000000000001E-2</v>
      </c>
      <c r="J97" s="6">
        <f>[4]IC_171123_SO4!J22</f>
        <v>0</v>
      </c>
      <c r="K97" s="6">
        <f>[4]IC_171123_SO4!K22</f>
        <v>0.55995875899011405</v>
      </c>
      <c r="L97" s="6">
        <f>[4]IC_171123_SO4!L22</f>
        <v>0.56020000000000003</v>
      </c>
      <c r="M97" s="6">
        <f>[4]IC_171123_SO4!M22</f>
        <v>5</v>
      </c>
      <c r="N97" s="6">
        <f>IF(OR(I97 ="NA", K97&lt;Quality_SO4!$U$8), "NA",M97*K97)</f>
        <v>2.7997937949505705</v>
      </c>
      <c r="O97" s="6">
        <f>IF(OR(L97 ="NA",L97&lt;Quality_SO4!$W$8), "NA",M97*L97)</f>
        <v>2.8010000000000002</v>
      </c>
      <c r="P97" s="4" t="str">
        <f>[4]IC_171123_SO4!P22</f>
        <v>0 100 Top</v>
      </c>
    </row>
    <row r="98" spans="1:16" x14ac:dyDescent="0.45">
      <c r="A98" s="4">
        <f>[4]IC_171123_SO4!A23</f>
        <v>22</v>
      </c>
      <c r="B98" s="4" t="str">
        <f>[4]IC_171123_SO4!B23</f>
        <v>0-60-B</v>
      </c>
      <c r="C98" s="4">
        <f>[4]IC_171123_SO4!C23</f>
        <v>0</v>
      </c>
      <c r="D98" s="4">
        <f>[4]IC_171123_SO4!D23</f>
        <v>60</v>
      </c>
      <c r="E98" s="4" t="str">
        <f>[4]IC_171123_SO4!E23</f>
        <v>B</v>
      </c>
      <c r="F98" s="4" t="str">
        <f>[4]IC_171123_SO4!F23</f>
        <v>17.11.2023</v>
      </c>
      <c r="G98" s="4">
        <f>[4]IC_171123_SO4!G23</f>
        <v>1</v>
      </c>
      <c r="H98" s="4">
        <f>[4]IC_171123_SO4!H23</f>
        <v>7.18</v>
      </c>
      <c r="I98" s="6">
        <f>[4]IC_171123_SO4!I23</f>
        <v>0.12509999999999999</v>
      </c>
      <c r="J98" s="6">
        <f>[4]IC_171123_SO4!J23</f>
        <v>0</v>
      </c>
      <c r="K98" s="6">
        <f>[4]IC_171123_SO4!K23</f>
        <v>1.0070608087485797</v>
      </c>
      <c r="L98" s="6">
        <f>[4]IC_171123_SO4!L23</f>
        <v>1.0072000000000001</v>
      </c>
      <c r="M98" s="6">
        <f>[4]IC_171123_SO4!M23</f>
        <v>5</v>
      </c>
      <c r="N98" s="6">
        <f>IF(OR(I98 ="NA", K98&lt;Quality_SO4!$U$8), "NA",M98*K98)</f>
        <v>5.0353040437428991</v>
      </c>
      <c r="O98" s="6">
        <f>IF(OR(L98 ="NA",L98&lt;Quality_SO4!$W$8), "NA",M98*L98)</f>
        <v>5.0360000000000005</v>
      </c>
      <c r="P98" s="4" t="str">
        <f>[4]IC_171123_SO4!P23</f>
        <v>0 60 Bottom</v>
      </c>
    </row>
    <row r="99" spans="1:16" x14ac:dyDescent="0.45">
      <c r="A99" s="4">
        <f>[4]IC_171123_SO4!A24</f>
        <v>23</v>
      </c>
      <c r="B99" s="4" t="str">
        <f>[4]IC_171123_SO4!B24</f>
        <v>0-100-B</v>
      </c>
      <c r="C99" s="4">
        <f>[4]IC_171123_SO4!C24</f>
        <v>0</v>
      </c>
      <c r="D99" s="4">
        <f>[4]IC_171123_SO4!D24</f>
        <v>100</v>
      </c>
      <c r="E99" s="4" t="str">
        <f>[4]IC_171123_SO4!E24</f>
        <v>B</v>
      </c>
      <c r="F99" s="4" t="str">
        <f>[4]IC_171123_SO4!F24</f>
        <v>17.11.2023</v>
      </c>
      <c r="G99" s="4">
        <f>[4]IC_171123_SO4!G24</f>
        <v>1</v>
      </c>
      <c r="H99" s="4">
        <f>[4]IC_171123_SO4!H24</f>
        <v>7.18</v>
      </c>
      <c r="I99" s="6">
        <f>[4]IC_171123_SO4!I24</f>
        <v>7.7499999999999999E-2</v>
      </c>
      <c r="J99" s="6">
        <f>[4]IC_171123_SO4!J24</f>
        <v>0</v>
      </c>
      <c r="K99" s="6">
        <f>[4]IC_171123_SO4!K24</f>
        <v>0.66157286120794723</v>
      </c>
      <c r="L99" s="6">
        <f>[4]IC_171123_SO4!L24</f>
        <v>0.66169999999999995</v>
      </c>
      <c r="M99" s="6">
        <f>[4]IC_171123_SO4!M24</f>
        <v>5</v>
      </c>
      <c r="N99" s="6">
        <f>IF(OR(I99 ="NA", K99&lt;Quality_SO4!$U$8), "NA",M99*K99)</f>
        <v>3.3078643060397361</v>
      </c>
      <c r="O99" s="6">
        <f>IF(OR(L99 ="NA",L99&lt;Quality_SO4!$W$8), "NA",M99*L99)</f>
        <v>3.3084999999999996</v>
      </c>
      <c r="P99" s="4" t="str">
        <f>[4]IC_171123_SO4!P24</f>
        <v>0 100 Bottom</v>
      </c>
    </row>
    <row r="100" spans="1:16" x14ac:dyDescent="0.45">
      <c r="A100" s="4">
        <f>[4]IC_171123_SO4!A25</f>
        <v>24</v>
      </c>
      <c r="B100" s="4" t="str">
        <f>[4]IC_171123_SO4!B25</f>
        <v>10-0-T</v>
      </c>
      <c r="C100" s="4">
        <f>[4]IC_171123_SO4!C25</f>
        <v>10</v>
      </c>
      <c r="D100" s="4">
        <f>[4]IC_171123_SO4!D25</f>
        <v>0</v>
      </c>
      <c r="E100" s="4" t="str">
        <f>[4]IC_171123_SO4!E25</f>
        <v>T</v>
      </c>
      <c r="F100" s="4" t="str">
        <f>[4]IC_171123_SO4!F25</f>
        <v>17.11.2023</v>
      </c>
      <c r="G100" s="4">
        <f>[4]IC_171123_SO4!G25</f>
        <v>1</v>
      </c>
      <c r="H100" s="4">
        <f>[4]IC_171123_SO4!H25</f>
        <v>7.1669999999999998</v>
      </c>
      <c r="I100" s="6">
        <f>[4]IC_171123_SO4!I25</f>
        <v>1.1900000000000001E-2</v>
      </c>
      <c r="J100" s="6">
        <f>[4]IC_171123_SO4!J25</f>
        <v>0</v>
      </c>
      <c r="K100" s="6">
        <f>[4]IC_171123_SO4!K25</f>
        <v>0.18543821081581482</v>
      </c>
      <c r="L100" s="6">
        <f>[4]IC_171123_SO4!L25</f>
        <v>0.18590000000000001</v>
      </c>
      <c r="M100" s="6">
        <f>[4]IC_171123_SO4!M25</f>
        <v>5</v>
      </c>
      <c r="N100" s="6" t="str">
        <f>IF(OR(I100 ="NA", K100&lt;Quality_SO4!$U$8), "NA",M100*K100)</f>
        <v>NA</v>
      </c>
      <c r="O100" s="6" t="str">
        <f>IF(OR(L100 ="NA",L100&lt;Quality_SO4!$W$8), "NA",M100*L100)</f>
        <v>NA</v>
      </c>
      <c r="P100" s="4" t="str">
        <f>[4]IC_171123_SO4!P25</f>
        <v>10 0 Top</v>
      </c>
    </row>
    <row r="101" spans="1:16" x14ac:dyDescent="0.45">
      <c r="A101" s="4">
        <f>[4]IC_171123_SO4!A26</f>
        <v>25</v>
      </c>
      <c r="B101" s="4" t="str">
        <f>[4]IC_171123_SO4!B26</f>
        <v>10-60-T</v>
      </c>
      <c r="C101" s="4">
        <f>[4]IC_171123_SO4!C26</f>
        <v>10</v>
      </c>
      <c r="D101" s="4">
        <f>[4]IC_171123_SO4!D26</f>
        <v>60</v>
      </c>
      <c r="E101" s="4" t="str">
        <f>[4]IC_171123_SO4!E26</f>
        <v>T</v>
      </c>
      <c r="F101" s="4" t="str">
        <f>[4]IC_171123_SO4!F26</f>
        <v>17.11.2023</v>
      </c>
      <c r="G101" s="4">
        <f>[4]IC_171123_SO4!G26</f>
        <v>1</v>
      </c>
      <c r="H101" s="4">
        <f>[4]IC_171123_SO4!H26</f>
        <v>7.173</v>
      </c>
      <c r="I101" s="6">
        <f>[4]IC_171123_SO4!I26</f>
        <v>3.1099999999999999E-2</v>
      </c>
      <c r="J101" s="6">
        <f>[4]IC_171123_SO4!J26</f>
        <v>0</v>
      </c>
      <c r="K101" s="6">
        <f>[4]IC_171123_SO4!K26</f>
        <v>0.32479469385741455</v>
      </c>
      <c r="L101" s="6">
        <f>[4]IC_171123_SO4!L26</f>
        <v>0.32469999999999999</v>
      </c>
      <c r="M101" s="6">
        <f>[4]IC_171123_SO4!M26</f>
        <v>5</v>
      </c>
      <c r="N101" s="6" t="str">
        <f>IF(OR(I101 ="NA", K101&lt;Quality_SO4!$U$8), "NA",M101*K101)</f>
        <v>NA</v>
      </c>
      <c r="O101" s="6" t="str">
        <f>IF(OR(L101 ="NA",L101&lt;Quality_SO4!$W$8), "NA",M101*L101)</f>
        <v>NA</v>
      </c>
      <c r="P101" s="4" t="str">
        <f>[4]IC_171123_SO4!P26</f>
        <v>10 60 Top</v>
      </c>
    </row>
    <row r="102" spans="1:16" x14ac:dyDescent="0.45">
      <c r="A102" s="4">
        <f>[4]IC_171123_SO4!A27</f>
        <v>26</v>
      </c>
      <c r="B102" s="4" t="str">
        <f>[4]IC_171123_SO4!B27</f>
        <v>10-70-T</v>
      </c>
      <c r="C102" s="4">
        <f>[4]IC_171123_SO4!C27</f>
        <v>10</v>
      </c>
      <c r="D102" s="4">
        <f>[4]IC_171123_SO4!D27</f>
        <v>70</v>
      </c>
      <c r="E102" s="4" t="str">
        <f>[4]IC_171123_SO4!E27</f>
        <v>T</v>
      </c>
      <c r="F102" s="4" t="str">
        <f>[4]IC_171123_SO4!F27</f>
        <v>17.11.2023</v>
      </c>
      <c r="G102" s="4">
        <f>[4]IC_171123_SO4!G27</f>
        <v>1</v>
      </c>
      <c r="H102" s="4">
        <f>[4]IC_171123_SO4!H27</f>
        <v>7.1829999999999998</v>
      </c>
      <c r="I102" s="6">
        <f>[4]IC_171123_SO4!I27</f>
        <v>7.7899999999999997E-2</v>
      </c>
      <c r="J102" s="6">
        <f>[4]IC_171123_SO4!J27</f>
        <v>0</v>
      </c>
      <c r="K102" s="6">
        <f>[4]IC_171123_SO4!K27</f>
        <v>0.66447612127131384</v>
      </c>
      <c r="L102" s="6">
        <f>[4]IC_171123_SO4!L27</f>
        <v>0.6643</v>
      </c>
      <c r="M102" s="6">
        <f>[4]IC_171123_SO4!M27</f>
        <v>5</v>
      </c>
      <c r="N102" s="6">
        <f>IF(OR(I102 ="NA", K102&lt;Quality_SO4!$U$8), "NA",M102*K102)</f>
        <v>3.3223806063565693</v>
      </c>
      <c r="O102" s="6">
        <f>IF(OR(L102 ="NA",L102&lt;Quality_SO4!$W$8), "NA",M102*L102)</f>
        <v>3.3214999999999999</v>
      </c>
      <c r="P102" s="4" t="str">
        <f>[4]IC_171123_SO4!P27</f>
        <v>10 70 Top</v>
      </c>
    </row>
    <row r="103" spans="1:16" x14ac:dyDescent="0.45">
      <c r="A103" s="4">
        <f>[4]IC_171123_SO4!A28</f>
        <v>27</v>
      </c>
      <c r="B103" s="4" t="str">
        <f>[4]IC_171123_SO4!B28</f>
        <v>10-10-B</v>
      </c>
      <c r="C103" s="4">
        <f>[4]IC_171123_SO4!C28</f>
        <v>10</v>
      </c>
      <c r="D103" s="4">
        <f>[4]IC_171123_SO4!D28</f>
        <v>10</v>
      </c>
      <c r="E103" s="4" t="str">
        <f>[4]IC_171123_SO4!E28</f>
        <v>B</v>
      </c>
      <c r="F103" s="4" t="str">
        <f>[4]IC_171123_SO4!F28</f>
        <v>17.11.2023</v>
      </c>
      <c r="G103" s="4">
        <f>[4]IC_171123_SO4!G28</f>
        <v>1</v>
      </c>
      <c r="H103" s="4">
        <f>[4]IC_171123_SO4!H28</f>
        <v>7.1769999999999996</v>
      </c>
      <c r="I103" s="6">
        <f>[4]IC_171123_SO4!I28</f>
        <v>2.7400000000000001E-2</v>
      </c>
      <c r="J103" s="6">
        <f>[4]IC_171123_SO4!J28</f>
        <v>0</v>
      </c>
      <c r="K103" s="6">
        <f>[4]IC_171123_SO4!K28</f>
        <v>0.29793953827127295</v>
      </c>
      <c r="L103" s="6">
        <f>[4]IC_171123_SO4!L28</f>
        <v>0.29820000000000002</v>
      </c>
      <c r="M103" s="6">
        <f>[4]IC_171123_SO4!M28</f>
        <v>5</v>
      </c>
      <c r="N103" s="6" t="str">
        <f>IF(OR(I103 ="NA", K103&lt;Quality_SO4!$U$8), "NA",M103*K103)</f>
        <v>NA</v>
      </c>
      <c r="O103" s="6" t="str">
        <f>IF(OR(L103 ="NA",L103&lt;Quality_SO4!$W$8), "NA",M103*L103)</f>
        <v>NA</v>
      </c>
      <c r="P103" s="4" t="str">
        <f>[4]IC_171123_SO4!P28</f>
        <v>10 10 Bottom</v>
      </c>
    </row>
    <row r="104" spans="1:16" x14ac:dyDescent="0.45">
      <c r="A104" s="4">
        <f>[4]IC_171123_SO4!A29</f>
        <v>28</v>
      </c>
      <c r="B104" s="4" t="str">
        <f>[4]IC_171123_SO4!B29</f>
        <v>10-50-B</v>
      </c>
      <c r="C104" s="4">
        <f>[4]IC_171123_SO4!C29</f>
        <v>10</v>
      </c>
      <c r="D104" s="4">
        <f>[4]IC_171123_SO4!D29</f>
        <v>50</v>
      </c>
      <c r="E104" s="4" t="str">
        <f>[4]IC_171123_SO4!E29</f>
        <v>B</v>
      </c>
      <c r="F104" s="4" t="str">
        <f>[4]IC_171123_SO4!F29</f>
        <v>17.11.2023</v>
      </c>
      <c r="G104" s="4">
        <f>[4]IC_171123_SO4!G29</f>
        <v>1</v>
      </c>
      <c r="H104" s="4">
        <f>[4]IC_171123_SO4!H29</f>
        <v>7.1769999999999996</v>
      </c>
      <c r="I104" s="6">
        <f>[4]IC_171123_SO4!I29</f>
        <v>4.3799999999999999E-2</v>
      </c>
      <c r="J104" s="6">
        <f>[4]IC_171123_SO4!J29</f>
        <v>0</v>
      </c>
      <c r="K104" s="6">
        <f>[4]IC_171123_SO4!K29</f>
        <v>0.416973200869306</v>
      </c>
      <c r="L104" s="6">
        <f>[4]IC_171123_SO4!L29</f>
        <v>0.41749999999999998</v>
      </c>
      <c r="M104" s="6">
        <f>[4]IC_171123_SO4!M29</f>
        <v>5</v>
      </c>
      <c r="N104" s="6">
        <f>IF(OR(I104 ="NA", K104&lt;Quality_SO4!$U$8), "NA",M104*K104)</f>
        <v>2.0848660043465301</v>
      </c>
      <c r="O104" s="6" t="str">
        <f>IF(OR(L104 ="NA",L104&lt;Quality_SO4!$W$8), "NA",M104*L104)</f>
        <v>NA</v>
      </c>
      <c r="P104" s="4" t="str">
        <f>[4]IC_171123_SO4!P29</f>
        <v>10 50 Bottom</v>
      </c>
    </row>
    <row r="105" spans="1:16" x14ac:dyDescent="0.45">
      <c r="A105" s="4">
        <f>[4]IC_171123_SO4!A30</f>
        <v>29</v>
      </c>
      <c r="B105" s="4" t="str">
        <f>[4]IC_171123_SO4!B30</f>
        <v>Cal Check</v>
      </c>
      <c r="C105" s="4"/>
      <c r="D105" s="4"/>
      <c r="E105" s="4"/>
      <c r="F105" s="4" t="str">
        <f>[4]IC_171123_SO4!F30</f>
        <v>17.11.2023</v>
      </c>
      <c r="G105" s="4">
        <f>[4]IC_171123_SO4!G30</f>
        <v>1</v>
      </c>
      <c r="H105" s="4">
        <f>[4]IC_171123_SO4!H30</f>
        <v>7.1929999999999996</v>
      </c>
      <c r="I105" s="6">
        <f>[4]IC_171123_SO4!I30</f>
        <v>0.73029999999999995</v>
      </c>
      <c r="J105" s="6">
        <f>[4]IC_171123_SO4!J30</f>
        <v>0</v>
      </c>
      <c r="K105" s="6">
        <f>[4]IC_171123_SO4!K30</f>
        <v>5.3996932846223373</v>
      </c>
      <c r="L105" s="6">
        <f>[4]IC_171123_SO4!L30</f>
        <v>5.4001999999999999</v>
      </c>
      <c r="M105" s="6">
        <f>[4]IC_171123_SO4!M30</f>
        <v>20</v>
      </c>
      <c r="N105" s="6"/>
      <c r="O105" s="6"/>
      <c r="P105" s="4" t="str">
        <f>[4]IC_171123_SO4!P30</f>
        <v>x20 dil</v>
      </c>
    </row>
    <row r="106" spans="1:16" x14ac:dyDescent="0.45">
      <c r="A106" s="4">
        <f>[4]IC_171123_SO4!A31</f>
        <v>30</v>
      </c>
      <c r="B106" s="4" t="str">
        <f>[4]IC_171123_SO4!B31</f>
        <v>Blank</v>
      </c>
      <c r="C106" s="4"/>
      <c r="D106" s="4"/>
      <c r="E106" s="4"/>
      <c r="F106" s="4" t="str">
        <f>[4]IC_171123_SO4!F31</f>
        <v>17.11.2023</v>
      </c>
      <c r="G106" s="4">
        <f>[4]IC_171123_SO4!G31</f>
        <v>1</v>
      </c>
      <c r="H106" s="4" t="str">
        <f>[4]IC_171123_SO4!H31</f>
        <v>NA</v>
      </c>
      <c r="I106" s="6" t="str">
        <f>[4]IC_171123_SO4!I31</f>
        <v>NA</v>
      </c>
      <c r="J106" s="6">
        <f>[4]IC_171123_SO4!J31</f>
        <v>0</v>
      </c>
      <c r="K106" s="6" t="str">
        <f>[4]IC_171123_SO4!K31</f>
        <v>NA</v>
      </c>
      <c r="L106" s="6" t="str">
        <f>[4]IC_171123_SO4!L31</f>
        <v>NA</v>
      </c>
      <c r="M106" s="6">
        <f>[4]IC_171123_SO4!M31</f>
        <v>0</v>
      </c>
      <c r="N106" s="6"/>
      <c r="O106" s="6"/>
      <c r="P106" s="4" t="str">
        <f>[4]IC_171123_SO4!P31</f>
        <v>DI Water</v>
      </c>
    </row>
  </sheetData>
  <conditionalFormatting sqref="K1">
    <cfRule type="cellIs" dxfId="34" priority="7" operator="lessThan">
      <formula>$U$13</formula>
    </cfRule>
    <cfRule type="cellIs" dxfId="33" priority="8" operator="lessThan">
      <formula>$V$13</formula>
    </cfRule>
  </conditionalFormatting>
  <conditionalFormatting sqref="L1">
    <cfRule type="cellIs" dxfId="30" priority="9" operator="lessThan">
      <formula>$U$14</formula>
    </cfRule>
    <cfRule type="cellIs" dxfId="29" priority="10" operator="lessThan">
      <formula>$V$14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lessThan" id="{C22B6F99-7328-4B16-B5B9-2F36A20113CD}">
            <xm:f>Quality_SO4!$S$8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lessThan" id="{54CCDD65-13B4-4086-8642-1228895D512E}">
            <xm:f>Quality_SO4!$T$8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I2:I106</xm:sqref>
        </x14:conditionalFormatting>
        <x14:conditionalFormatting xmlns:xm="http://schemas.microsoft.com/office/excel/2006/main">
          <x14:cfRule type="cellIs" priority="3" operator="lessThan" id="{0F10EE74-1453-4117-B41F-98B91A2C2473}">
            <xm:f>Quality_SO4!$U$8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lessThan" id="{9EC50020-1182-4264-BB0B-4CBFE918F4AE}">
            <xm:f>Quality_SO4!$V$8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K2:K106</xm:sqref>
        </x14:conditionalFormatting>
        <x14:conditionalFormatting xmlns:xm="http://schemas.microsoft.com/office/excel/2006/main">
          <x14:cfRule type="cellIs" priority="1" operator="lessThan" id="{F8094DF8-7416-4AC3-8ABE-822A4AB9D010}">
            <xm:f>Quality_SO4!$W$8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A466CDB0-771D-4A74-9E32-AE3368570D3C}">
            <xm:f>Quality_SO4!$X$8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L2:L106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9094-ABDD-4A47-A33C-CD2EA3DE9AD2}">
  <dimension ref="A1:X104"/>
  <sheetViews>
    <sheetView zoomScale="55" zoomScaleNormal="55" workbookViewId="0">
      <selection activeCell="I67" sqref="I67"/>
    </sheetView>
  </sheetViews>
  <sheetFormatPr defaultRowHeight="14.25" x14ac:dyDescent="0.45"/>
  <cols>
    <col min="1" max="1" width="18.265625" customWidth="1"/>
    <col min="8" max="8" width="15.73046875" bestFit="1" customWidth="1"/>
    <col min="9" max="9" width="10.3984375" style="17" customWidth="1"/>
    <col min="10" max="12" width="9.1328125" style="17"/>
  </cols>
  <sheetData>
    <row r="1" spans="1:24" x14ac:dyDescent="0.45">
      <c r="A1" t="s">
        <v>16</v>
      </c>
      <c r="R1" s="4"/>
      <c r="S1" s="2" t="s">
        <v>17</v>
      </c>
      <c r="T1" s="2"/>
      <c r="U1" s="2" t="s">
        <v>18</v>
      </c>
      <c r="V1" s="2"/>
      <c r="W1" s="2" t="s">
        <v>19</v>
      </c>
      <c r="X1" s="2"/>
    </row>
    <row r="2" spans="1:24" x14ac:dyDescent="0.45">
      <c r="A2" s="1" t="str">
        <f>[4]IC_171123_SO4!A1</f>
        <v>sample_no</v>
      </c>
      <c r="B2" s="1" t="str">
        <f>[4]IC_171123_SO4!B1</f>
        <v>sample_id</v>
      </c>
      <c r="C2" s="1" t="str">
        <f>[4]IC_171123_SO4!C1</f>
        <v>X</v>
      </c>
      <c r="D2" s="1" t="str">
        <f>[4]IC_171123_SO4!D1</f>
        <v>Y</v>
      </c>
      <c r="E2" s="1" t="str">
        <f>[4]IC_171123_SO4!E1</f>
        <v>B_T</v>
      </c>
      <c r="F2" s="1" t="str">
        <f>[4]IC_171123_SO4!F1</f>
        <v>IC_date</v>
      </c>
      <c r="G2" s="1" t="str">
        <f>[4]IC_171123_SO4!G1</f>
        <v>V_sample_ml</v>
      </c>
      <c r="H2" s="2" t="str">
        <f>[4]IC_171123_SO4!H1</f>
        <v>ret_time_min</v>
      </c>
      <c r="I2" s="2" t="str">
        <f>[4]IC_171123_SO4!I1</f>
        <v>peak_area_usmin</v>
      </c>
      <c r="J2" s="3" t="str">
        <f>[4]IC_171123_SO4!J1</f>
        <v>c_Sulfate_ calib_ppm</v>
      </c>
      <c r="K2" s="2" t="str">
        <f>[4]IC_171123_SO4!K1</f>
        <v>c_Sulfate_calc_ppm</v>
      </c>
      <c r="L2" s="2" t="str">
        <f>[4]IC_171123_SO4!L1</f>
        <v>c_Sulfate_measure_ppm</v>
      </c>
      <c r="M2" s="1" t="str">
        <f>[4]IC_171123_SO4!M1</f>
        <v>dilution_factor</v>
      </c>
      <c r="N2" s="2" t="str">
        <f>[4]IC_171123_SO4!N1</f>
        <v>c_Sulfate_calc_undil_ppm</v>
      </c>
      <c r="O2" s="2" t="str">
        <f>[4]IC_171123_SO4!O1</f>
        <v>c_Sulfate_measure_undil_ppm</v>
      </c>
      <c r="P2" s="1" t="str">
        <f>[4]IC_171123_SO4!P1</f>
        <v>IC_notes</v>
      </c>
      <c r="R2" s="1" t="str">
        <f t="shared" ref="R2:R3" si="0">F2</f>
        <v>IC_date</v>
      </c>
      <c r="S2" s="14" t="s">
        <v>20</v>
      </c>
      <c r="T2" s="15" t="s">
        <v>21</v>
      </c>
      <c r="U2" s="14" t="s">
        <v>22</v>
      </c>
      <c r="V2" s="15" t="s">
        <v>21</v>
      </c>
      <c r="W2" s="14" t="s">
        <v>22</v>
      </c>
      <c r="X2" s="15" t="s">
        <v>21</v>
      </c>
    </row>
    <row r="3" spans="1:24" x14ac:dyDescent="0.45">
      <c r="A3" s="4">
        <f>[4]IC_171123_SO4!A8</f>
        <v>1</v>
      </c>
      <c r="B3" s="4" t="str">
        <f>[4]IC_171123_SO4!B8</f>
        <v xml:space="preserve">Blank </v>
      </c>
      <c r="C3" s="4">
        <f>[4]IC_171123_SO4!C8</f>
        <v>0</v>
      </c>
      <c r="D3" s="4">
        <f>[4]IC_171123_SO4!D8</f>
        <v>0</v>
      </c>
      <c r="E3" s="4">
        <f>[4]IC_171123_SO4!E8</f>
        <v>0</v>
      </c>
      <c r="F3" s="4" t="str">
        <f>[4]IC_171123_SO4!F8</f>
        <v>17.11.2023</v>
      </c>
      <c r="G3" s="4">
        <f>[4]IC_171123_SO4!G8</f>
        <v>1</v>
      </c>
      <c r="H3" s="4" t="str">
        <f>[4]IC_171123_SO4!H8</f>
        <v>NA</v>
      </c>
      <c r="I3" s="6" t="str">
        <f>[4]IC_171123_SO4!I8</f>
        <v>NA</v>
      </c>
      <c r="J3" s="6">
        <f>[4]IC_171123_SO4!J8</f>
        <v>0</v>
      </c>
      <c r="K3" s="6" t="str">
        <f>[4]IC_171123_SO4!K8</f>
        <v>NA</v>
      </c>
      <c r="L3" s="6" t="str">
        <f>[4]IC_171123_SO4!L8</f>
        <v>NA</v>
      </c>
      <c r="M3" s="4">
        <f>[4]IC_171123_SO4!M8</f>
        <v>0</v>
      </c>
      <c r="N3" s="4"/>
      <c r="O3" s="4"/>
      <c r="P3" s="4" t="str">
        <f>[4]IC_171123_SO4!P8</f>
        <v>DI Water</v>
      </c>
      <c r="R3" s="1" t="str">
        <f t="shared" si="0"/>
        <v>17.11.2023</v>
      </c>
      <c r="S3" s="4" t="e">
        <f>[4]IC_171123_SO4!U12</f>
        <v>#DIV/0!</v>
      </c>
      <c r="T3" s="4" t="e">
        <f>[4]IC_171123_SO4!V12</f>
        <v>#DIV/0!</v>
      </c>
      <c r="U3" s="4" t="e">
        <f>[4]IC_171123_SO4!U13</f>
        <v>#DIV/0!</v>
      </c>
      <c r="V3" s="4" t="e">
        <f>[4]IC_171123_SO4!V13</f>
        <v>#DIV/0!</v>
      </c>
      <c r="W3" s="4" t="e">
        <f>[4]IC_171123_SO4!U14</f>
        <v>#DIV/0!</v>
      </c>
      <c r="X3" s="4" t="e">
        <f>[4]IC_171123_SO4!V14</f>
        <v>#DIV/0!</v>
      </c>
    </row>
    <row r="4" spans="1:24" x14ac:dyDescent="0.45">
      <c r="A4" s="4">
        <f>[4]IC_171123_SO4!A16</f>
        <v>15</v>
      </c>
      <c r="B4" s="4" t="str">
        <f>[4]IC_171123_SO4!B16</f>
        <v>Blank</v>
      </c>
      <c r="C4" s="4">
        <f>[4]IC_171123_SO4!C16</f>
        <v>0</v>
      </c>
      <c r="D4" s="4">
        <f>[4]IC_171123_SO4!D16</f>
        <v>0</v>
      </c>
      <c r="E4" s="4">
        <f>[4]IC_171123_SO4!E16</f>
        <v>0</v>
      </c>
      <c r="F4" s="4" t="str">
        <f>[4]IC_171123_SO4!F16</f>
        <v>17.11.2023</v>
      </c>
      <c r="G4" s="4">
        <f>[4]IC_171123_SO4!G16</f>
        <v>1</v>
      </c>
      <c r="H4" s="4">
        <f>[4]IC_171123_SO4!H16</f>
        <v>7.157</v>
      </c>
      <c r="I4" s="6">
        <f>[4]IC_171123_SO4!I16</f>
        <v>1.2999999999999999E-2</v>
      </c>
      <c r="J4" s="6">
        <f>[4]IC_171123_SO4!J16</f>
        <v>0</v>
      </c>
      <c r="K4" s="6">
        <f>[4]IC_171123_SO4!K16</f>
        <v>0.19342217599007314</v>
      </c>
      <c r="L4" s="6">
        <f>[4]IC_171123_SO4!L16</f>
        <v>0.19350000000000001</v>
      </c>
      <c r="M4" s="4">
        <f>[4]IC_171123_SO4!M16</f>
        <v>0</v>
      </c>
      <c r="N4" s="4"/>
      <c r="O4" s="4"/>
      <c r="P4" s="4" t="str">
        <f>[4]IC_171123_SO4!P16</f>
        <v>DI Water</v>
      </c>
      <c r="R4" s="1" t="str">
        <f>$F$6</f>
        <v>10.11.2023</v>
      </c>
      <c r="S4" s="4" t="e">
        <f>[2]IC_101123_SO4!U12</f>
        <v>#DIV/0!</v>
      </c>
      <c r="T4" s="4" t="e">
        <f>[2]IC_101123_SO4!V12</f>
        <v>#DIV/0!</v>
      </c>
      <c r="U4" s="4" t="e">
        <f>[2]IC_101123_SO4!U13</f>
        <v>#DIV/0!</v>
      </c>
      <c r="V4" s="4" t="e">
        <f>[2]IC_101123_SO4!V13</f>
        <v>#DIV/0!</v>
      </c>
      <c r="W4" s="4" t="e">
        <f>[2]IC_101123_SO4!U14</f>
        <v>#DIV/0!</v>
      </c>
      <c r="X4" s="4" t="e">
        <f>[2]IC_101123_SO4!V14</f>
        <v>#DIV/0!</v>
      </c>
    </row>
    <row r="5" spans="1:24" x14ac:dyDescent="0.45">
      <c r="A5" s="4">
        <f>[4]IC_171123_SO4!A31</f>
        <v>30</v>
      </c>
      <c r="B5" s="4" t="str">
        <f>[4]IC_171123_SO4!B31</f>
        <v>Blank</v>
      </c>
      <c r="C5" s="4">
        <f>[4]IC_171123_SO4!C31</f>
        <v>0</v>
      </c>
      <c r="D5" s="4">
        <f>[4]IC_171123_SO4!D31</f>
        <v>0</v>
      </c>
      <c r="E5" s="4">
        <f>[4]IC_171123_SO4!E31</f>
        <v>0</v>
      </c>
      <c r="F5" s="4" t="str">
        <f>[4]IC_171123_SO4!F31</f>
        <v>17.11.2023</v>
      </c>
      <c r="G5" s="4">
        <f>[4]IC_171123_SO4!G31</f>
        <v>1</v>
      </c>
      <c r="H5" s="4" t="str">
        <f>[4]IC_171123_SO4!H31</f>
        <v>NA</v>
      </c>
      <c r="I5" s="6" t="str">
        <f>[4]IC_171123_SO4!I31</f>
        <v>NA</v>
      </c>
      <c r="J5" s="6">
        <f>[4]IC_171123_SO4!J31</f>
        <v>0</v>
      </c>
      <c r="K5" s="6" t="str">
        <f>[4]IC_171123_SO4!K31</f>
        <v>NA</v>
      </c>
      <c r="L5" s="6" t="str">
        <f>[4]IC_171123_SO4!L31</f>
        <v>NA</v>
      </c>
      <c r="M5" s="4">
        <f>[4]IC_171123_SO4!M31</f>
        <v>0</v>
      </c>
      <c r="N5" s="4"/>
      <c r="O5" s="4"/>
      <c r="P5" s="4" t="str">
        <f>[4]IC_171123_SO4!P31</f>
        <v>DI Water</v>
      </c>
      <c r="R5" s="1" t="str">
        <f>$F$9</f>
        <v>23.11.2023</v>
      </c>
      <c r="S5" s="4">
        <f>[3]IC_231123_SO4!U12</f>
        <v>2.6065790027001916E-2</v>
      </c>
      <c r="T5" s="4">
        <f>[3]IC_231123_SO4!V12</f>
        <v>5.5269300090006385E-2</v>
      </c>
      <c r="U5" s="4">
        <f>[3]IC_231123_SO4!U13</f>
        <v>0.35417242831044249</v>
      </c>
      <c r="V5" s="4">
        <f>[3]IC_231123_SO4!V13</f>
        <v>0.56358991700615091</v>
      </c>
      <c r="W5" s="4">
        <f>[3]IC_231123_SO4!U14</f>
        <v>0.42581971849821693</v>
      </c>
      <c r="X5" s="4">
        <f>[3]IC_231123_SO4!V14</f>
        <v>0.6346990616607231</v>
      </c>
    </row>
    <row r="6" spans="1:24" x14ac:dyDescent="0.45">
      <c r="A6" s="4">
        <f>[2]IC_101123_SO4!A9</f>
        <v>2</v>
      </c>
      <c r="B6" s="4" t="str">
        <f>[2]IC_101123_SO4!B9</f>
        <v xml:space="preserve">Blank </v>
      </c>
      <c r="C6" s="4">
        <f>[2]IC_101123_SO4!C9</f>
        <v>0</v>
      </c>
      <c r="D6" s="4">
        <f>[2]IC_101123_SO4!D9</f>
        <v>0</v>
      </c>
      <c r="E6" s="4">
        <f>[2]IC_101123_SO4!E9</f>
        <v>0</v>
      </c>
      <c r="F6" s="4" t="str">
        <f>[2]IC_101123_SO4!F9</f>
        <v>10.11.2023</v>
      </c>
      <c r="G6" s="4">
        <f>[2]IC_101123_SO4!G9</f>
        <v>1</v>
      </c>
      <c r="H6" s="4" t="str">
        <f>[2]IC_101123_SO4!H9</f>
        <v>NA</v>
      </c>
      <c r="I6" s="6" t="str">
        <f>[2]IC_101123_SO4!I9</f>
        <v>NA</v>
      </c>
      <c r="J6" s="6">
        <f>[2]IC_101123_SO4!J9</f>
        <v>0</v>
      </c>
      <c r="K6" s="6" t="str">
        <f>[2]IC_101123_SO4!K9</f>
        <v>NA</v>
      </c>
      <c r="L6" s="6" t="str">
        <f>[2]IC_101123_SO4!L9</f>
        <v>NA</v>
      </c>
      <c r="M6" s="4">
        <f>[2]IC_101123_SO4!M9</f>
        <v>0</v>
      </c>
      <c r="N6" s="4"/>
      <c r="O6" s="4"/>
      <c r="P6" s="4" t="str">
        <f>[2]IC_101123_SO4!P9</f>
        <v>DI Water</v>
      </c>
      <c r="R6" s="1" t="str">
        <f>$F$12</f>
        <v>20.11.2023</v>
      </c>
      <c r="S6" s="4" t="e">
        <f>[1]IC_201123_SO4!U12</f>
        <v>#DIV/0!</v>
      </c>
      <c r="T6" s="4" t="e">
        <f>[1]IC_201123_SO4!V12</f>
        <v>#DIV/0!</v>
      </c>
      <c r="U6" s="4" t="e">
        <f>[1]IC_201123_SO4!U13</f>
        <v>#DIV/0!</v>
      </c>
      <c r="V6" s="4" t="e">
        <f>[1]IC_201123_SO4!V13</f>
        <v>#DIV/0!</v>
      </c>
      <c r="W6" s="4" t="e">
        <f>[1]IC_201123_SO4!U14</f>
        <v>#DIV/0!</v>
      </c>
      <c r="X6" s="4" t="e">
        <f>[1]IC_201123_SO4!V14</f>
        <v>#DIV/0!</v>
      </c>
    </row>
    <row r="7" spans="1:24" x14ac:dyDescent="0.45">
      <c r="A7" s="4">
        <f>[2]IC_101123_SO4!A17</f>
        <v>14</v>
      </c>
      <c r="B7" s="4" t="str">
        <f>[2]IC_101123_SO4!B17</f>
        <v>PB</v>
      </c>
      <c r="C7" s="4">
        <f>[2]IC_101123_SO4!C17</f>
        <v>0</v>
      </c>
      <c r="D7" s="4">
        <f>[2]IC_101123_SO4!D17</f>
        <v>0</v>
      </c>
      <c r="E7" s="4">
        <f>[2]IC_101123_SO4!E17</f>
        <v>0</v>
      </c>
      <c r="F7" s="4" t="str">
        <f>[2]IC_101123_SO4!F17</f>
        <v>10.11.2023</v>
      </c>
      <c r="G7" s="4">
        <f>[2]IC_101123_SO4!G17</f>
        <v>1</v>
      </c>
      <c r="H7" s="4" t="str">
        <f>[2]IC_101123_SO4!H17</f>
        <v>NA</v>
      </c>
      <c r="I7" s="6" t="str">
        <f>[2]IC_101123_SO4!I17</f>
        <v>NA</v>
      </c>
      <c r="J7" s="6">
        <f>[2]IC_101123_SO4!J17</f>
        <v>0</v>
      </c>
      <c r="K7" s="6" t="str">
        <f>[2]IC_101123_SO4!K17</f>
        <v>NA</v>
      </c>
      <c r="L7" s="6" t="str">
        <f>[2]IC_101123_SO4!L17</f>
        <v>NA</v>
      </c>
      <c r="M7" s="4">
        <f>[2]IC_101123_SO4!M17</f>
        <v>0</v>
      </c>
      <c r="N7" s="4"/>
      <c r="O7" s="4"/>
      <c r="P7" s="4" t="str">
        <f>[2]IC_101123_SO4!P17</f>
        <v>Procedural Blank</v>
      </c>
      <c r="R7" s="1"/>
      <c r="S7" s="4"/>
      <c r="T7" s="4"/>
      <c r="U7" s="4"/>
      <c r="V7" s="4"/>
      <c r="W7" s="4"/>
      <c r="X7" s="4"/>
    </row>
    <row r="8" spans="1:24" x14ac:dyDescent="0.45">
      <c r="A8" s="4">
        <f>[2]IC_101123_SO4!A19</f>
        <v>16</v>
      </c>
      <c r="B8" s="4" t="str">
        <f>[2]IC_101123_SO4!B19</f>
        <v>Blank</v>
      </c>
      <c r="C8" s="4">
        <f>[2]IC_101123_SO4!C19</f>
        <v>0</v>
      </c>
      <c r="D8" s="4">
        <f>[2]IC_101123_SO4!D19</f>
        <v>0</v>
      </c>
      <c r="E8" s="4">
        <f>[2]IC_101123_SO4!E19</f>
        <v>0</v>
      </c>
      <c r="F8" s="4" t="str">
        <f>[2]IC_101123_SO4!F19</f>
        <v>10.11.2023</v>
      </c>
      <c r="G8" s="4">
        <f>[2]IC_101123_SO4!G19</f>
        <v>1</v>
      </c>
      <c r="H8" s="4" t="str">
        <f>[2]IC_101123_SO4!H19</f>
        <v>NA</v>
      </c>
      <c r="I8" s="6" t="str">
        <f>[2]IC_101123_SO4!I19</f>
        <v>NA</v>
      </c>
      <c r="J8" s="6">
        <f>[2]IC_101123_SO4!J19</f>
        <v>0</v>
      </c>
      <c r="K8" s="6" t="str">
        <f>[2]IC_101123_SO4!K19</f>
        <v>NA</v>
      </c>
      <c r="L8" s="6" t="str">
        <f>[2]IC_101123_SO4!L19</f>
        <v>NA</v>
      </c>
      <c r="M8" s="4">
        <f>[2]IC_101123_SO4!M19</f>
        <v>0</v>
      </c>
      <c r="N8" s="4"/>
      <c r="O8" s="4"/>
      <c r="P8" s="4" t="str">
        <f>[2]IC_101123_SO4!P19</f>
        <v>DI Water</v>
      </c>
      <c r="R8" s="1" t="s">
        <v>23</v>
      </c>
      <c r="S8" s="6" cm="1">
        <f t="array" ref="S8">AVERAGE(IF(ISNUMBER(S3:S6), S3:S6))</f>
        <v>2.6065790027001916E-2</v>
      </c>
      <c r="T8" s="4" cm="1">
        <f t="array" ref="T8">AVERAGE(IF(ISNUMBER(T3:T6), T3:T6))</f>
        <v>5.5269300090006385E-2</v>
      </c>
      <c r="U8" s="4" cm="1">
        <f t="array" ref="U8">AVERAGE(IF(ISNUMBER(U3:U6), U3:U6))</f>
        <v>0.35417242831044249</v>
      </c>
      <c r="V8" s="4" cm="1">
        <f t="array" ref="V8">AVERAGE(IF(ISNUMBER(V3:V6), V3:V6))</f>
        <v>0.56358991700615091</v>
      </c>
      <c r="W8" s="4" cm="1">
        <f t="array" ref="W8">AVERAGE(IF(ISNUMBER(W3:W6), W3:W6))</f>
        <v>0.42581971849821693</v>
      </c>
      <c r="X8" s="4" cm="1">
        <f t="array" ref="X8">AVERAGE(IF(ISNUMBER(X3:X6), X3:X6))</f>
        <v>0.6346990616607231</v>
      </c>
    </row>
    <row r="9" spans="1:24" x14ac:dyDescent="0.45">
      <c r="A9" s="4">
        <f>[3]IC_231123_SO4!A8</f>
        <v>1</v>
      </c>
      <c r="B9" s="4" t="str">
        <f>[3]IC_231123_SO4!B8</f>
        <v xml:space="preserve">Blank </v>
      </c>
      <c r="C9" s="4">
        <f>[3]IC_231123_SO4!C8</f>
        <v>0</v>
      </c>
      <c r="D9" s="4">
        <f>[3]IC_231123_SO4!D8</f>
        <v>0</v>
      </c>
      <c r="E9" s="4">
        <f>[3]IC_231123_SO4!E8</f>
        <v>0</v>
      </c>
      <c r="F9" s="4" t="str">
        <f>[3]IC_231123_SO4!F8</f>
        <v>23.11.2023</v>
      </c>
      <c r="G9" s="4">
        <f>[3]IC_231123_SO4!G8</f>
        <v>1</v>
      </c>
      <c r="H9" s="4">
        <f>[3]IC_231123_SO4!H8</f>
        <v>7.1429999999999998</v>
      </c>
      <c r="I9" s="6">
        <f>[3]IC_231123_SO4!I8</f>
        <v>1.6500000000000001E-2</v>
      </c>
      <c r="J9" s="6">
        <f>[3]IC_231123_SO4!J8</f>
        <v>0</v>
      </c>
      <c r="K9" s="6">
        <f>[3]IC_231123_SO4!K8</f>
        <v>0.28557643692025209</v>
      </c>
      <c r="L9" s="6">
        <f>[3]IC_231123_SO4!L8</f>
        <v>0.3574</v>
      </c>
      <c r="M9" s="4">
        <f>[3]IC_231123_SO4!M8</f>
        <v>0</v>
      </c>
      <c r="N9" s="4"/>
      <c r="O9" s="4"/>
      <c r="P9" s="4" t="str">
        <f>[3]IC_231123_SO4!P8</f>
        <v>DI Water</v>
      </c>
      <c r="R9" s="1" t="s">
        <v>24</v>
      </c>
      <c r="S9" s="4" cm="1">
        <f t="array" ref="S9">MEDIAN(IF(ISNUMBER(S3:S6), S3:S6))</f>
        <v>2.6065790027001916E-2</v>
      </c>
      <c r="T9" s="4" cm="1">
        <f t="array" ref="T9">MEDIAN(IF(ISNUMBER(T3:T6), T3:T6))</f>
        <v>5.5269300090006385E-2</v>
      </c>
      <c r="U9" s="4" cm="1">
        <f t="array" ref="U9">MEDIAN(IF(ISNUMBER(U3:U6), U3:U6))</f>
        <v>0.35417242831044249</v>
      </c>
      <c r="V9" s="4" cm="1">
        <f t="array" ref="V9">MEDIAN(IF(ISNUMBER(V3:V6), V3:V6))</f>
        <v>0.56358991700615091</v>
      </c>
      <c r="W9" s="4" cm="1">
        <f t="array" ref="W9">MEDIAN(IF(ISNUMBER(W3:W6), W3:W6))</f>
        <v>0.42581971849821693</v>
      </c>
      <c r="X9" s="4" cm="1">
        <f t="array" ref="X9">MEDIAN(IF(ISNUMBER(X3:X6), X3:X6))</f>
        <v>0.6346990616607231</v>
      </c>
    </row>
    <row r="10" spans="1:24" x14ac:dyDescent="0.45">
      <c r="A10" s="4">
        <f>[3]IC_231123_SO4!A23</f>
        <v>16</v>
      </c>
      <c r="B10" s="4" t="str">
        <f>[3]IC_231123_SO4!B23</f>
        <v>Blank</v>
      </c>
      <c r="C10" s="4">
        <f>[3]IC_231123_SO4!C23</f>
        <v>0</v>
      </c>
      <c r="D10" s="4">
        <f>[3]IC_231123_SO4!D23</f>
        <v>0</v>
      </c>
      <c r="E10" s="4">
        <f>[3]IC_231123_SO4!E23</f>
        <v>0</v>
      </c>
      <c r="F10" s="4" t="str">
        <f>[3]IC_231123_SO4!F23</f>
        <v>23.11.2023</v>
      </c>
      <c r="G10" s="4">
        <f>[3]IC_231123_SO4!G23</f>
        <v>1</v>
      </c>
      <c r="H10" s="4">
        <f>[3]IC_231123_SO4!H23</f>
        <v>7.14</v>
      </c>
      <c r="I10" s="6">
        <f>[3]IC_231123_SO4!I23</f>
        <v>1.06E-2</v>
      </c>
      <c r="J10" s="6">
        <f>[3]IC_231123_SO4!J23</f>
        <v>0</v>
      </c>
      <c r="K10" s="6">
        <f>[3]IC_231123_SO4!K23</f>
        <v>0.24326771510431136</v>
      </c>
      <c r="L10" s="6">
        <f>[3]IC_231123_SO4!L23</f>
        <v>0.31519999999999998</v>
      </c>
      <c r="M10" s="4">
        <f>[3]IC_231123_SO4!M23</f>
        <v>0</v>
      </c>
      <c r="N10" s="4"/>
      <c r="O10" s="4"/>
      <c r="P10" s="4" t="str">
        <f>[3]IC_231123_SO4!P23</f>
        <v>DI Water</v>
      </c>
      <c r="R10" s="1" t="s">
        <v>25</v>
      </c>
      <c r="S10" s="4" t="e" cm="1">
        <f t="array" ref="S10">STDEV(IF(ISNUMBER(S3:S6), S3:S6))</f>
        <v>#DIV/0!</v>
      </c>
      <c r="T10" s="4" t="e" cm="1">
        <f t="array" ref="T10">STDEV(IF(ISNUMBER(T3:T6), T3:T6))</f>
        <v>#DIV/0!</v>
      </c>
      <c r="U10" s="4" t="e" cm="1">
        <f t="array" ref="U10">STDEV(IF(ISNUMBER(U3:U6), U3:U6))</f>
        <v>#DIV/0!</v>
      </c>
      <c r="V10" s="4" t="e" cm="1">
        <f t="array" ref="V10">STDEV(IF(ISNUMBER(V3:V6), V3:V6))</f>
        <v>#DIV/0!</v>
      </c>
      <c r="W10" s="4" t="e" cm="1">
        <f t="array" ref="W10">STDEV(IF(ISNUMBER(W3:W6), W3:W6))</f>
        <v>#DIV/0!</v>
      </c>
      <c r="X10" s="4" t="e" cm="1">
        <f t="array" ref="X10">STDEV(IF(ISNUMBER(X3:X6), X3:X6))</f>
        <v>#DIV/0!</v>
      </c>
    </row>
    <row r="11" spans="1:24" x14ac:dyDescent="0.45">
      <c r="A11" s="4">
        <f>[3]IC_231123_SO4!A24</f>
        <v>17</v>
      </c>
      <c r="B11" s="4" t="str">
        <f>[3]IC_231123_SO4!B24</f>
        <v>Blank</v>
      </c>
      <c r="C11" s="4">
        <f>[3]IC_231123_SO4!C24</f>
        <v>0</v>
      </c>
      <c r="D11" s="4">
        <f>[3]IC_231123_SO4!D24</f>
        <v>0</v>
      </c>
      <c r="E11" s="4">
        <f>[3]IC_231123_SO4!E24</f>
        <v>0</v>
      </c>
      <c r="F11" s="4" t="str">
        <f>[3]IC_231123_SO4!F24</f>
        <v>23.11.2023</v>
      </c>
      <c r="G11" s="4">
        <f>[3]IC_231123_SO4!G24</f>
        <v>1</v>
      </c>
      <c r="H11" s="4" t="str">
        <f>[3]IC_231123_SO4!H24</f>
        <v>NA</v>
      </c>
      <c r="I11" s="6" t="str">
        <f>[3]IC_231123_SO4!I24</f>
        <v>NA</v>
      </c>
      <c r="J11" s="6">
        <f>[3]IC_231123_SO4!J24</f>
        <v>0</v>
      </c>
      <c r="K11" s="6" t="str">
        <f>[3]IC_231123_SO4!K24</f>
        <v>NA</v>
      </c>
      <c r="L11" s="6" t="str">
        <f>[3]IC_231123_SO4!L24</f>
        <v>NA</v>
      </c>
      <c r="M11" s="4">
        <f>[3]IC_231123_SO4!M24</f>
        <v>0</v>
      </c>
      <c r="N11" s="4"/>
      <c r="O11" s="4"/>
      <c r="P11" s="4" t="str">
        <f>[3]IC_231123_SO4!P24</f>
        <v>DI Water</v>
      </c>
      <c r="R11" s="1" t="s">
        <v>26</v>
      </c>
      <c r="S11" s="4" t="e">
        <f>S10/S8 * 100</f>
        <v>#DIV/0!</v>
      </c>
      <c r="T11" s="4" t="e">
        <f t="shared" ref="T11:X11" si="1">T10/T8 * 100</f>
        <v>#DIV/0!</v>
      </c>
      <c r="U11" s="4" t="e">
        <f t="shared" si="1"/>
        <v>#DIV/0!</v>
      </c>
      <c r="V11" s="4" t="e">
        <f t="shared" si="1"/>
        <v>#DIV/0!</v>
      </c>
      <c r="W11" s="4" t="e">
        <f t="shared" si="1"/>
        <v>#DIV/0!</v>
      </c>
      <c r="X11" s="4" t="e">
        <f t="shared" si="1"/>
        <v>#DIV/0!</v>
      </c>
    </row>
    <row r="12" spans="1:24" x14ac:dyDescent="0.45">
      <c r="A12" s="4">
        <f>[1]IC_201123_SO4!A8</f>
        <v>1</v>
      </c>
      <c r="B12" s="4" t="str">
        <f>[1]IC_201123_SO4!B8</f>
        <v xml:space="preserve">Blank </v>
      </c>
      <c r="C12" s="4">
        <f>[1]IC_201123_SO4!C8</f>
        <v>0</v>
      </c>
      <c r="D12" s="4">
        <f>[1]IC_201123_SO4!D8</f>
        <v>0</v>
      </c>
      <c r="E12" s="4">
        <f>[1]IC_201123_SO4!E8</f>
        <v>0</v>
      </c>
      <c r="F12" s="4" t="str">
        <f>[1]IC_201123_SO4!F8</f>
        <v>20.11.2023</v>
      </c>
      <c r="G12" s="4">
        <f>[1]IC_201123_SO4!G8</f>
        <v>1</v>
      </c>
      <c r="H12" s="4" t="str">
        <f>[1]IC_201123_SO4!H8</f>
        <v>NA</v>
      </c>
      <c r="I12" s="6" t="str">
        <f>[1]IC_201123_SO4!I8</f>
        <v>NA</v>
      </c>
      <c r="J12" s="6">
        <f>[1]IC_201123_SO4!J8</f>
        <v>0</v>
      </c>
      <c r="K12" s="6" t="str">
        <f>[1]IC_201123_SO4!K8</f>
        <v>NA</v>
      </c>
      <c r="L12" s="6" t="str">
        <f>[1]IC_201123_SO4!L8</f>
        <v>NA</v>
      </c>
      <c r="M12" s="4">
        <f>[1]IC_201123_SO4!M8</f>
        <v>0</v>
      </c>
      <c r="N12" s="4"/>
      <c r="O12" s="4"/>
      <c r="P12" s="4" t="str">
        <f>[1]IC_201123_SO4!P8</f>
        <v>DI Water</v>
      </c>
      <c r="R12" s="1" t="s">
        <v>27</v>
      </c>
      <c r="S12" s="4" t="e" cm="1">
        <f t="array" ref="S12">VAR(IF(ISNUMBER(S3:S6), S3:S6))</f>
        <v>#DIV/0!</v>
      </c>
      <c r="T12" s="4" t="e" cm="1">
        <f t="array" ref="T12">VAR(IF(ISNUMBER(T3:T6), T3:T6))</f>
        <v>#DIV/0!</v>
      </c>
      <c r="U12" s="4" t="e" cm="1">
        <f t="array" ref="U12">VAR(IF(ISNUMBER(U3:U6), U3:U6))</f>
        <v>#DIV/0!</v>
      </c>
      <c r="V12" s="4" t="e" cm="1">
        <f t="array" ref="V12">VAR(IF(ISNUMBER(V3:V6), V3:V6))</f>
        <v>#DIV/0!</v>
      </c>
      <c r="W12" s="4" t="e" cm="1">
        <f t="array" ref="W12">VAR(IF(ISNUMBER(W3:W6), W3:W6))</f>
        <v>#DIV/0!</v>
      </c>
      <c r="X12" s="4" t="e" cm="1">
        <f t="array" ref="X12">VAR(IF(ISNUMBER(X3:X6), X3:X6))</f>
        <v>#DIV/0!</v>
      </c>
    </row>
    <row r="13" spans="1:24" x14ac:dyDescent="0.45">
      <c r="A13" s="4">
        <f>[1]IC_201123_SO4!A22</f>
        <v>15</v>
      </c>
      <c r="B13" s="4" t="str">
        <f>[1]IC_201123_SO4!B22</f>
        <v>Blank</v>
      </c>
      <c r="C13" s="4">
        <f>[1]IC_201123_SO4!C22</f>
        <v>0</v>
      </c>
      <c r="D13" s="4">
        <f>[1]IC_201123_SO4!D22</f>
        <v>0</v>
      </c>
      <c r="E13" s="4">
        <f>[1]IC_201123_SO4!E22</f>
        <v>0</v>
      </c>
      <c r="F13" s="4" t="str">
        <f>[1]IC_201123_SO4!F22</f>
        <v>20.11.2023</v>
      </c>
      <c r="G13" s="4">
        <f>[1]IC_201123_SO4!G22</f>
        <v>1</v>
      </c>
      <c r="H13" s="4" t="str">
        <f>[1]IC_201123_SO4!H22</f>
        <v>NA</v>
      </c>
      <c r="I13" s="6" t="str">
        <f>[1]IC_201123_SO4!I22</f>
        <v>NA</v>
      </c>
      <c r="J13" s="6">
        <f>[1]IC_201123_SO4!J22</f>
        <v>0</v>
      </c>
      <c r="K13" s="6" t="str">
        <f>[1]IC_201123_SO4!K22</f>
        <v>NA</v>
      </c>
      <c r="L13" s="6" t="str">
        <f>[1]IC_201123_SO4!L22</f>
        <v>NA</v>
      </c>
      <c r="M13" s="4">
        <f>[1]IC_201123_SO4!M22</f>
        <v>0</v>
      </c>
      <c r="N13" s="4"/>
      <c r="O13" s="4"/>
      <c r="P13" s="4" t="str">
        <f>[1]IC_201123_SO4!P22</f>
        <v>DI Water</v>
      </c>
    </row>
    <row r="14" spans="1:24" x14ac:dyDescent="0.45">
      <c r="A14" s="4">
        <f>[1]IC_201123_SO4!A26</f>
        <v>19</v>
      </c>
      <c r="B14" s="4" t="str">
        <f>[1]IC_201123_SO4!B26</f>
        <v>Blank</v>
      </c>
      <c r="C14" s="4">
        <f>[1]IC_201123_SO4!C26</f>
        <v>0</v>
      </c>
      <c r="D14" s="4">
        <f>[1]IC_201123_SO4!D26</f>
        <v>0</v>
      </c>
      <c r="E14" s="4">
        <f>[1]IC_201123_SO4!E26</f>
        <v>0</v>
      </c>
      <c r="F14" s="4" t="str">
        <f>[1]IC_201123_SO4!F26</f>
        <v>20.11.2023</v>
      </c>
      <c r="G14" s="4">
        <f>[1]IC_201123_SO4!G26</f>
        <v>1</v>
      </c>
      <c r="H14" s="4" t="str">
        <f>[1]IC_201123_SO4!H26</f>
        <v>NA</v>
      </c>
      <c r="I14" s="6" t="str">
        <f>[1]IC_201123_SO4!I26</f>
        <v>NA</v>
      </c>
      <c r="J14" s="6">
        <f>[1]IC_201123_SO4!J26</f>
        <v>0</v>
      </c>
      <c r="K14" s="6" t="str">
        <f>[1]IC_201123_SO4!K26</f>
        <v>NA</v>
      </c>
      <c r="L14" s="6" t="str">
        <f>[1]IC_201123_SO4!L26</f>
        <v>NA</v>
      </c>
      <c r="M14" s="4">
        <f>[1]IC_201123_SO4!M26</f>
        <v>0</v>
      </c>
      <c r="N14" s="4"/>
      <c r="O14" s="4"/>
      <c r="P14" s="4" t="str">
        <f>[1]IC_201123_SO4!P26</f>
        <v>DI Water</v>
      </c>
    </row>
    <row r="15" spans="1:24" x14ac:dyDescent="0.45">
      <c r="A15" s="4">
        <f>[1]IC_201123_SO4!A35</f>
        <v>28</v>
      </c>
      <c r="B15" s="4" t="str">
        <f>[1]IC_201123_SO4!B35</f>
        <v>Blank</v>
      </c>
      <c r="C15" s="4">
        <f>[1]IC_201123_SO4!C35</f>
        <v>0</v>
      </c>
      <c r="D15" s="4">
        <f>[1]IC_201123_SO4!D35</f>
        <v>0</v>
      </c>
      <c r="E15" s="4">
        <f>[1]IC_201123_SO4!E35</f>
        <v>0</v>
      </c>
      <c r="F15" s="4" t="str">
        <f>[1]IC_201123_SO4!F35</f>
        <v>20.11.2023</v>
      </c>
      <c r="G15" s="4">
        <f>[1]IC_201123_SO4!G35</f>
        <v>1</v>
      </c>
      <c r="H15" s="4" t="str">
        <f>[1]IC_201123_SO4!H35</f>
        <v>NA</v>
      </c>
      <c r="I15" s="6" t="str">
        <f>[1]IC_201123_SO4!I35</f>
        <v>NA</v>
      </c>
      <c r="J15" s="6">
        <f>[1]IC_201123_SO4!J35</f>
        <v>0</v>
      </c>
      <c r="K15" s="6" t="str">
        <f>[1]IC_201123_SO4!K35</f>
        <v>NA</v>
      </c>
      <c r="L15" s="6" t="str">
        <f>[1]IC_201123_SO4!L35</f>
        <v>NA</v>
      </c>
      <c r="M15" s="4">
        <f>[1]IC_201123_SO4!M35</f>
        <v>0</v>
      </c>
      <c r="N15" s="4"/>
      <c r="O15" s="4"/>
      <c r="P15" s="4" t="str">
        <f>[1]IC_201123_SO4!P35</f>
        <v>DI Water</v>
      </c>
    </row>
    <row r="17" spans="1:16" x14ac:dyDescent="0.45">
      <c r="A17" s="4" t="s">
        <v>22</v>
      </c>
      <c r="B17" s="4"/>
      <c r="C17" s="4"/>
      <c r="D17" s="4"/>
      <c r="E17" s="4"/>
      <c r="F17" s="4"/>
      <c r="G17" s="4"/>
      <c r="H17" s="4"/>
      <c r="I17" s="6">
        <f xml:space="preserve"> AVERAGE(I3:I15)+3*STDEV(I3:I15)</f>
        <v>2.2267790191256132E-2</v>
      </c>
      <c r="J17" s="6"/>
      <c r="K17" s="6">
        <f xml:space="preserve"> AVERAGE(K3:K15)+3*STDEV(K3:K15)</f>
        <v>0.37914084753171529</v>
      </c>
      <c r="L17" s="6">
        <f xml:space="preserve"> AVERAGE(L3:L15)+3*STDEV(L3:L15)</f>
        <v>0.54400846049436047</v>
      </c>
      <c r="M17" s="4"/>
      <c r="N17" s="4"/>
      <c r="O17" s="4"/>
      <c r="P17" s="4"/>
    </row>
    <row r="18" spans="1:16" x14ac:dyDescent="0.45">
      <c r="A18" s="4" t="s">
        <v>21</v>
      </c>
      <c r="B18" s="4"/>
      <c r="C18" s="4"/>
      <c r="D18" s="4"/>
      <c r="E18" s="4"/>
      <c r="F18" s="4"/>
      <c r="G18" s="4"/>
      <c r="H18" s="4"/>
      <c r="I18" s="6">
        <f xml:space="preserve"> AVERAGE(I3:I15)+10*STDEV(I3:I15)</f>
        <v>4.3037078415298219E-2</v>
      </c>
      <c r="J18" s="6"/>
      <c r="K18" s="6">
        <f xml:space="preserve"> AVERAGE(K3:K15)+10*STDEV(K3:K15)</f>
        <v>0.70204012553877826</v>
      </c>
      <c r="L18" s="6">
        <f xml:space="preserve"> AVERAGE(L3:L15)+10*STDEV(L3:L15)</f>
        <v>1.139728201647868</v>
      </c>
      <c r="M18" s="4"/>
      <c r="N18" s="4"/>
      <c r="O18" s="4"/>
      <c r="P18" s="4"/>
    </row>
    <row r="20" spans="1:16" x14ac:dyDescent="0.45">
      <c r="A20" t="s">
        <v>28</v>
      </c>
    </row>
    <row r="21" spans="1:16" x14ac:dyDescent="0.45">
      <c r="A21" s="1" t="str">
        <f t="shared" ref="A21:P21" si="2">A2</f>
        <v>sample_no</v>
      </c>
      <c r="B21" s="1" t="str">
        <f t="shared" si="2"/>
        <v>sample_id</v>
      </c>
      <c r="C21" s="1" t="str">
        <f t="shared" si="2"/>
        <v>X</v>
      </c>
      <c r="D21" s="1" t="str">
        <f t="shared" si="2"/>
        <v>Y</v>
      </c>
      <c r="E21" s="1" t="str">
        <f t="shared" si="2"/>
        <v>B_T</v>
      </c>
      <c r="F21" s="1" t="str">
        <f t="shared" si="2"/>
        <v>IC_date</v>
      </c>
      <c r="G21" s="1" t="str">
        <f t="shared" si="2"/>
        <v>V_sample_ml</v>
      </c>
      <c r="H21" s="2" t="str">
        <f t="shared" si="2"/>
        <v>ret_time_min</v>
      </c>
      <c r="I21" s="2" t="str">
        <f t="shared" si="2"/>
        <v>peak_area_usmin</v>
      </c>
      <c r="J21" s="3" t="str">
        <f t="shared" si="2"/>
        <v>c_Sulfate_ calib_ppm</v>
      </c>
      <c r="K21" s="2" t="str">
        <f t="shared" si="2"/>
        <v>c_Sulfate_calc_ppm</v>
      </c>
      <c r="L21" s="2" t="str">
        <f t="shared" si="2"/>
        <v>c_Sulfate_measure_ppm</v>
      </c>
      <c r="M21" s="1" t="str">
        <f t="shared" si="2"/>
        <v>dilution_factor</v>
      </c>
      <c r="N21" s="2" t="str">
        <f t="shared" si="2"/>
        <v>c_Sulfate_calc_undil_ppm</v>
      </c>
      <c r="O21" s="2" t="str">
        <f t="shared" si="2"/>
        <v>c_Sulfate_measure_undil_ppm</v>
      </c>
      <c r="P21" s="1" t="str">
        <f t="shared" si="2"/>
        <v>IC_notes</v>
      </c>
    </row>
    <row r="22" spans="1:16" x14ac:dyDescent="0.45">
      <c r="A22" s="4">
        <f>[1]IC_201123_SO4!A9</f>
        <v>2</v>
      </c>
      <c r="B22" s="4" t="str">
        <f>[1]IC_201123_SO4!B9</f>
        <v>Cal Check</v>
      </c>
      <c r="C22" s="4">
        <f>[1]IC_201123_SO4!C9</f>
        <v>0</v>
      </c>
      <c r="D22" s="4">
        <f>[1]IC_201123_SO4!D9</f>
        <v>0</v>
      </c>
      <c r="E22" s="4">
        <f>[1]IC_201123_SO4!E9</f>
        <v>0</v>
      </c>
      <c r="F22" s="4" t="str">
        <f>[1]IC_201123_SO4!F9</f>
        <v>20.11.2023</v>
      </c>
      <c r="G22" s="4">
        <f>[1]IC_201123_SO4!G9</f>
        <v>1</v>
      </c>
      <c r="H22" s="4">
        <f>[1]IC_201123_SO4!H9</f>
        <v>7.173</v>
      </c>
      <c r="I22" s="6">
        <f>[1]IC_201123_SO4!I9</f>
        <v>0.78610000000000002</v>
      </c>
      <c r="J22" s="6">
        <f>[1]IC_201123_SO4!J9</f>
        <v>0</v>
      </c>
      <c r="K22" s="6">
        <f>[1]IC_201123_SO4!K9</f>
        <v>5.7015760987507162</v>
      </c>
      <c r="L22" s="6">
        <f>[1]IC_201123_SO4!L9</f>
        <v>5.7468000000000004</v>
      </c>
      <c r="M22" s="4">
        <f>[1]IC_201123_SO4!M9</f>
        <v>20</v>
      </c>
      <c r="N22" s="4"/>
      <c r="O22" s="4"/>
      <c r="P22" s="4" t="str">
        <f>[1]IC_201123_SO4!P9</f>
        <v>x20 dil</v>
      </c>
    </row>
    <row r="23" spans="1:16" x14ac:dyDescent="0.45">
      <c r="A23" s="4">
        <f>[1]IC_201123_SO4!A23</f>
        <v>16</v>
      </c>
      <c r="B23" s="4" t="str">
        <f>[1]IC_201123_SO4!B23</f>
        <v>Cal Check</v>
      </c>
      <c r="C23" s="4">
        <f>[1]IC_201123_SO4!C23</f>
        <v>0</v>
      </c>
      <c r="D23" s="4">
        <f>[1]IC_201123_SO4!D23</f>
        <v>0</v>
      </c>
      <c r="E23" s="4">
        <f>[1]IC_201123_SO4!E23</f>
        <v>0</v>
      </c>
      <c r="F23" s="4" t="str">
        <f>[1]IC_201123_SO4!F23</f>
        <v>20.11.2023</v>
      </c>
      <c r="G23" s="4">
        <f>[1]IC_201123_SO4!G23</f>
        <v>1</v>
      </c>
      <c r="H23" s="4">
        <f>[1]IC_201123_SO4!H23</f>
        <v>7.1769999999999996</v>
      </c>
      <c r="I23" s="6">
        <f>[1]IC_201123_SO4!I23</f>
        <v>0.69750000000000001</v>
      </c>
      <c r="J23" s="6">
        <f>[1]IC_201123_SO4!J23</f>
        <v>0</v>
      </c>
      <c r="K23" s="6">
        <f>[1]IC_201123_SO4!K23</f>
        <v>5.0788389470649768</v>
      </c>
      <c r="L23" s="6">
        <f>[1]IC_201123_SO4!L23</f>
        <v>5.1279000000000003</v>
      </c>
      <c r="M23" s="4">
        <f>[1]IC_201123_SO4!M23</f>
        <v>20</v>
      </c>
      <c r="N23" s="4"/>
      <c r="O23" s="4"/>
      <c r="P23" s="4" t="str">
        <f>[1]IC_201123_SO4!P23</f>
        <v>x20 dil</v>
      </c>
    </row>
    <row r="24" spans="1:16" x14ac:dyDescent="0.45">
      <c r="A24" s="4">
        <f>[1]IC_201123_SO4!A34</f>
        <v>27</v>
      </c>
      <c r="B24" s="4" t="str">
        <f>[1]IC_201123_SO4!B34</f>
        <v>Cal Check</v>
      </c>
      <c r="C24" s="4">
        <f>[1]IC_201123_SO4!C34</f>
        <v>0</v>
      </c>
      <c r="D24" s="4">
        <f>[1]IC_201123_SO4!D34</f>
        <v>0</v>
      </c>
      <c r="E24" s="4">
        <f>[1]IC_201123_SO4!E34</f>
        <v>0</v>
      </c>
      <c r="F24" s="4" t="str">
        <f>[1]IC_201123_SO4!F34</f>
        <v>20.11.2023</v>
      </c>
      <c r="G24" s="4">
        <f>[1]IC_201123_SO4!G34</f>
        <v>1</v>
      </c>
      <c r="H24" s="4">
        <f>[1]IC_201123_SO4!H34</f>
        <v>7.15</v>
      </c>
      <c r="I24" s="6">
        <f>[1]IC_201123_SO4!I34</f>
        <v>0.78139999999999998</v>
      </c>
      <c r="J24" s="6">
        <f>[1]IC_201123_SO4!J34</f>
        <v>0</v>
      </c>
      <c r="K24" s="6">
        <f>[1]IC_201123_SO4!K34</f>
        <v>5.6685415094400726</v>
      </c>
      <c r="L24" s="6">
        <f>[1]IC_201123_SO4!L34</f>
        <v>5.7142999999999997</v>
      </c>
      <c r="M24" s="4">
        <f>[1]IC_201123_SO4!M34</f>
        <v>20</v>
      </c>
      <c r="N24" s="4"/>
      <c r="O24" s="4"/>
      <c r="P24" s="4" t="str">
        <f>[1]IC_201123_SO4!P34</f>
        <v>x20 dil</v>
      </c>
    </row>
    <row r="25" spans="1:16" x14ac:dyDescent="0.45">
      <c r="A25" s="4">
        <f>[2]IC_101123_SO4!A10</f>
        <v>3</v>
      </c>
      <c r="B25" s="4" t="str">
        <f>[2]IC_101123_SO4!B10</f>
        <v>Cal Check</v>
      </c>
      <c r="C25" s="4">
        <f>[2]IC_101123_SO4!C10</f>
        <v>0</v>
      </c>
      <c r="D25" s="4">
        <f>[2]IC_101123_SO4!D10</f>
        <v>0</v>
      </c>
      <c r="E25" s="4">
        <f>[2]IC_101123_SO4!E10</f>
        <v>0</v>
      </c>
      <c r="F25" s="4" t="str">
        <f>[2]IC_101123_SO4!F10</f>
        <v>10.11.2023</v>
      </c>
      <c r="G25" s="4">
        <f>[2]IC_101123_SO4!G10</f>
        <v>1</v>
      </c>
      <c r="H25" s="4">
        <f>[2]IC_101123_SO4!H10</f>
        <v>7.21</v>
      </c>
      <c r="I25" s="6">
        <f>[2]IC_101123_SO4!I10</f>
        <v>0.76380000000000003</v>
      </c>
      <c r="J25" s="6">
        <f>[2]IC_101123_SO4!J10</f>
        <v>0</v>
      </c>
      <c r="K25" s="6">
        <f>[2]IC_101123_SO4!K10</f>
        <v>5.7632230958857917</v>
      </c>
      <c r="L25" s="6">
        <f>[2]IC_101123_SO4!L10</f>
        <v>5.7632000000000003</v>
      </c>
      <c r="M25" s="4">
        <f>[2]IC_101123_SO4!M10</f>
        <v>20</v>
      </c>
      <c r="N25" s="4"/>
      <c r="O25" s="4"/>
      <c r="P25" s="4" t="str">
        <f>[2]IC_101123_SO4!P10</f>
        <v>x20 dil</v>
      </c>
    </row>
    <row r="26" spans="1:16" x14ac:dyDescent="0.45">
      <c r="A26" s="4">
        <f>[2]IC_101123_SO4!A18</f>
        <v>15</v>
      </c>
      <c r="B26" s="4" t="str">
        <f>[2]IC_101123_SO4!B18</f>
        <v>Cal Check</v>
      </c>
      <c r="C26" s="4">
        <f>[2]IC_101123_SO4!C18</f>
        <v>0</v>
      </c>
      <c r="D26" s="4">
        <f>[2]IC_101123_SO4!D18</f>
        <v>0</v>
      </c>
      <c r="E26" s="4">
        <f>[2]IC_101123_SO4!E18</f>
        <v>0</v>
      </c>
      <c r="F26" s="4" t="str">
        <f>[2]IC_101123_SO4!F18</f>
        <v>10.11.2023</v>
      </c>
      <c r="G26" s="4">
        <f>[2]IC_101123_SO4!G18</f>
        <v>1</v>
      </c>
      <c r="H26" s="4">
        <f>[2]IC_101123_SO4!H18</f>
        <v>7.2069999999999999</v>
      </c>
      <c r="I26" s="6">
        <f>[2]IC_101123_SO4!I18</f>
        <v>0.7097</v>
      </c>
      <c r="J26" s="6">
        <f>[2]IC_101123_SO4!J18</f>
        <v>0</v>
      </c>
      <c r="K26" s="6">
        <f>[2]IC_101123_SO4!K18</f>
        <v>5.3442559619137011</v>
      </c>
      <c r="L26" s="6">
        <f>[2]IC_101123_SO4!L18</f>
        <v>5.3441000000000001</v>
      </c>
      <c r="M26" s="4">
        <f>[2]IC_101123_SO4!M18</f>
        <v>20</v>
      </c>
      <c r="N26" s="4"/>
      <c r="O26" s="4"/>
      <c r="P26" s="4" t="str">
        <f>[2]IC_101123_SO4!P18</f>
        <v>x20 dil</v>
      </c>
    </row>
    <row r="27" spans="1:16" x14ac:dyDescent="0.45">
      <c r="A27" s="4">
        <f>[3]IC_231123_SO4!A9</f>
        <v>2</v>
      </c>
      <c r="B27" s="4" t="str">
        <f>[3]IC_231123_SO4!B9</f>
        <v>Cal Check</v>
      </c>
      <c r="C27" s="4">
        <f>[3]IC_231123_SO4!C9</f>
        <v>0</v>
      </c>
      <c r="D27" s="4">
        <f>[3]IC_231123_SO4!D9</f>
        <v>0</v>
      </c>
      <c r="E27" s="4">
        <f>[3]IC_231123_SO4!E9</f>
        <v>0</v>
      </c>
      <c r="F27" s="4" t="str">
        <f>[3]IC_231123_SO4!F9</f>
        <v>23.11.2023</v>
      </c>
      <c r="G27" s="4">
        <f>[3]IC_231123_SO4!G9</f>
        <v>1</v>
      </c>
      <c r="H27" s="4">
        <f>[3]IC_231123_SO4!H9</f>
        <v>7.17</v>
      </c>
      <c r="I27" s="6">
        <f>[3]IC_231123_SO4!I9</f>
        <v>0.77590000000000003</v>
      </c>
      <c r="J27" s="6">
        <f>[3]IC_231123_SO4!J9</f>
        <v>0</v>
      </c>
      <c r="K27" s="6">
        <f>[3]IC_231123_SO4!K9</f>
        <v>5.7312109025177707</v>
      </c>
      <c r="L27" s="6">
        <f>[3]IC_231123_SO4!L9</f>
        <v>5.7744999999999997</v>
      </c>
      <c r="M27" s="4">
        <f>[3]IC_231123_SO4!M9</f>
        <v>20</v>
      </c>
      <c r="N27" s="4"/>
      <c r="O27" s="4"/>
      <c r="P27" s="4" t="str">
        <f>[3]IC_231123_SO4!P9</f>
        <v>x20 dil</v>
      </c>
    </row>
    <row r="28" spans="1:16" x14ac:dyDescent="0.45">
      <c r="A28" s="4">
        <f>[3]IC_231123_SO4!A22</f>
        <v>15</v>
      </c>
      <c r="B28" s="4" t="str">
        <f>[3]IC_231123_SO4!B22</f>
        <v>Cal Check</v>
      </c>
      <c r="C28" s="4">
        <f>[3]IC_231123_SO4!C22</f>
        <v>0</v>
      </c>
      <c r="D28" s="4">
        <f>[3]IC_231123_SO4!D22</f>
        <v>0</v>
      </c>
      <c r="E28" s="4">
        <f>[3]IC_231123_SO4!E22</f>
        <v>0</v>
      </c>
      <c r="F28" s="4" t="str">
        <f>[3]IC_231123_SO4!F22</f>
        <v>23.11.2023</v>
      </c>
      <c r="G28" s="4">
        <f>[3]IC_231123_SO4!G22</f>
        <v>1</v>
      </c>
      <c r="H28" s="4">
        <f>[3]IC_231123_SO4!H22</f>
        <v>7.1630000000000003</v>
      </c>
      <c r="I28" s="6">
        <f>[3]IC_231123_SO4!I22</f>
        <v>0.70620000000000005</v>
      </c>
      <c r="J28" s="6">
        <f>[3]IC_231123_SO4!J22</f>
        <v>0</v>
      </c>
      <c r="K28" s="6">
        <f>[3]IC_231123_SO4!K22</f>
        <v>5.2313943075057256</v>
      </c>
      <c r="L28" s="6">
        <f>[3]IC_231123_SO4!L22</f>
        <v>5.2774999999999999</v>
      </c>
      <c r="M28" s="4">
        <f>[3]IC_231123_SO4!M22</f>
        <v>0</v>
      </c>
      <c r="N28" s="4"/>
      <c r="O28" s="4"/>
      <c r="P28" s="4" t="str">
        <f>[3]IC_231123_SO4!P22</f>
        <v>x20 dil</v>
      </c>
    </row>
    <row r="29" spans="1:16" x14ac:dyDescent="0.45">
      <c r="A29" s="4">
        <f>[4]IC_171123_SO4!A9</f>
        <v>2</v>
      </c>
      <c r="B29" s="4" t="str">
        <f>[4]IC_171123_SO4!B9</f>
        <v>Cal Check</v>
      </c>
      <c r="C29" s="4">
        <f>[4]IC_171123_SO4!C9</f>
        <v>0</v>
      </c>
      <c r="D29" s="4">
        <f>[4]IC_171123_SO4!D9</f>
        <v>0</v>
      </c>
      <c r="E29" s="4">
        <f>[4]IC_171123_SO4!E9</f>
        <v>0</v>
      </c>
      <c r="F29" s="4" t="str">
        <f>[4]IC_171123_SO4!F9</f>
        <v>17.11.2023</v>
      </c>
      <c r="G29" s="4">
        <f>[4]IC_171123_SO4!G9</f>
        <v>1</v>
      </c>
      <c r="H29" s="4">
        <f>[4]IC_171123_SO4!H9</f>
        <v>7.2</v>
      </c>
      <c r="I29" s="6">
        <f>[4]IC_171123_SO4!I9</f>
        <v>0.69979999999999998</v>
      </c>
      <c r="J29" s="6">
        <f>[4]IC_171123_SO4!J9</f>
        <v>0</v>
      </c>
      <c r="K29" s="6">
        <f>[4]IC_171123_SO4!K9</f>
        <v>5.1783197047906295</v>
      </c>
      <c r="L29" s="6">
        <f>[4]IC_171123_SO4!L9</f>
        <v>5.1780999999999997</v>
      </c>
      <c r="M29" s="4">
        <f>[4]IC_171123_SO4!M9</f>
        <v>20</v>
      </c>
      <c r="N29" s="4"/>
      <c r="O29" s="4"/>
      <c r="P29" s="4" t="str">
        <f>[4]IC_171123_SO4!P9</f>
        <v>x20 dil</v>
      </c>
    </row>
    <row r="30" spans="1:16" x14ac:dyDescent="0.45">
      <c r="A30" s="4">
        <f>[4]IC_171123_SO4!A17</f>
        <v>16</v>
      </c>
      <c r="B30" s="4" t="str">
        <f>[4]IC_171123_SO4!B17</f>
        <v>Cal Check</v>
      </c>
      <c r="C30" s="4">
        <f>[4]IC_171123_SO4!C17</f>
        <v>0</v>
      </c>
      <c r="D30" s="4">
        <f>[4]IC_171123_SO4!D17</f>
        <v>0</v>
      </c>
      <c r="E30" s="4">
        <f>[4]IC_171123_SO4!E17</f>
        <v>0</v>
      </c>
      <c r="F30" s="4" t="str">
        <f>[4]IC_171123_SO4!F17</f>
        <v>17.11.2023</v>
      </c>
      <c r="G30" s="4">
        <f>[4]IC_171123_SO4!G17</f>
        <v>1</v>
      </c>
      <c r="H30" s="4">
        <f>[4]IC_171123_SO4!H17</f>
        <v>7.1929999999999996</v>
      </c>
      <c r="I30" s="6">
        <f>[4]IC_171123_SO4!I17</f>
        <v>0.7157</v>
      </c>
      <c r="J30" s="6">
        <f>[4]IC_171123_SO4!J17</f>
        <v>0</v>
      </c>
      <c r="K30" s="6">
        <f>[4]IC_171123_SO4!K17</f>
        <v>5.293724292309455</v>
      </c>
      <c r="L30" s="6">
        <f>[4]IC_171123_SO4!L17</f>
        <v>5.2942</v>
      </c>
      <c r="M30" s="4">
        <f>[4]IC_171123_SO4!M17</f>
        <v>20</v>
      </c>
      <c r="N30" s="4"/>
      <c r="O30" s="4"/>
      <c r="P30" s="4" t="str">
        <f>[4]IC_171123_SO4!P17</f>
        <v>x20 dil</v>
      </c>
    </row>
    <row r="31" spans="1:16" x14ac:dyDescent="0.45">
      <c r="A31" s="4">
        <f>[4]IC_171123_SO4!A30</f>
        <v>29</v>
      </c>
      <c r="B31" s="4" t="str">
        <f>[4]IC_171123_SO4!B30</f>
        <v>Cal Check</v>
      </c>
      <c r="C31" s="4">
        <f>[4]IC_171123_SO4!C30</f>
        <v>0</v>
      </c>
      <c r="D31" s="4">
        <f>[4]IC_171123_SO4!D30</f>
        <v>0</v>
      </c>
      <c r="E31" s="4">
        <f>[4]IC_171123_SO4!E30</f>
        <v>0</v>
      </c>
      <c r="F31" s="4" t="str">
        <f>[4]IC_171123_SO4!F30</f>
        <v>17.11.2023</v>
      </c>
      <c r="G31" s="4">
        <f>[4]IC_171123_SO4!G30</f>
        <v>1</v>
      </c>
      <c r="H31" s="4">
        <f>[4]IC_171123_SO4!H30</f>
        <v>7.1929999999999996</v>
      </c>
      <c r="I31" s="6">
        <f>[4]IC_171123_SO4!I30</f>
        <v>0.73029999999999995</v>
      </c>
      <c r="J31" s="6">
        <f>[4]IC_171123_SO4!J30</f>
        <v>0</v>
      </c>
      <c r="K31" s="6">
        <f>[4]IC_171123_SO4!K30</f>
        <v>5.3996932846223373</v>
      </c>
      <c r="L31" s="6">
        <f>[4]IC_171123_SO4!L30</f>
        <v>5.4001999999999999</v>
      </c>
      <c r="M31" s="4">
        <f>[4]IC_171123_SO4!M30</f>
        <v>20</v>
      </c>
      <c r="N31" s="4"/>
      <c r="O31" s="4"/>
      <c r="P31" s="4" t="str">
        <f>[4]IC_171123_SO4!P30</f>
        <v>x20 dil</v>
      </c>
    </row>
    <row r="33" spans="1:16" x14ac:dyDescent="0.45">
      <c r="A33" s="1" t="s">
        <v>23</v>
      </c>
      <c r="B33" s="4"/>
      <c r="C33" s="4"/>
      <c r="D33" s="4"/>
      <c r="E33" s="4"/>
      <c r="F33" s="4"/>
      <c r="G33" s="4"/>
      <c r="H33" s="4">
        <f>AVERAGE(H$22:H$31)</f>
        <v>7.1836000000000002</v>
      </c>
      <c r="I33" s="6">
        <f>AVERAGE(H$22:H$31)</f>
        <v>7.1836000000000002</v>
      </c>
      <c r="J33" s="6"/>
      <c r="K33" s="6">
        <f>AVERAGE(K$22:K$31)</f>
        <v>5.4390778104801178</v>
      </c>
      <c r="L33" s="6">
        <f>AVERAGE(L$22:L$31)</f>
        <v>5.4620800000000003</v>
      </c>
      <c r="M33" s="4"/>
      <c r="N33" s="4"/>
      <c r="O33" s="4"/>
      <c r="P33" s="4"/>
    </row>
    <row r="34" spans="1:16" x14ac:dyDescent="0.45">
      <c r="A34" s="1" t="s">
        <v>24</v>
      </c>
      <c r="B34" s="4"/>
      <c r="C34" s="4"/>
      <c r="D34" s="4"/>
      <c r="E34" s="4"/>
      <c r="F34" s="4"/>
      <c r="G34" s="4"/>
      <c r="H34" s="4">
        <f>MEDIAN(H$22:H$31)</f>
        <v>7.1849999999999996</v>
      </c>
      <c r="I34" s="6">
        <f t="shared" ref="I34:L34" si="3">MEDIAN(I$22:I$31)</f>
        <v>0.72299999999999998</v>
      </c>
      <c r="J34" s="6"/>
      <c r="K34" s="6">
        <f t="shared" si="3"/>
        <v>5.3719746232680192</v>
      </c>
      <c r="L34" s="6">
        <f t="shared" si="3"/>
        <v>5.3721499999999995</v>
      </c>
      <c r="M34" s="4"/>
      <c r="N34" s="4"/>
      <c r="O34" s="4"/>
      <c r="P34" s="4"/>
    </row>
    <row r="35" spans="1:16" x14ac:dyDescent="0.45">
      <c r="A35" s="1" t="s">
        <v>25</v>
      </c>
      <c r="B35" s="4"/>
      <c r="C35" s="4"/>
      <c r="D35" s="4"/>
      <c r="E35" s="4"/>
      <c r="F35" s="4"/>
      <c r="G35" s="4"/>
      <c r="H35" s="4">
        <f>STDEV(H$22:H$31)</f>
        <v>1.9956619620232822E-2</v>
      </c>
      <c r="I35" s="6">
        <f t="shared" ref="I35:L35" si="4">STDEV(I$22:I$31)</f>
        <v>3.6130817870621203E-2</v>
      </c>
      <c r="J35" s="6"/>
      <c r="K35" s="6">
        <f t="shared" si="4"/>
        <v>0.25485073733721203</v>
      </c>
      <c r="L35" s="6">
        <f t="shared" si="4"/>
        <v>0.25933305826892011</v>
      </c>
      <c r="M35" s="4"/>
      <c r="N35" s="4"/>
      <c r="O35" s="4"/>
      <c r="P35" s="4"/>
    </row>
    <row r="36" spans="1:16" x14ac:dyDescent="0.45">
      <c r="A36" s="1" t="s">
        <v>26</v>
      </c>
      <c r="B36" s="4"/>
      <c r="C36" s="4"/>
      <c r="D36" s="4"/>
      <c r="E36" s="4"/>
      <c r="F36" s="4"/>
      <c r="G36" s="4"/>
      <c r="H36" s="4">
        <f>H35/H33 *100</f>
        <v>0.27780805752314747</v>
      </c>
      <c r="I36" s="6">
        <f t="shared" ref="I36:L36" si="5">I35/I33 *100</f>
        <v>0.5029625517932681</v>
      </c>
      <c r="J36" s="6"/>
      <c r="K36" s="6">
        <f t="shared" si="5"/>
        <v>4.6855504961918513</v>
      </c>
      <c r="L36" s="6">
        <f t="shared" si="5"/>
        <v>4.7478809953153389</v>
      </c>
      <c r="M36" s="4"/>
      <c r="N36" s="4"/>
      <c r="O36" s="4"/>
      <c r="P36" s="4"/>
    </row>
    <row r="37" spans="1:16" x14ac:dyDescent="0.45">
      <c r="A37" s="7" t="s">
        <v>27</v>
      </c>
      <c r="B37" s="4"/>
      <c r="C37" s="4"/>
      <c r="D37" s="4"/>
      <c r="E37" s="4"/>
      <c r="F37" s="4"/>
      <c r="G37" s="4"/>
      <c r="H37" s="4">
        <f>VAR(H$22:H$31)</f>
        <v>3.9826666666666158E-4</v>
      </c>
      <c r="I37" s="6">
        <f t="shared" ref="I37:L37" si="6">VAR(I$22:I$31)</f>
        <v>1.3054360000000005E-3</v>
      </c>
      <c r="J37" s="6"/>
      <c r="K37" s="6">
        <f t="shared" si="6"/>
        <v>6.4948898321320628E-2</v>
      </c>
      <c r="L37" s="6">
        <f t="shared" si="6"/>
        <v>6.7253635111111126E-2</v>
      </c>
      <c r="M37" s="4"/>
      <c r="N37" s="4"/>
      <c r="O37" s="4"/>
      <c r="P37" s="4"/>
    </row>
    <row r="38" spans="1:16" x14ac:dyDescent="0.45">
      <c r="A38" s="1" t="s">
        <v>29</v>
      </c>
      <c r="B38" s="4"/>
      <c r="C38" s="4"/>
      <c r="D38" s="4"/>
      <c r="E38" s="4"/>
      <c r="F38" s="4"/>
      <c r="G38" s="4"/>
      <c r="H38" s="4">
        <f>MAX(H$22:H$31)</f>
        <v>7.21</v>
      </c>
      <c r="I38" s="6">
        <f t="shared" ref="I38:L38" si="7">MAX(I$22:I$31)</f>
        <v>0.78610000000000002</v>
      </c>
      <c r="J38" s="6"/>
      <c r="K38" s="6">
        <f t="shared" si="7"/>
        <v>5.7632230958857917</v>
      </c>
      <c r="L38" s="6">
        <f t="shared" si="7"/>
        <v>5.7744999999999997</v>
      </c>
      <c r="M38" s="4"/>
      <c r="N38" s="4"/>
      <c r="O38" s="4"/>
      <c r="P38" s="4"/>
    </row>
    <row r="39" spans="1:16" x14ac:dyDescent="0.45">
      <c r="A39" s="1" t="s">
        <v>30</v>
      </c>
      <c r="B39" s="4"/>
      <c r="C39" s="4"/>
      <c r="D39" s="4"/>
      <c r="E39" s="4"/>
      <c r="F39" s="4"/>
      <c r="G39" s="4"/>
      <c r="H39" s="4">
        <f>MIN(H$22:H$31)</f>
        <v>7.15</v>
      </c>
      <c r="I39" s="6">
        <f t="shared" ref="I39:L39" si="8">MIN(I$22:I$31)</f>
        <v>0.69750000000000001</v>
      </c>
      <c r="J39" s="6"/>
      <c r="K39" s="6">
        <f t="shared" si="8"/>
        <v>5.0788389470649768</v>
      </c>
      <c r="L39" s="6">
        <f t="shared" si="8"/>
        <v>5.1279000000000003</v>
      </c>
      <c r="M39" s="4"/>
      <c r="N39" s="4"/>
      <c r="O39" s="4"/>
      <c r="P39" s="4"/>
    </row>
    <row r="40" spans="1:16" x14ac:dyDescent="0.45">
      <c r="A40" s="1" t="s">
        <v>31</v>
      </c>
      <c r="B40" s="4"/>
      <c r="C40" s="4"/>
      <c r="D40" s="4"/>
      <c r="E40" s="4"/>
      <c r="F40" s="4"/>
      <c r="G40" s="4"/>
      <c r="H40" s="4">
        <f>H38-H39</f>
        <v>5.9999999999999609E-2</v>
      </c>
      <c r="I40" s="6">
        <f t="shared" ref="I40:L40" si="9">I38-I39</f>
        <v>8.8600000000000012E-2</v>
      </c>
      <c r="J40" s="6"/>
      <c r="K40" s="6">
        <f t="shared" si="9"/>
        <v>0.68438414882081489</v>
      </c>
      <c r="L40" s="6">
        <f t="shared" si="9"/>
        <v>0.6465999999999994</v>
      </c>
      <c r="M40" s="4"/>
      <c r="N40" s="4"/>
      <c r="O40" s="4"/>
      <c r="P40" s="4"/>
    </row>
    <row r="41" spans="1:16" x14ac:dyDescent="0.45">
      <c r="A41" s="1" t="s">
        <v>32</v>
      </c>
      <c r="B41" s="4"/>
      <c r="C41" s="4"/>
      <c r="D41" s="4"/>
      <c r="E41" s="4"/>
      <c r="F41" s="4"/>
      <c r="G41" s="4"/>
      <c r="H41" s="4">
        <f>COUNT(H$22:H$31)</f>
        <v>10</v>
      </c>
      <c r="I41" s="6">
        <f t="shared" ref="I41:L41" si="10">COUNT(I$22:I$31)</f>
        <v>10</v>
      </c>
      <c r="J41" s="6"/>
      <c r="K41" s="6">
        <f t="shared" si="10"/>
        <v>10</v>
      </c>
      <c r="L41" s="6">
        <f t="shared" si="10"/>
        <v>10</v>
      </c>
      <c r="M41" s="4"/>
      <c r="N41" s="4"/>
      <c r="O41" s="4"/>
      <c r="P41" s="4"/>
    </row>
    <row r="42" spans="1:16" x14ac:dyDescent="0.45">
      <c r="A42" s="1" t="s">
        <v>33</v>
      </c>
      <c r="B42" s="4"/>
      <c r="C42" s="4"/>
      <c r="D42" s="4"/>
      <c r="E42" s="4"/>
      <c r="F42" s="4"/>
      <c r="G42" s="4"/>
      <c r="H42" s="4">
        <f>H35/SQRT(H41)</f>
        <v>6.3108372397540219E-3</v>
      </c>
      <c r="I42" s="6">
        <f t="shared" ref="I42:L42" si="11">I35/SQRT(I41)</f>
        <v>1.1425567819587788E-2</v>
      </c>
      <c r="J42" s="6"/>
      <c r="K42" s="6">
        <f t="shared" si="11"/>
        <v>8.05908793358905E-2</v>
      </c>
      <c r="L42" s="6">
        <f t="shared" si="11"/>
        <v>8.2008313670695068E-2</v>
      </c>
      <c r="M42" s="4"/>
      <c r="N42" s="4"/>
      <c r="O42" s="4"/>
      <c r="P42" s="4"/>
    </row>
    <row r="44" spans="1:16" x14ac:dyDescent="0.45">
      <c r="A44" t="s">
        <v>34</v>
      </c>
    </row>
    <row r="45" spans="1:16" x14ac:dyDescent="0.45">
      <c r="A45" s="4" t="str">
        <f>[4]IC_171123_SO4!A5</f>
        <v>Cal 4</v>
      </c>
      <c r="B45" s="4" t="str">
        <f>[4]IC_171123_SO4!B5</f>
        <v>x 20</v>
      </c>
      <c r="C45" s="4">
        <f>[4]IC_171123_SO4!C5</f>
        <v>0</v>
      </c>
      <c r="D45" s="4">
        <f>[4]IC_171123_SO4!D5</f>
        <v>0</v>
      </c>
      <c r="E45" s="4">
        <f>[4]IC_171123_SO4!E5</f>
        <v>0</v>
      </c>
      <c r="F45" s="4" t="str">
        <f>[4]IC_171123_SO4!F5</f>
        <v>17.11.2023</v>
      </c>
      <c r="G45" s="4">
        <f>[4]IC_171123_SO4!G5</f>
        <v>1</v>
      </c>
      <c r="H45" s="4">
        <f>[4]IC_171123_SO4!H5</f>
        <v>7.1929999999999996</v>
      </c>
      <c r="I45" s="6">
        <f>[4]IC_171123_SO4!I5</f>
        <v>0.62860000000000005</v>
      </c>
      <c r="J45" s="6">
        <f>[4]IC_171123_SO4!J5</f>
        <v>5</v>
      </c>
      <c r="K45" s="6">
        <f>[4]IC_171123_SO4!K5</f>
        <v>4.661539413511365</v>
      </c>
      <c r="L45" s="6">
        <f>[4]IC_171123_SO4!L5</f>
        <v>4.6612999999999998</v>
      </c>
      <c r="M45" s="4">
        <f>[4]IC_171123_SO4!M5</f>
        <v>20</v>
      </c>
      <c r="N45" s="4">
        <f>[4]IC_171123_SO4!N5</f>
        <v>0</v>
      </c>
      <c r="O45" s="4">
        <f>[4]IC_171123_SO4!O5</f>
        <v>0</v>
      </c>
      <c r="P45" s="4" t="str">
        <f>[4]IC_171123_SO4!P5</f>
        <v>0.5 mL in 10</v>
      </c>
    </row>
    <row r="46" spans="1:16" x14ac:dyDescent="0.45">
      <c r="A46" s="4" t="str">
        <f>[3]IC_231123_SO4!A5</f>
        <v>Cal 4</v>
      </c>
      <c r="B46" s="4" t="str">
        <f>[3]IC_231123_SO4!B5</f>
        <v>x 20</v>
      </c>
      <c r="C46" s="4">
        <f>[3]IC_231123_SO4!C5</f>
        <v>0</v>
      </c>
      <c r="D46" s="4">
        <f>[3]IC_231123_SO4!D5</f>
        <v>0</v>
      </c>
      <c r="E46" s="4">
        <f>[3]IC_231123_SO4!E5</f>
        <v>0</v>
      </c>
      <c r="F46" s="4" t="str">
        <f>[3]IC_231123_SO4!F5</f>
        <v>23.11.2023</v>
      </c>
      <c r="G46" s="4">
        <f>[3]IC_231123_SO4!G5</f>
        <v>1</v>
      </c>
      <c r="H46" s="4">
        <f>[3]IC_231123_SO4!H5</f>
        <v>7.16</v>
      </c>
      <c r="I46" s="6">
        <f>[3]IC_231123_SO4!I5</f>
        <v>0.64039999999999997</v>
      </c>
      <c r="J46" s="6">
        <f>[3]IC_231123_SO4!J5</f>
        <v>5</v>
      </c>
      <c r="K46" s="6">
        <f>[3]IC_231123_SO4!K5</f>
        <v>4.7595444947109966</v>
      </c>
      <c r="L46" s="6">
        <f>[3]IC_231123_SO4!L5</f>
        <v>4.8075000000000001</v>
      </c>
      <c r="M46" s="4">
        <f>[3]IC_231123_SO4!M5</f>
        <v>20</v>
      </c>
      <c r="N46" s="4">
        <f>[3]IC_231123_SO4!N5</f>
        <v>0</v>
      </c>
      <c r="O46" s="4">
        <f>[3]IC_231123_SO4!O5</f>
        <v>0</v>
      </c>
      <c r="P46" s="4" t="str">
        <f>[3]IC_231123_SO4!P5</f>
        <v>0.5 mL in 10</v>
      </c>
    </row>
    <row r="47" spans="1:16" x14ac:dyDescent="0.45">
      <c r="A47" s="4" t="str">
        <f>[2]IC_101123_SO4!A6</f>
        <v>Cal 5</v>
      </c>
      <c r="B47" s="4" t="str">
        <f>[2]IC_101123_SO4!B6</f>
        <v>x 20</v>
      </c>
      <c r="C47" s="4">
        <f>[2]IC_101123_SO4!C6</f>
        <v>0</v>
      </c>
      <c r="D47" s="4">
        <f>[2]IC_101123_SO4!D6</f>
        <v>0</v>
      </c>
      <c r="E47" s="4">
        <f>[2]IC_101123_SO4!E6</f>
        <v>0</v>
      </c>
      <c r="F47" s="4" t="str">
        <f>[2]IC_101123_SO4!F6</f>
        <v>10.11.2023</v>
      </c>
      <c r="G47" s="4">
        <f>[2]IC_101123_SO4!G6</f>
        <v>1</v>
      </c>
      <c r="H47" s="4">
        <f>[2]IC_101123_SO4!H6</f>
        <v>7.2069999999999999</v>
      </c>
      <c r="I47" s="6">
        <f>[2]IC_101123_SO4!I6</f>
        <v>0.67510000000000003</v>
      </c>
      <c r="J47" s="6">
        <f>[2]IC_101123_SO4!J6</f>
        <v>5</v>
      </c>
      <c r="K47" s="6">
        <f>[2]IC_101123_SO4!K6</f>
        <v>5.0763028595951374</v>
      </c>
      <c r="L47" s="6">
        <f>[2]IC_101123_SO4!L6</f>
        <v>5.0762</v>
      </c>
      <c r="M47" s="4">
        <f>[2]IC_101123_SO4!M6</f>
        <v>20</v>
      </c>
      <c r="N47" s="4">
        <f>[2]IC_101123_SO4!N6</f>
        <v>0</v>
      </c>
      <c r="O47" s="4">
        <f>[2]IC_101123_SO4!O6</f>
        <v>0</v>
      </c>
      <c r="P47" s="4" t="str">
        <f>[2]IC_101123_SO4!P6</f>
        <v>0.5 mL in 10</v>
      </c>
    </row>
    <row r="48" spans="1:16" x14ac:dyDescent="0.45">
      <c r="A48" s="4" t="str">
        <f>[1]IC_201123_SO4!A5</f>
        <v>Cal 4</v>
      </c>
      <c r="B48" s="4" t="str">
        <f>[1]IC_201123_SO4!B5</f>
        <v>x 20</v>
      </c>
      <c r="C48" s="4">
        <f>[1]IC_201123_SO4!C5</f>
        <v>0</v>
      </c>
      <c r="D48" s="4">
        <f>[1]IC_201123_SO4!D5</f>
        <v>0</v>
      </c>
      <c r="E48" s="4">
        <f>[1]IC_201123_SO4!E5</f>
        <v>0</v>
      </c>
      <c r="F48" s="4" t="str">
        <f>[1]IC_201123_SO4!F5</f>
        <v>20.11.2023</v>
      </c>
      <c r="G48" s="4">
        <f>[1]IC_201123_SO4!G5</f>
        <v>1</v>
      </c>
      <c r="H48" s="4">
        <f>[1]IC_201123_SO4!H5</f>
        <v>7.1669999999999998</v>
      </c>
      <c r="I48" s="6">
        <f>[1]IC_201123_SO4!I5</f>
        <v>0.6885</v>
      </c>
      <c r="J48" s="6">
        <f>[1]IC_201123_SO4!J5</f>
        <v>5</v>
      </c>
      <c r="K48" s="6">
        <f>[1]IC_201123_SO4!K5</f>
        <v>5.0155812228531076</v>
      </c>
      <c r="L48" s="6">
        <f>[1]IC_201123_SO4!L5</f>
        <v>5.0650000000000004</v>
      </c>
      <c r="M48" s="4">
        <f>[1]IC_201123_SO4!M5</f>
        <v>20</v>
      </c>
      <c r="N48" s="4">
        <f>[1]IC_201123_SO4!N5</f>
        <v>0</v>
      </c>
      <c r="O48" s="4">
        <f>[1]IC_201123_SO4!O5</f>
        <v>0</v>
      </c>
      <c r="P48" s="4" t="str">
        <f>[1]IC_201123_SO4!P5</f>
        <v>0.5 mL in 10</v>
      </c>
    </row>
    <row r="50" spans="1:16" x14ac:dyDescent="0.45">
      <c r="A50" s="1" t="s">
        <v>23</v>
      </c>
      <c r="B50" s="4"/>
      <c r="C50" s="4"/>
      <c r="D50" s="4"/>
      <c r="E50" s="4"/>
      <c r="F50" s="4"/>
      <c r="G50" s="4"/>
      <c r="H50" s="4">
        <f>AVERAGE(H$45:H$48)</f>
        <v>7.1817499999999992</v>
      </c>
      <c r="I50" s="6">
        <f t="shared" ref="I50:L50" si="12">AVERAGE(I$45:I$48)</f>
        <v>0.65815000000000001</v>
      </c>
      <c r="J50" s="6"/>
      <c r="K50" s="6">
        <f t="shared" si="12"/>
        <v>4.8782419976676517</v>
      </c>
      <c r="L50" s="6">
        <f t="shared" si="12"/>
        <v>4.9024999999999999</v>
      </c>
      <c r="M50" s="4"/>
      <c r="N50" s="4"/>
      <c r="O50" s="4"/>
      <c r="P50" s="4"/>
    </row>
    <row r="51" spans="1:16" x14ac:dyDescent="0.45">
      <c r="A51" s="1" t="s">
        <v>24</v>
      </c>
      <c r="B51" s="4"/>
      <c r="C51" s="4"/>
      <c r="D51" s="4"/>
      <c r="E51" s="4"/>
      <c r="F51" s="4"/>
      <c r="G51" s="4"/>
      <c r="H51" s="4">
        <f>MEDIAN(H$45:H$48)</f>
        <v>7.18</v>
      </c>
      <c r="I51" s="6">
        <f t="shared" ref="I51:L51" si="13">MEDIAN(I$45:I$48)</f>
        <v>0.65775000000000006</v>
      </c>
      <c r="J51" s="6"/>
      <c r="K51" s="6">
        <f t="shared" si="13"/>
        <v>4.8875628587820525</v>
      </c>
      <c r="L51" s="6">
        <f t="shared" si="13"/>
        <v>4.9362500000000002</v>
      </c>
      <c r="M51" s="4"/>
      <c r="N51" s="4"/>
      <c r="O51" s="4"/>
      <c r="P51" s="4"/>
    </row>
    <row r="52" spans="1:16" x14ac:dyDescent="0.45">
      <c r="A52" s="1" t="s">
        <v>25</v>
      </c>
      <c r="B52" s="4"/>
      <c r="C52" s="4"/>
      <c r="D52" s="4"/>
      <c r="E52" s="4"/>
      <c r="F52" s="4"/>
      <c r="G52" s="4"/>
      <c r="H52" s="4">
        <f>STDEV(H$45:H$48)</f>
        <v>2.2020823478395651E-2</v>
      </c>
      <c r="I52" s="6">
        <f t="shared" ref="I52:L52" si="14">STDEV(I$45:I$48)</f>
        <v>2.8264760155831264E-2</v>
      </c>
      <c r="J52" s="6"/>
      <c r="K52" s="6">
        <f t="shared" si="14"/>
        <v>0.19928143833128528</v>
      </c>
      <c r="L52" s="6">
        <f t="shared" si="14"/>
        <v>0.20312588871600473</v>
      </c>
      <c r="M52" s="4"/>
      <c r="N52" s="4"/>
      <c r="O52" s="4"/>
      <c r="P52" s="4"/>
    </row>
    <row r="53" spans="1:16" x14ac:dyDescent="0.45">
      <c r="A53" s="1" t="s">
        <v>26</v>
      </c>
      <c r="B53" s="4"/>
      <c r="C53" s="4"/>
      <c r="D53" s="4"/>
      <c r="E53" s="4"/>
      <c r="F53" s="4"/>
      <c r="G53" s="4"/>
      <c r="H53" s="4">
        <f>H52/H50 *100</f>
        <v>0.30662197205967423</v>
      </c>
      <c r="I53" s="6">
        <f t="shared" ref="I53:L53" si="15">I52/I50 *100</f>
        <v>4.2945772477142388</v>
      </c>
      <c r="J53" s="6"/>
      <c r="K53" s="6">
        <f t="shared" si="15"/>
        <v>4.0851076766294954</v>
      </c>
      <c r="L53" s="6">
        <f t="shared" si="15"/>
        <v>4.1433123654462971</v>
      </c>
      <c r="M53" s="4"/>
      <c r="N53" s="4"/>
      <c r="O53" s="4"/>
      <c r="P53" s="4"/>
    </row>
    <row r="54" spans="1:16" x14ac:dyDescent="0.45">
      <c r="A54" s="7" t="s">
        <v>27</v>
      </c>
      <c r="B54" s="4"/>
      <c r="C54" s="4"/>
      <c r="D54" s="4"/>
      <c r="E54" s="4"/>
      <c r="F54" s="4"/>
      <c r="G54" s="4"/>
      <c r="H54" s="4">
        <f>VAR(H$45:H$48)</f>
        <v>4.8491666666666112E-4</v>
      </c>
      <c r="I54" s="6">
        <f t="shared" ref="I54:L54" si="16">VAR(I$45:I$48)</f>
        <v>7.9889666666666654E-4</v>
      </c>
      <c r="J54" s="6"/>
      <c r="K54" s="6">
        <f t="shared" si="16"/>
        <v>3.9713091663385859E-2</v>
      </c>
      <c r="L54" s="6">
        <f t="shared" si="16"/>
        <v>4.1260126666666744E-2</v>
      </c>
      <c r="M54" s="4"/>
      <c r="N54" s="4"/>
      <c r="O54" s="4"/>
      <c r="P54" s="4"/>
    </row>
    <row r="55" spans="1:16" x14ac:dyDescent="0.45">
      <c r="A55" s="1" t="s">
        <v>29</v>
      </c>
      <c r="B55" s="4"/>
      <c r="C55" s="4"/>
      <c r="D55" s="4"/>
      <c r="E55" s="4"/>
      <c r="F55" s="4"/>
      <c r="G55" s="4"/>
      <c r="H55" s="4">
        <f>MAX(H$45:H$48)</f>
        <v>7.2069999999999999</v>
      </c>
      <c r="I55" s="6">
        <f t="shared" ref="I55:L55" si="17">MAX(I$45:I$48)</f>
        <v>0.6885</v>
      </c>
      <c r="J55" s="6"/>
      <c r="K55" s="6">
        <f t="shared" si="17"/>
        <v>5.0763028595951374</v>
      </c>
      <c r="L55" s="6">
        <f t="shared" si="17"/>
        <v>5.0762</v>
      </c>
      <c r="M55" s="4"/>
      <c r="N55" s="4"/>
      <c r="O55" s="4"/>
      <c r="P55" s="4"/>
    </row>
    <row r="56" spans="1:16" x14ac:dyDescent="0.45">
      <c r="A56" s="1" t="s">
        <v>30</v>
      </c>
      <c r="B56" s="4"/>
      <c r="C56" s="4"/>
      <c r="D56" s="4"/>
      <c r="E56" s="4"/>
      <c r="F56" s="4"/>
      <c r="G56" s="4"/>
      <c r="H56" s="4">
        <f>MIN(H$45:H$48)</f>
        <v>7.16</v>
      </c>
      <c r="I56" s="6">
        <f t="shared" ref="I56:L56" si="18">MIN(I$45:I$48)</f>
        <v>0.62860000000000005</v>
      </c>
      <c r="J56" s="6"/>
      <c r="K56" s="6">
        <f t="shared" si="18"/>
        <v>4.661539413511365</v>
      </c>
      <c r="L56" s="6">
        <f t="shared" si="18"/>
        <v>4.6612999999999998</v>
      </c>
      <c r="M56" s="4"/>
      <c r="N56" s="4"/>
      <c r="O56" s="4"/>
      <c r="P56" s="4"/>
    </row>
    <row r="57" spans="1:16" x14ac:dyDescent="0.45">
      <c r="A57" s="1" t="s">
        <v>31</v>
      </c>
      <c r="B57" s="4"/>
      <c r="C57" s="4"/>
      <c r="D57" s="4"/>
      <c r="E57" s="4"/>
      <c r="F57" s="4"/>
      <c r="G57" s="4"/>
      <c r="H57" s="4">
        <f>H55-H56</f>
        <v>4.6999999999999709E-2</v>
      </c>
      <c r="I57" s="6">
        <f t="shared" ref="I57:L57" si="19">I55-I56</f>
        <v>5.9899999999999953E-2</v>
      </c>
      <c r="J57" s="6"/>
      <c r="K57" s="6">
        <f t="shared" si="19"/>
        <v>0.41476344608377236</v>
      </c>
      <c r="L57" s="6">
        <f t="shared" si="19"/>
        <v>0.41490000000000027</v>
      </c>
      <c r="M57" s="4"/>
      <c r="N57" s="4"/>
      <c r="O57" s="4"/>
      <c r="P57" s="4"/>
    </row>
    <row r="58" spans="1:16" x14ac:dyDescent="0.45">
      <c r="A58" s="1" t="s">
        <v>32</v>
      </c>
      <c r="B58" s="4"/>
      <c r="C58" s="4"/>
      <c r="D58" s="4"/>
      <c r="E58" s="4"/>
      <c r="F58" s="4"/>
      <c r="G58" s="4"/>
      <c r="H58" s="4">
        <f>COUNT(H$45:H$48)</f>
        <v>4</v>
      </c>
      <c r="I58" s="6">
        <f t="shared" ref="I58:L58" si="20">COUNT(I$45:I$48)</f>
        <v>4</v>
      </c>
      <c r="J58" s="6"/>
      <c r="K58" s="6">
        <f t="shared" si="20"/>
        <v>4</v>
      </c>
      <c r="L58" s="6">
        <f t="shared" si="20"/>
        <v>4</v>
      </c>
      <c r="M58" s="4"/>
      <c r="N58" s="4"/>
      <c r="O58" s="4"/>
      <c r="P58" s="4"/>
    </row>
    <row r="59" spans="1:16" x14ac:dyDescent="0.45">
      <c r="A59" s="1" t="s">
        <v>33</v>
      </c>
      <c r="B59" s="4"/>
      <c r="C59" s="4"/>
      <c r="D59" s="4"/>
      <c r="E59" s="4"/>
      <c r="F59" s="4"/>
      <c r="G59" s="4"/>
      <c r="H59" s="4">
        <f>H52/SQRT(H58)</f>
        <v>1.1010411739197826E-2</v>
      </c>
      <c r="I59" s="6">
        <f t="shared" ref="I59:L59" si="21">I52/SQRT(I58)</f>
        <v>1.4132380077915632E-2</v>
      </c>
      <c r="J59" s="6"/>
      <c r="K59" s="6">
        <f t="shared" si="21"/>
        <v>9.9640719165642641E-2</v>
      </c>
      <c r="L59" s="6">
        <f t="shared" si="21"/>
        <v>0.10156294435800237</v>
      </c>
      <c r="M59" s="4"/>
      <c r="N59" s="4"/>
      <c r="O59" s="4"/>
      <c r="P59" s="4"/>
    </row>
    <row r="61" spans="1:16" x14ac:dyDescent="0.45">
      <c r="A61" t="s">
        <v>35</v>
      </c>
    </row>
    <row r="62" spans="1:16" x14ac:dyDescent="0.45">
      <c r="A62" s="8"/>
      <c r="B62" s="1" t="s">
        <v>36</v>
      </c>
      <c r="C62" s="1" t="s">
        <v>37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</row>
    <row r="63" spans="1:16" x14ac:dyDescent="0.45">
      <c r="A63" s="9" t="s">
        <v>43</v>
      </c>
      <c r="B63" s="6">
        <f>K33</f>
        <v>5.4390778104801178</v>
      </c>
      <c r="C63" s="6">
        <f>L33</f>
        <v>5.4620800000000003</v>
      </c>
      <c r="D63" s="4">
        <v>101</v>
      </c>
      <c r="E63" s="4">
        <v>1</v>
      </c>
      <c r="F63" s="4">
        <f>D63/(20)</f>
        <v>5.05</v>
      </c>
      <c r="G63" s="12">
        <f>C63/F63 *100</f>
        <v>108.16000000000001</v>
      </c>
      <c r="H63" s="12">
        <f>B63/F63 *100</f>
        <v>107.70451109861621</v>
      </c>
    </row>
    <row r="64" spans="1:16" x14ac:dyDescent="0.45">
      <c r="A64" s="9" t="s">
        <v>44</v>
      </c>
      <c r="B64" s="6">
        <f>K50</f>
        <v>4.8782419976676517</v>
      </c>
      <c r="C64" s="6">
        <f>L50</f>
        <v>4.9024999999999999</v>
      </c>
      <c r="D64" s="4">
        <v>100</v>
      </c>
      <c r="E64" s="4">
        <v>1</v>
      </c>
      <c r="F64" s="4">
        <f>D64/(20)</f>
        <v>5</v>
      </c>
      <c r="G64" s="12">
        <f>C64/F64 *100</f>
        <v>98.05</v>
      </c>
      <c r="H64" s="12">
        <f>B64/F64 *100</f>
        <v>97.56483995335303</v>
      </c>
    </row>
    <row r="66" spans="1:12" x14ac:dyDescent="0.45"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3" t="s">
        <v>41</v>
      </c>
      <c r="J66" s="3" t="s">
        <v>42</v>
      </c>
    </row>
    <row r="67" spans="1:12" x14ac:dyDescent="0.45">
      <c r="A67" s="9" t="s">
        <v>52</v>
      </c>
      <c r="B67" s="6">
        <f>I50</f>
        <v>0.65815000000000001</v>
      </c>
      <c r="C67" s="6">
        <f>I33</f>
        <v>7.1836000000000002</v>
      </c>
      <c r="D67" s="6">
        <f>K50</f>
        <v>4.8782419976676517</v>
      </c>
      <c r="E67" s="6">
        <f>L50</f>
        <v>4.9024999999999999</v>
      </c>
      <c r="F67" s="6">
        <f>K33</f>
        <v>5.4390778104801178</v>
      </c>
      <c r="G67" s="6">
        <f>L33</f>
        <v>5.4620800000000003</v>
      </c>
      <c r="H67" s="6">
        <f>B67/C67 *100</f>
        <v>9.1618408597360652</v>
      </c>
      <c r="I67" s="6">
        <f>D67/F67 *100</f>
        <v>89.688770185787064</v>
      </c>
      <c r="J67" s="6">
        <f>E67/G67 *100</f>
        <v>89.755184838010422</v>
      </c>
    </row>
    <row r="71" spans="1:12" x14ac:dyDescent="0.45">
      <c r="A71" t="s">
        <v>53</v>
      </c>
    </row>
    <row r="72" spans="1:12" x14ac:dyDescent="0.45">
      <c r="A72" s="1" t="str">
        <f>[2]IC_101123_SO4!T35</f>
        <v>sample_no</v>
      </c>
      <c r="B72" s="1" t="str">
        <f>[2]IC_101123_SO4!U35</f>
        <v>sample_id</v>
      </c>
      <c r="C72" s="1" t="str">
        <f>[2]IC_101123_SO4!V35</f>
        <v>X</v>
      </c>
      <c r="D72" s="1" t="str">
        <f>[2]IC_101123_SO4!W35</f>
        <v>Y</v>
      </c>
      <c r="E72" s="1" t="str">
        <f>[2]IC_101123_SO4!X35</f>
        <v>B_T</v>
      </c>
      <c r="F72" s="1" t="str">
        <f>[2]IC_101123_SO4!Y35</f>
        <v>IC_date</v>
      </c>
      <c r="G72" s="1" t="str">
        <f>[2]IC_101123_SO4!Z35</f>
        <v>V_sample_ml</v>
      </c>
      <c r="H72" s="2" t="str">
        <f>[2]IC_101123_SO4!AA35</f>
        <v>ret_time_min</v>
      </c>
      <c r="I72" s="2" t="str">
        <f>[2]IC_101123_SO4!AB35</f>
        <v>peak_area_usmin</v>
      </c>
      <c r="J72" s="3" t="str">
        <f>[2]IC_101123_SO4!$J$1</f>
        <v>c_Sulfate_ calib_ppm</v>
      </c>
      <c r="K72" s="2" t="str">
        <f>[2]IC_101123_SO4!AC35</f>
        <v>c_Sulfate_calc_ppm</v>
      </c>
      <c r="L72" s="2" t="str">
        <f>[2]IC_101123_SO4!AD35</f>
        <v>c_Sulfate_measure_ppm</v>
      </c>
    </row>
    <row r="73" spans="1:12" x14ac:dyDescent="0.45">
      <c r="A73" s="10">
        <f>[2]IC_101123_SO4!T36</f>
        <v>4</v>
      </c>
      <c r="B73" s="10" t="str">
        <f>[2]IC_101123_SO4!U36</f>
        <v>0-50-T-a</v>
      </c>
      <c r="C73" s="10">
        <f>[2]IC_101123_SO4!V36</f>
        <v>0</v>
      </c>
      <c r="D73" s="10">
        <f>[2]IC_101123_SO4!W36</f>
        <v>50</v>
      </c>
      <c r="E73" s="10" t="str">
        <f>[2]IC_101123_SO4!X36</f>
        <v>Ta</v>
      </c>
      <c r="F73" s="10" t="str">
        <f>[2]IC_101123_SO4!Y36</f>
        <v>10.11.2023</v>
      </c>
      <c r="G73" s="10">
        <f>[2]IC_101123_SO4!Z36</f>
        <v>1</v>
      </c>
      <c r="H73" s="10">
        <f>[2]IC_101123_SO4!AA36</f>
        <v>7.1970000000000001</v>
      </c>
      <c r="I73" s="18">
        <f>[2]IC_101123_SO4!AB36</f>
        <v>8.1500000000000003E-2</v>
      </c>
      <c r="J73" s="18"/>
      <c r="K73" s="18">
        <f>[2]IC_101123_SO4!AC36</f>
        <v>0.4792808498754933</v>
      </c>
      <c r="L73" s="18">
        <f>[2]IC_101123_SO4!AD36</f>
        <v>0.4793</v>
      </c>
    </row>
    <row r="74" spans="1:12" x14ac:dyDescent="0.45">
      <c r="A74" s="10">
        <f>[2]IC_101123_SO4!T37</f>
        <v>5</v>
      </c>
      <c r="B74" s="10" t="str">
        <f>[2]IC_101123_SO4!U37</f>
        <v>0-50-T-b</v>
      </c>
      <c r="C74" s="10">
        <f>[2]IC_101123_SO4!V37</f>
        <v>0</v>
      </c>
      <c r="D74" s="10">
        <f>[2]IC_101123_SO4!W37</f>
        <v>50</v>
      </c>
      <c r="E74" s="10" t="str">
        <f>[2]IC_101123_SO4!X37</f>
        <v>Tb</v>
      </c>
      <c r="F74" s="10" t="str">
        <f>[2]IC_101123_SO4!Y37</f>
        <v>17.11.2023</v>
      </c>
      <c r="G74" s="10">
        <f>[2]IC_101123_SO4!Z37</f>
        <v>1</v>
      </c>
      <c r="H74" s="10">
        <f>[2]IC_101123_SO4!AA37</f>
        <v>7.2</v>
      </c>
      <c r="I74" s="18">
        <f>[2]IC_101123_SO4!AB37</f>
        <v>7.9299999999999995E-2</v>
      </c>
      <c r="J74" s="18"/>
      <c r="K74" s="18">
        <f>[2]IC_101123_SO4!AC37</f>
        <v>0.46224336938124927</v>
      </c>
      <c r="L74" s="18">
        <f>[2]IC_101123_SO4!AD37</f>
        <v>0.46189999999999998</v>
      </c>
    </row>
    <row r="75" spans="1:12" x14ac:dyDescent="0.45">
      <c r="A75" s="10">
        <f>[2]IC_101123_SO4!T38</f>
        <v>6</v>
      </c>
      <c r="B75" s="10" t="str">
        <f>[2]IC_101123_SO4!U38</f>
        <v>0-50-T-c</v>
      </c>
      <c r="C75" s="10">
        <f>[2]IC_101123_SO4!V38</f>
        <v>0</v>
      </c>
      <c r="D75" s="10">
        <f>[2]IC_101123_SO4!W38</f>
        <v>50</v>
      </c>
      <c r="E75" s="10" t="str">
        <f>[2]IC_101123_SO4!X38</f>
        <v>Tc</v>
      </c>
      <c r="F75" s="10" t="str">
        <f>[2]IC_101123_SO4!Y38</f>
        <v>17.11.2023</v>
      </c>
      <c r="G75" s="10">
        <f>[2]IC_101123_SO4!Z38</f>
        <v>1</v>
      </c>
      <c r="H75" s="10">
        <f>[2]IC_101123_SO4!AA38</f>
        <v>7.19</v>
      </c>
      <c r="I75" s="18">
        <f>[2]IC_101123_SO4!AB38</f>
        <v>0.08</v>
      </c>
      <c r="J75" s="18"/>
      <c r="K75" s="18">
        <f>[2]IC_101123_SO4!AC38</f>
        <v>0.46766438590214515</v>
      </c>
      <c r="L75" s="18">
        <f>[2]IC_101123_SO4!AD38</f>
        <v>0.46789999999999998</v>
      </c>
    </row>
    <row r="76" spans="1:12" x14ac:dyDescent="0.45">
      <c r="A76" s="4">
        <f>[2]IC_101123_SO4!T39</f>
        <v>8</v>
      </c>
      <c r="B76" s="4" t="str">
        <f>[2]IC_101123_SO4!U39</f>
        <v>20-60-B-a</v>
      </c>
      <c r="C76" s="4">
        <f>[2]IC_101123_SO4!V39</f>
        <v>20</v>
      </c>
      <c r="D76" s="4">
        <f>[2]IC_101123_SO4!W39</f>
        <v>60</v>
      </c>
      <c r="E76" s="4" t="str">
        <f>[2]IC_101123_SO4!X39</f>
        <v>Ba</v>
      </c>
      <c r="F76" s="4" t="str">
        <f>[2]IC_101123_SO4!Y39</f>
        <v>17.11.2023</v>
      </c>
      <c r="G76" s="4">
        <f>[2]IC_101123_SO4!Z39</f>
        <v>1</v>
      </c>
      <c r="H76" s="4">
        <f>[2]IC_101123_SO4!AA39</f>
        <v>7.1870000000000003</v>
      </c>
      <c r="I76" s="6">
        <f>[2]IC_101123_SO4!AB39</f>
        <v>1.7000000000000001E-2</v>
      </c>
      <c r="J76" s="6"/>
      <c r="K76" s="6">
        <f>[2]IC_101123_SO4!AC39</f>
        <v>-2.0227100978477418E-2</v>
      </c>
      <c r="L76" s="6">
        <f>[2]IC_101123_SO4!AD39</f>
        <v>-2.0500000000000001E-2</v>
      </c>
    </row>
    <row r="77" spans="1:12" x14ac:dyDescent="0.45">
      <c r="A77" s="4">
        <f>[2]IC_101123_SO4!T40</f>
        <v>9</v>
      </c>
      <c r="B77" s="4" t="str">
        <f>[2]IC_101123_SO4!U40</f>
        <v>20-60-B-b</v>
      </c>
      <c r="C77" s="4">
        <f>[2]IC_101123_SO4!V40</f>
        <v>20</v>
      </c>
      <c r="D77" s="4">
        <f>[2]IC_101123_SO4!W40</f>
        <v>60</v>
      </c>
      <c r="E77" s="4" t="str">
        <f>[2]IC_101123_SO4!X40</f>
        <v>Bb</v>
      </c>
      <c r="F77" s="4" t="str">
        <f>[2]IC_101123_SO4!Y40</f>
        <v>17.11.2023</v>
      </c>
      <c r="G77" s="4">
        <f>[2]IC_101123_SO4!Z40</f>
        <v>1</v>
      </c>
      <c r="H77" s="4">
        <f>[2]IC_101123_SO4!AA40</f>
        <v>7.1870000000000003</v>
      </c>
      <c r="I77" s="6">
        <f>[2]IC_101123_SO4!AB40</f>
        <v>1.7000000000000001E-2</v>
      </c>
      <c r="J77" s="6"/>
      <c r="K77" s="6">
        <f>[2]IC_101123_SO4!AC40</f>
        <v>-2.0227100978477418E-2</v>
      </c>
      <c r="L77" s="6">
        <f>[2]IC_101123_SO4!AD40</f>
        <v>-2.0400000000000001E-2</v>
      </c>
    </row>
    <row r="78" spans="1:12" x14ac:dyDescent="0.45">
      <c r="A78" s="4">
        <f>[2]IC_101123_SO4!T41</f>
        <v>10</v>
      </c>
      <c r="B78" s="4" t="str">
        <f>[2]IC_101123_SO4!U41</f>
        <v>20-60-B-c</v>
      </c>
      <c r="C78" s="4">
        <f>[2]IC_101123_SO4!V41</f>
        <v>20</v>
      </c>
      <c r="D78" s="4">
        <f>[2]IC_101123_SO4!W41</f>
        <v>60</v>
      </c>
      <c r="E78" s="4" t="str">
        <f>[2]IC_101123_SO4!X41</f>
        <v>Bc</v>
      </c>
      <c r="F78" s="4" t="str">
        <f>[2]IC_101123_SO4!Y41</f>
        <v>17.11.2023</v>
      </c>
      <c r="G78" s="4">
        <f>[2]IC_101123_SO4!Z41</f>
        <v>1</v>
      </c>
      <c r="H78" s="4">
        <f>[2]IC_101123_SO4!AA41</f>
        <v>7.1870000000000003</v>
      </c>
      <c r="I78" s="6">
        <f>[2]IC_101123_SO4!AB41</f>
        <v>1.9E-2</v>
      </c>
      <c r="J78" s="6"/>
      <c r="K78" s="6">
        <f>[2]IC_101123_SO4!AC41</f>
        <v>-4.7384823473465591E-3</v>
      </c>
      <c r="L78" s="6">
        <f>[2]IC_101123_SO4!AD41</f>
        <v>-4.8999999999999998E-3</v>
      </c>
    </row>
    <row r="79" spans="1:12" x14ac:dyDescent="0.45">
      <c r="A79" s="10">
        <f>[4]IC_171123_SO4!T36</f>
        <v>3</v>
      </c>
      <c r="B79" s="10" t="str">
        <f>[4]IC_171123_SO4!U36</f>
        <v>20-20-Ta</v>
      </c>
      <c r="C79" s="10">
        <f>[4]IC_171123_SO4!V36</f>
        <v>20</v>
      </c>
      <c r="D79" s="10">
        <f>[4]IC_171123_SO4!W36</f>
        <v>20</v>
      </c>
      <c r="E79" s="10" t="str">
        <f>[4]IC_171123_SO4!X36</f>
        <v>Ta</v>
      </c>
      <c r="F79" s="10" t="str">
        <f>[4]IC_171123_SO4!Y36</f>
        <v>17.11.2023</v>
      </c>
      <c r="G79" s="10">
        <f>[4]IC_171123_SO4!Z36</f>
        <v>1</v>
      </c>
      <c r="H79" s="10">
        <f>[4]IC_171123_SO4!AA36</f>
        <v>7.1829999999999998</v>
      </c>
      <c r="I79" s="18">
        <f>[4]IC_171123_SO4!AB36</f>
        <v>0.1125</v>
      </c>
      <c r="J79" s="18"/>
      <c r="K79" s="18">
        <f>[4]IC_171123_SO4!AC36</f>
        <v>0.91560811675252995</v>
      </c>
      <c r="L79" s="18">
        <f>[4]IC_171123_SO4!AD36</f>
        <v>0.91549999999999998</v>
      </c>
    </row>
    <row r="80" spans="1:12" x14ac:dyDescent="0.45">
      <c r="A80" s="10">
        <f>[4]IC_171123_SO4!T37</f>
        <v>4</v>
      </c>
      <c r="B80" s="10" t="str">
        <f>[4]IC_171123_SO4!U37</f>
        <v>20-20-Tb</v>
      </c>
      <c r="C80" s="10">
        <f>[4]IC_171123_SO4!V37</f>
        <v>20</v>
      </c>
      <c r="D80" s="10">
        <f>[4]IC_171123_SO4!W37</f>
        <v>20</v>
      </c>
      <c r="E80" s="10" t="str">
        <f>[4]IC_171123_SO4!X37</f>
        <v>Tb</v>
      </c>
      <c r="F80" s="10" t="str">
        <f>[4]IC_171123_SO4!Y37</f>
        <v>17.11.2023</v>
      </c>
      <c r="G80" s="10">
        <f>[4]IC_171123_SO4!Z37</f>
        <v>1</v>
      </c>
      <c r="H80" s="10">
        <f>[4]IC_171123_SO4!AA37</f>
        <v>7.1829999999999998</v>
      </c>
      <c r="I80" s="18">
        <f>[4]IC_171123_SO4!AB37</f>
        <v>0.1116</v>
      </c>
      <c r="J80" s="18"/>
      <c r="K80" s="18">
        <f>[4]IC_171123_SO4!AC37</f>
        <v>0.90907578160995517</v>
      </c>
      <c r="L80" s="18">
        <f>[4]IC_171123_SO4!AD37</f>
        <v>0.90910000000000002</v>
      </c>
    </row>
    <row r="81" spans="1:18" x14ac:dyDescent="0.45">
      <c r="A81" s="10">
        <f>[4]IC_171123_SO4!T38</f>
        <v>5</v>
      </c>
      <c r="B81" s="10" t="str">
        <f>[4]IC_171123_SO4!U38</f>
        <v>20-20-Tc</v>
      </c>
      <c r="C81" s="10">
        <f>[4]IC_171123_SO4!V38</f>
        <v>20</v>
      </c>
      <c r="D81" s="10">
        <f>[4]IC_171123_SO4!W38</f>
        <v>20</v>
      </c>
      <c r="E81" s="10" t="str">
        <f>[4]IC_171123_SO4!X38</f>
        <v>Tc</v>
      </c>
      <c r="F81" s="10" t="str">
        <f>[4]IC_171123_SO4!Y38</f>
        <v>17.11.2023</v>
      </c>
      <c r="G81" s="10">
        <f>[4]IC_171123_SO4!Z38</f>
        <v>1</v>
      </c>
      <c r="H81" s="10">
        <f>[4]IC_171123_SO4!AA38</f>
        <v>7.1829999999999998</v>
      </c>
      <c r="I81" s="18">
        <f>[4]IC_171123_SO4!AB38</f>
        <v>0.112</v>
      </c>
      <c r="J81" s="18"/>
      <c r="K81" s="18">
        <f>[4]IC_171123_SO4!AC38</f>
        <v>0.91197904167332167</v>
      </c>
      <c r="L81" s="18">
        <f>[4]IC_171123_SO4!AD38</f>
        <v>0.91210000000000002</v>
      </c>
    </row>
    <row r="82" spans="1:18" x14ac:dyDescent="0.45">
      <c r="A82" s="4">
        <f>[4]IC_171123_SO4!T39</f>
        <v>6</v>
      </c>
      <c r="B82" s="4" t="str">
        <f>[4]IC_171123_SO4!U39</f>
        <v>0-10-Ba</v>
      </c>
      <c r="C82" s="4">
        <f>[4]IC_171123_SO4!V39</f>
        <v>0</v>
      </c>
      <c r="D82" s="4">
        <f>[4]IC_171123_SO4!W39</f>
        <v>10</v>
      </c>
      <c r="E82" s="4" t="str">
        <f>[4]IC_171123_SO4!X39</f>
        <v>Ba</v>
      </c>
      <c r="F82" s="4" t="str">
        <f>[4]IC_171123_SO4!Y39</f>
        <v>17.11.2023</v>
      </c>
      <c r="G82" s="4">
        <f>[4]IC_171123_SO4!Z39</f>
        <v>1</v>
      </c>
      <c r="H82" s="4">
        <f>[4]IC_171123_SO4!AA39</f>
        <v>7.1870000000000003</v>
      </c>
      <c r="I82" s="6">
        <f>[4]IC_171123_SO4!AB39</f>
        <v>0.32850000000000001</v>
      </c>
      <c r="J82" s="6"/>
      <c r="K82" s="6">
        <f>[4]IC_171123_SO4!AC39</f>
        <v>2.483368550970527</v>
      </c>
      <c r="L82" s="6">
        <f>[4]IC_171123_SO4!AD39</f>
        <v>2.4832999999999998</v>
      </c>
    </row>
    <row r="83" spans="1:18" x14ac:dyDescent="0.45">
      <c r="A83" s="4">
        <f>[4]IC_171123_SO4!T40</f>
        <v>7</v>
      </c>
      <c r="B83" s="4" t="str">
        <f>[4]IC_171123_SO4!U40</f>
        <v>0-10-Bb</v>
      </c>
      <c r="C83" s="4">
        <f>[4]IC_171123_SO4!V40</f>
        <v>0</v>
      </c>
      <c r="D83" s="4">
        <f>[4]IC_171123_SO4!W40</f>
        <v>10</v>
      </c>
      <c r="E83" s="4" t="str">
        <f>[4]IC_171123_SO4!X40</f>
        <v>Bb</v>
      </c>
      <c r="F83" s="4" t="str">
        <f>[4]IC_171123_SO4!Y40</f>
        <v>17.11.2023</v>
      </c>
      <c r="G83" s="4">
        <f>[4]IC_171123_SO4!Z40</f>
        <v>1</v>
      </c>
      <c r="H83" s="4">
        <f>[4]IC_171123_SO4!AA40</f>
        <v>7.19</v>
      </c>
      <c r="I83" s="6">
        <f>[4]IC_171123_SO4!AB40</f>
        <v>0.26600000000000001</v>
      </c>
      <c r="J83" s="6"/>
      <c r="K83" s="6">
        <f>[4]IC_171123_SO4!AC40</f>
        <v>2.0297341660694865</v>
      </c>
      <c r="L83" s="6">
        <f>[4]IC_171123_SO4!AD40</f>
        <v>2.0301</v>
      </c>
    </row>
    <row r="84" spans="1:18" x14ac:dyDescent="0.45">
      <c r="A84" s="4">
        <f>[4]IC_171123_SO4!T41</f>
        <v>8</v>
      </c>
      <c r="B84" s="4" t="str">
        <f>[4]IC_171123_SO4!U41</f>
        <v>0-10-Bc</v>
      </c>
      <c r="C84" s="4">
        <f>[4]IC_171123_SO4!V41</f>
        <v>0</v>
      </c>
      <c r="D84" s="4">
        <f>[4]IC_171123_SO4!W41</f>
        <v>10</v>
      </c>
      <c r="E84" s="4" t="str">
        <f>[4]IC_171123_SO4!X41</f>
        <v>Bc</v>
      </c>
      <c r="F84" s="4" t="str">
        <f>[4]IC_171123_SO4!Y41</f>
        <v>17.11.2023</v>
      </c>
      <c r="G84" s="4">
        <f>[4]IC_171123_SO4!Z41</f>
        <v>1</v>
      </c>
      <c r="H84" s="4">
        <f>[4]IC_171123_SO4!AA41</f>
        <v>7.1870000000000003</v>
      </c>
      <c r="I84" s="6">
        <f>[4]IC_171123_SO4!AB41</f>
        <v>0.26440000000000002</v>
      </c>
      <c r="J84" s="6"/>
      <c r="K84" s="6">
        <f>[4]IC_171123_SO4!AC41</f>
        <v>2.0181211258160197</v>
      </c>
      <c r="L84" s="6">
        <f>[4]IC_171123_SO4!AD41</f>
        <v>2.0185</v>
      </c>
    </row>
    <row r="85" spans="1:18" x14ac:dyDescent="0.45">
      <c r="A85" s="10">
        <f>[4]IC_171123_SO4!T42</f>
        <v>9</v>
      </c>
      <c r="B85" s="10" t="str">
        <f>[4]IC_171123_SO4!U42</f>
        <v>10-90-Ta</v>
      </c>
      <c r="C85" s="10">
        <f>[4]IC_171123_SO4!V42</f>
        <v>10</v>
      </c>
      <c r="D85" s="10">
        <f>[4]IC_171123_SO4!W42</f>
        <v>90</v>
      </c>
      <c r="E85" s="10" t="str">
        <f>[4]IC_171123_SO4!X42</f>
        <v>Ta</v>
      </c>
      <c r="F85" s="10" t="str">
        <f>[4]IC_171123_SO4!Y42</f>
        <v>17.11.2023</v>
      </c>
      <c r="G85" s="10">
        <f>[4]IC_171123_SO4!Z42</f>
        <v>1</v>
      </c>
      <c r="H85" s="10">
        <f>[4]IC_171123_SO4!AA42</f>
        <v>7.18</v>
      </c>
      <c r="I85" s="18">
        <f>[4]IC_171123_SO4!AB42</f>
        <v>2.5100000000000001E-2</v>
      </c>
      <c r="J85" s="18"/>
      <c r="K85" s="18">
        <f>[4]IC_171123_SO4!AC42</f>
        <v>0.28124579290691459</v>
      </c>
      <c r="L85" s="18">
        <f>[4]IC_171123_SO4!AD42</f>
        <v>0.28160000000000002</v>
      </c>
    </row>
    <row r="86" spans="1:18" x14ac:dyDescent="0.45">
      <c r="A86" s="10">
        <f>[4]IC_171123_SO4!T43</f>
        <v>10</v>
      </c>
      <c r="B86" s="10" t="str">
        <f>[4]IC_171123_SO4!U43</f>
        <v>10-90-Tb</v>
      </c>
      <c r="C86" s="10">
        <f>[4]IC_171123_SO4!V43</f>
        <v>10</v>
      </c>
      <c r="D86" s="10">
        <f>[4]IC_171123_SO4!W43</f>
        <v>90</v>
      </c>
      <c r="E86" s="10" t="str">
        <f>[4]IC_171123_SO4!X43</f>
        <v>Tb</v>
      </c>
      <c r="F86" s="10" t="str">
        <f>[4]IC_171123_SO4!Y43</f>
        <v>17.11.2023</v>
      </c>
      <c r="G86" s="10">
        <f>[4]IC_171123_SO4!Z43</f>
        <v>1</v>
      </c>
      <c r="H86" s="10">
        <f>[4]IC_171123_SO4!AA43</f>
        <v>7.18</v>
      </c>
      <c r="I86" s="18">
        <f>[4]IC_171123_SO4!AB43</f>
        <v>1.7899999999999999E-2</v>
      </c>
      <c r="J86" s="18"/>
      <c r="K86" s="18">
        <f>[4]IC_171123_SO4!AC43</f>
        <v>0.22898711176631473</v>
      </c>
      <c r="L86" s="18">
        <f>[4]IC_171123_SO4!AD43</f>
        <v>0.22889999999999999</v>
      </c>
    </row>
    <row r="87" spans="1:18" x14ac:dyDescent="0.45">
      <c r="A87" s="10">
        <f>[4]IC_171123_SO4!T44</f>
        <v>11</v>
      </c>
      <c r="B87" s="10" t="str">
        <f>[4]IC_171123_SO4!U44</f>
        <v>10-90-Tc</v>
      </c>
      <c r="C87" s="10">
        <f>[4]IC_171123_SO4!V44</f>
        <v>10</v>
      </c>
      <c r="D87" s="10">
        <f>[4]IC_171123_SO4!W44</f>
        <v>90</v>
      </c>
      <c r="E87" s="10" t="str">
        <f>[4]IC_171123_SO4!X44</f>
        <v>Tc</v>
      </c>
      <c r="F87" s="10" t="str">
        <f>[4]IC_171123_SO4!Y44</f>
        <v>17.11.2023</v>
      </c>
      <c r="G87" s="10">
        <f>[4]IC_171123_SO4!Z44</f>
        <v>1</v>
      </c>
      <c r="H87" s="10">
        <f>[4]IC_171123_SO4!AA44</f>
        <v>7.18</v>
      </c>
      <c r="I87" s="18">
        <f>[4]IC_171123_SO4!AB44</f>
        <v>2.5000000000000001E-2</v>
      </c>
      <c r="J87" s="18"/>
      <c r="K87" s="18">
        <f>[4]IC_171123_SO4!AC44</f>
        <v>0.28051997789107297</v>
      </c>
      <c r="L87" s="18">
        <f>[4]IC_171123_SO4!AD44</f>
        <v>0.28079999999999999</v>
      </c>
    </row>
    <row r="89" spans="1:18" x14ac:dyDescent="0.45">
      <c r="A89" s="1" t="str">
        <f t="shared" ref="A89:G104" si="22">A72</f>
        <v>sample_no</v>
      </c>
      <c r="B89" s="1" t="str">
        <f t="shared" si="22"/>
        <v>sample_id</v>
      </c>
      <c r="C89" s="1" t="str">
        <f t="shared" si="22"/>
        <v>X</v>
      </c>
      <c r="D89" s="1" t="str">
        <f t="shared" si="22"/>
        <v>Y</v>
      </c>
      <c r="E89" s="1" t="str">
        <f t="shared" si="22"/>
        <v>B_T</v>
      </c>
      <c r="F89" s="1" t="str">
        <f t="shared" si="22"/>
        <v>IC_date</v>
      </c>
      <c r="G89" s="1" t="str">
        <f t="shared" si="22"/>
        <v>V_sample_ml</v>
      </c>
      <c r="H89" s="1" t="s">
        <v>54</v>
      </c>
      <c r="I89" s="3" t="str">
        <f>[4]IC_171123_SO4!Y46</f>
        <v>Mean</v>
      </c>
      <c r="J89" s="3" t="str">
        <f>[4]IC_171123_SO4!Z46</f>
        <v>Median</v>
      </c>
      <c r="K89" s="3" t="str">
        <f>[4]IC_171123_SO4!AA46</f>
        <v>Stdev</v>
      </c>
      <c r="L89" s="3" t="str">
        <f>[4]IC_171123_SO4!AB46</f>
        <v>RelStdev</v>
      </c>
      <c r="M89" s="7" t="str">
        <f>[4]IC_171123_SO4!AC46</f>
        <v>Var</v>
      </c>
      <c r="N89" s="1" t="str">
        <f>[4]IC_171123_SO4!AD46</f>
        <v>Max</v>
      </c>
      <c r="O89" s="1" t="str">
        <f>[4]IC_171123_SO4!AE46</f>
        <v>Min</v>
      </c>
      <c r="P89" s="1" t="str">
        <f>[4]IC_171123_SO4!AF46</f>
        <v>Range</v>
      </c>
      <c r="Q89" s="1" t="str">
        <f>[4]IC_171123_SO4!AG46</f>
        <v>Number</v>
      </c>
      <c r="R89" s="1" t="str">
        <f>[4]IC_171123_SO4!AH46</f>
        <v>Std Error</v>
      </c>
    </row>
    <row r="90" spans="1:18" x14ac:dyDescent="0.45">
      <c r="A90" s="10">
        <f t="shared" si="22"/>
        <v>4</v>
      </c>
      <c r="B90" s="10" t="str">
        <f t="shared" si="22"/>
        <v>0-50-T-a</v>
      </c>
      <c r="C90" s="10">
        <f t="shared" si="22"/>
        <v>0</v>
      </c>
      <c r="D90" s="10">
        <f t="shared" si="22"/>
        <v>50</v>
      </c>
      <c r="E90" s="10" t="str">
        <f t="shared" si="22"/>
        <v>Ta</v>
      </c>
      <c r="F90" s="10" t="str">
        <f t="shared" si="22"/>
        <v>10.11.2023</v>
      </c>
      <c r="G90" s="10">
        <f t="shared" si="22"/>
        <v>1</v>
      </c>
      <c r="H90" s="11" t="str">
        <f>[2]IC_101123_SO4!T47</f>
        <v>peak_area_usmin</v>
      </c>
      <c r="I90" s="18">
        <f>[2]IC_101123_SO4!Y47</f>
        <v>8.0266666666666667E-2</v>
      </c>
      <c r="J90" s="18">
        <f>[2]IC_101123_SO4!Z47</f>
        <v>0.08</v>
      </c>
      <c r="K90" s="18">
        <f>[2]IC_101123_SO4!AA47</f>
        <v>1.1239810200058277E-3</v>
      </c>
      <c r="L90" s="18">
        <f>[2]IC_101123_SO4!AB47</f>
        <v>1.4003085797414798</v>
      </c>
      <c r="M90" s="10">
        <f>[2]IC_101123_SO4!AC47</f>
        <v>1.2633333333333409E-6</v>
      </c>
      <c r="N90" s="10">
        <f>[2]IC_101123_SO4!AD47</f>
        <v>8.1500000000000003E-2</v>
      </c>
      <c r="O90" s="10">
        <f>[2]IC_101123_SO4!AE47</f>
        <v>7.9299999999999995E-2</v>
      </c>
      <c r="P90" s="10">
        <f>[2]IC_101123_SO4!AF47</f>
        <v>2.2000000000000075E-3</v>
      </c>
      <c r="Q90" s="10">
        <f>[2]IC_101123_SO4!AG47</f>
        <v>3</v>
      </c>
      <c r="R90" s="13">
        <f>[2]IC_101123_SO4!AH47</f>
        <v>6.4893074446439479E-4</v>
      </c>
    </row>
    <row r="91" spans="1:18" x14ac:dyDescent="0.45">
      <c r="A91" s="10">
        <f t="shared" si="22"/>
        <v>5</v>
      </c>
      <c r="B91" s="10" t="str">
        <f t="shared" si="22"/>
        <v>0-50-T-b</v>
      </c>
      <c r="C91" s="10">
        <f t="shared" si="22"/>
        <v>0</v>
      </c>
      <c r="D91" s="10">
        <f t="shared" si="22"/>
        <v>50</v>
      </c>
      <c r="E91" s="10" t="str">
        <f t="shared" si="22"/>
        <v>Tb</v>
      </c>
      <c r="F91" s="10" t="str">
        <f t="shared" si="22"/>
        <v>17.11.2023</v>
      </c>
      <c r="G91" s="10">
        <f t="shared" si="22"/>
        <v>1</v>
      </c>
      <c r="H91" s="11" t="str">
        <f>[2]IC_101123_SO4!T48</f>
        <v>c_Sulfate_calc_ppm</v>
      </c>
      <c r="I91" s="18">
        <f>[2]IC_101123_SO4!Y48</f>
        <v>0.46972953505296261</v>
      </c>
      <c r="J91" s="18">
        <f>[2]IC_101123_SO4!Z48</f>
        <v>0.46766438590214515</v>
      </c>
      <c r="K91" s="18">
        <f>[2]IC_101123_SO4!AA48</f>
        <v>8.7044566837498755E-3</v>
      </c>
      <c r="L91" s="18">
        <f>[2]IC_101123_SO4!AB48</f>
        <v>1.8530784279443779</v>
      </c>
      <c r="M91" s="10">
        <f>[2]IC_101123_SO4!AC48</f>
        <v>7.5767566159277874E-5</v>
      </c>
      <c r="N91" s="10">
        <f>[2]IC_101123_SO4!AD48</f>
        <v>0.4792808498754933</v>
      </c>
      <c r="O91" s="10">
        <f>[2]IC_101123_SO4!AE48</f>
        <v>0.46224336938124927</v>
      </c>
      <c r="P91" s="10">
        <f>[2]IC_101123_SO4!AF48</f>
        <v>1.7037480494244028E-2</v>
      </c>
      <c r="Q91" s="10">
        <f>[2]IC_101123_SO4!AG48</f>
        <v>3</v>
      </c>
      <c r="R91" s="13">
        <f>[2]IC_101123_SO4!AH48</f>
        <v>5.0255204095124278E-3</v>
      </c>
    </row>
    <row r="92" spans="1:18" x14ac:dyDescent="0.45">
      <c r="A92" s="10">
        <f t="shared" si="22"/>
        <v>6</v>
      </c>
      <c r="B92" s="10" t="str">
        <f t="shared" si="22"/>
        <v>0-50-T-c</v>
      </c>
      <c r="C92" s="10">
        <f t="shared" si="22"/>
        <v>0</v>
      </c>
      <c r="D92" s="10">
        <f t="shared" si="22"/>
        <v>50</v>
      </c>
      <c r="E92" s="10" t="str">
        <f t="shared" si="22"/>
        <v>Tc</v>
      </c>
      <c r="F92" s="10" t="str">
        <f t="shared" si="22"/>
        <v>17.11.2023</v>
      </c>
      <c r="G92" s="10">
        <f t="shared" si="22"/>
        <v>1</v>
      </c>
      <c r="H92" s="11" t="str">
        <f>[2]IC_101123_SO4!T49</f>
        <v>c_Sulfate_measure_ppm</v>
      </c>
      <c r="I92" s="18">
        <f>[2]IC_101123_SO4!Y49</f>
        <v>0.46970000000000001</v>
      </c>
      <c r="J92" s="18">
        <f>[2]IC_101123_SO4!Z49</f>
        <v>0.46789999999999998</v>
      </c>
      <c r="K92" s="18">
        <f>[2]IC_101123_SO4!AA49</f>
        <v>8.8385519175937545E-3</v>
      </c>
      <c r="L92" s="18">
        <f>[2]IC_101123_SO4!AB49</f>
        <v>1.8817440744291578</v>
      </c>
      <c r="M92" s="10">
        <f>[2]IC_101123_SO4!AC49</f>
        <v>7.8120000000000248E-5</v>
      </c>
      <c r="N92" s="10">
        <f>[2]IC_101123_SO4!AD49</f>
        <v>0.4793</v>
      </c>
      <c r="O92" s="10">
        <f>[2]IC_101123_SO4!AE49</f>
        <v>0.46189999999999998</v>
      </c>
      <c r="P92" s="10">
        <f>[2]IC_101123_SO4!AF49</f>
        <v>1.7400000000000027E-2</v>
      </c>
      <c r="Q92" s="10">
        <f>[2]IC_101123_SO4!AG49</f>
        <v>3</v>
      </c>
      <c r="R92" s="13">
        <f>[2]IC_101123_SO4!AH49</f>
        <v>5.1029403288692377E-3</v>
      </c>
    </row>
    <row r="93" spans="1:18" x14ac:dyDescent="0.45">
      <c r="A93" s="4">
        <f t="shared" si="22"/>
        <v>8</v>
      </c>
      <c r="B93" s="4" t="str">
        <f t="shared" si="22"/>
        <v>20-60-B-a</v>
      </c>
      <c r="C93" s="4">
        <f t="shared" si="22"/>
        <v>20</v>
      </c>
      <c r="D93" s="4">
        <f t="shared" si="22"/>
        <v>60</v>
      </c>
      <c r="E93" s="4" t="str">
        <f t="shared" si="22"/>
        <v>Ba</v>
      </c>
      <c r="F93" s="4" t="str">
        <f t="shared" si="22"/>
        <v>17.11.2023</v>
      </c>
      <c r="G93" s="4">
        <f t="shared" si="22"/>
        <v>1</v>
      </c>
      <c r="H93" s="16" t="str">
        <f>[2]IC_101123_SO4!T50</f>
        <v>peak_area_usmin</v>
      </c>
      <c r="I93" s="6">
        <f>[2]IC_101123_SO4!Y50</f>
        <v>1.7666666666666667E-2</v>
      </c>
      <c r="J93" s="6">
        <f>[2]IC_101123_SO4!Z50</f>
        <v>1.7000000000000001E-2</v>
      </c>
      <c r="K93" s="6">
        <f>[2]IC_101123_SO4!AA50</f>
        <v>1.1547005383792505E-3</v>
      </c>
      <c r="L93" s="6">
        <f>[2]IC_101123_SO4!AB50</f>
        <v>6.5360407832787768</v>
      </c>
      <c r="M93" s="4">
        <f>[2]IC_101123_SO4!AC50</f>
        <v>1.3333333333333311E-6</v>
      </c>
      <c r="N93" s="4">
        <f>[2]IC_101123_SO4!AD50</f>
        <v>1.9E-2</v>
      </c>
      <c r="O93" s="4">
        <f>[2]IC_101123_SO4!AE50</f>
        <v>1.7000000000000001E-2</v>
      </c>
      <c r="P93" s="4">
        <f>[2]IC_101123_SO4!AF50</f>
        <v>1.9999999999999983E-3</v>
      </c>
      <c r="Q93" s="4">
        <f>[2]IC_101123_SO4!AG50</f>
        <v>3</v>
      </c>
      <c r="R93" s="5">
        <f>[2]IC_101123_SO4!AH50</f>
        <v>6.666666666666661E-4</v>
      </c>
    </row>
    <row r="94" spans="1:18" x14ac:dyDescent="0.45">
      <c r="A94" s="4">
        <f t="shared" si="22"/>
        <v>9</v>
      </c>
      <c r="B94" s="4" t="str">
        <f t="shared" si="22"/>
        <v>20-60-B-b</v>
      </c>
      <c r="C94" s="4">
        <f t="shared" si="22"/>
        <v>20</v>
      </c>
      <c r="D94" s="4">
        <f t="shared" si="22"/>
        <v>60</v>
      </c>
      <c r="E94" s="4" t="str">
        <f t="shared" si="22"/>
        <v>Bb</v>
      </c>
      <c r="F94" s="4" t="str">
        <f t="shared" si="22"/>
        <v>17.11.2023</v>
      </c>
      <c r="G94" s="4">
        <f t="shared" si="22"/>
        <v>1</v>
      </c>
      <c r="H94" s="16" t="str">
        <f>[2]IC_101123_SO4!T51</f>
        <v>c_Sulfate_calc_ppm</v>
      </c>
      <c r="I94" s="6">
        <f>[2]IC_101123_SO4!Y51</f>
        <v>-1.5064228101433798E-2</v>
      </c>
      <c r="J94" s="6">
        <f>[2]IC_101123_SO4!Z51</f>
        <v>-2.0227100978477418E-2</v>
      </c>
      <c r="K94" s="6">
        <f>[2]IC_101123_SO4!AA51</f>
        <v>8.9423581360588561E-3</v>
      </c>
      <c r="L94" s="6">
        <f>[2]IC_101123_SO4!AB51</f>
        <v>-59.36154229640038</v>
      </c>
      <c r="M94" s="4">
        <f>[2]IC_101123_SO4!AC51</f>
        <v>7.9965769033538006E-5</v>
      </c>
      <c r="N94" s="4">
        <f>[2]IC_101123_SO4!AD51</f>
        <v>-4.7384823473465591E-3</v>
      </c>
      <c r="O94" s="4">
        <f>[2]IC_101123_SO4!AE51</f>
        <v>-2.0227100978477418E-2</v>
      </c>
      <c r="P94" s="4">
        <f>[2]IC_101123_SO4!AF51</f>
        <v>1.5488618631130859E-2</v>
      </c>
      <c r="Q94" s="4">
        <f>[2]IC_101123_SO4!AG51</f>
        <v>3</v>
      </c>
      <c r="R94" s="5">
        <f>[2]IC_101123_SO4!AH51</f>
        <v>5.1628728770436207E-3</v>
      </c>
    </row>
    <row r="95" spans="1:18" x14ac:dyDescent="0.45">
      <c r="A95" s="4">
        <f t="shared" si="22"/>
        <v>10</v>
      </c>
      <c r="B95" s="4" t="str">
        <f t="shared" si="22"/>
        <v>20-60-B-c</v>
      </c>
      <c r="C95" s="4">
        <f t="shared" si="22"/>
        <v>20</v>
      </c>
      <c r="D95" s="4">
        <f t="shared" si="22"/>
        <v>60</v>
      </c>
      <c r="E95" s="4" t="str">
        <f t="shared" si="22"/>
        <v>Bc</v>
      </c>
      <c r="F95" s="4" t="str">
        <f t="shared" si="22"/>
        <v>17.11.2023</v>
      </c>
      <c r="G95" s="4">
        <f t="shared" si="22"/>
        <v>1</v>
      </c>
      <c r="H95" s="16" t="str">
        <f>[2]IC_101123_SO4!T52</f>
        <v>c_Sulfate_measure_ppm</v>
      </c>
      <c r="I95" s="6">
        <f>[2]IC_101123_SO4!Y52</f>
        <v>-1.526666666666667E-2</v>
      </c>
      <c r="J95" s="6">
        <f>[2]IC_101123_SO4!Z52</f>
        <v>-2.0400000000000001E-2</v>
      </c>
      <c r="K95" s="6">
        <f>[2]IC_101123_SO4!AA52</f>
        <v>8.9779359171990765E-3</v>
      </c>
      <c r="L95" s="6">
        <f>[2]IC_101123_SO4!AB52</f>
        <v>-58.807440505670797</v>
      </c>
      <c r="M95" s="4">
        <f>[2]IC_101123_SO4!AC52</f>
        <v>8.0603333333333213E-5</v>
      </c>
      <c r="N95" s="4">
        <f>[2]IC_101123_SO4!AD52</f>
        <v>-4.8999999999999998E-3</v>
      </c>
      <c r="O95" s="4">
        <f>[2]IC_101123_SO4!AE52</f>
        <v>-2.0500000000000001E-2</v>
      </c>
      <c r="P95" s="4">
        <f>[2]IC_101123_SO4!AF52</f>
        <v>1.5600000000000001E-2</v>
      </c>
      <c r="Q95" s="4">
        <f>[2]IC_101123_SO4!AG52</f>
        <v>3</v>
      </c>
      <c r="R95" s="5">
        <f>[2]IC_101123_SO4!AH52</f>
        <v>5.1834137185620965E-3</v>
      </c>
    </row>
    <row r="96" spans="1:18" x14ac:dyDescent="0.45">
      <c r="A96" s="10">
        <f t="shared" si="22"/>
        <v>3</v>
      </c>
      <c r="B96" s="10" t="str">
        <f t="shared" si="22"/>
        <v>20-20-Ta</v>
      </c>
      <c r="C96" s="10">
        <f t="shared" si="22"/>
        <v>20</v>
      </c>
      <c r="D96" s="10">
        <f t="shared" si="22"/>
        <v>20</v>
      </c>
      <c r="E96" s="10" t="str">
        <f t="shared" si="22"/>
        <v>Ta</v>
      </c>
      <c r="F96" s="10" t="str">
        <f t="shared" si="22"/>
        <v>17.11.2023</v>
      </c>
      <c r="G96" s="10">
        <f t="shared" si="22"/>
        <v>1</v>
      </c>
      <c r="H96" s="11" t="str">
        <f>[4]IC_171123_SO4!T47</f>
        <v>peak_area_usmin</v>
      </c>
      <c r="I96" s="18">
        <f>[4]IC_171123_SO4!Y47</f>
        <v>0.11203333333333333</v>
      </c>
      <c r="J96" s="18">
        <f>[4]IC_171123_SO4!Z47</f>
        <v>0.112</v>
      </c>
      <c r="K96" s="18">
        <f>[4]IC_171123_SO4!AA47</f>
        <v>4.5092497528228848E-4</v>
      </c>
      <c r="L96" s="18">
        <f>[4]IC_171123_SO4!AB47</f>
        <v>0.40249179584851691</v>
      </c>
      <c r="M96" s="10">
        <f>[4]IC_171123_SO4!AC47</f>
        <v>2.0333333333333248E-7</v>
      </c>
      <c r="N96" s="10">
        <f>[4]IC_171123_SO4!AD47</f>
        <v>0.1125</v>
      </c>
      <c r="O96" s="10">
        <f>[4]IC_171123_SO4!AE47</f>
        <v>0.1116</v>
      </c>
      <c r="P96" s="10">
        <f>[4]IC_171123_SO4!AF47</f>
        <v>8.9999999999999802E-4</v>
      </c>
      <c r="Q96" s="10">
        <f>[4]IC_171123_SO4!AG47</f>
        <v>3</v>
      </c>
      <c r="R96" s="13">
        <f>[4]IC_171123_SO4!AH47</f>
        <v>2.6034165586355463E-4</v>
      </c>
    </row>
    <row r="97" spans="1:18" x14ac:dyDescent="0.45">
      <c r="A97" s="10">
        <f t="shared" si="22"/>
        <v>4</v>
      </c>
      <c r="B97" s="10" t="str">
        <f t="shared" si="22"/>
        <v>20-20-Tb</v>
      </c>
      <c r="C97" s="10">
        <f t="shared" si="22"/>
        <v>20</v>
      </c>
      <c r="D97" s="10">
        <f t="shared" si="22"/>
        <v>20</v>
      </c>
      <c r="E97" s="10" t="str">
        <f t="shared" si="22"/>
        <v>Tb</v>
      </c>
      <c r="F97" s="10" t="str">
        <f t="shared" si="22"/>
        <v>17.11.2023</v>
      </c>
      <c r="G97" s="10">
        <f t="shared" si="22"/>
        <v>1</v>
      </c>
      <c r="H97" s="11" t="str">
        <f>[4]IC_171123_SO4!T48</f>
        <v>c_Sulfate_calc_ppm</v>
      </c>
      <c r="I97" s="18">
        <f>[4]IC_171123_SO4!Y48</f>
        <v>0.91222098001193563</v>
      </c>
      <c r="J97" s="18">
        <f>[4]IC_171123_SO4!Z48</f>
        <v>0.91197904167332167</v>
      </c>
      <c r="K97" s="18">
        <f>[4]IC_171123_SO4!AA48</f>
        <v>3.2728811807790758E-3</v>
      </c>
      <c r="L97" s="18">
        <f>[4]IC_171123_SO4!AB48</f>
        <v>0.35878161678941578</v>
      </c>
      <c r="M97" s="10">
        <f>[4]IC_171123_SO4!AC48</f>
        <v>1.0711751223497838E-5</v>
      </c>
      <c r="N97" s="10">
        <f>[4]IC_171123_SO4!AD48</f>
        <v>0.91560811675252995</v>
      </c>
      <c r="O97" s="10">
        <f>[4]IC_171123_SO4!AE48</f>
        <v>0.90907578160995517</v>
      </c>
      <c r="P97" s="10">
        <f>[4]IC_171123_SO4!AF48</f>
        <v>6.5323351425747855E-3</v>
      </c>
      <c r="Q97" s="10">
        <f>[4]IC_171123_SO4!AG48</f>
        <v>3</v>
      </c>
      <c r="R97" s="13">
        <f>[4]IC_171123_SO4!AH48</f>
        <v>1.8895988307484598E-3</v>
      </c>
    </row>
    <row r="98" spans="1:18" x14ac:dyDescent="0.45">
      <c r="A98" s="10">
        <f t="shared" si="22"/>
        <v>5</v>
      </c>
      <c r="B98" s="10" t="str">
        <f t="shared" si="22"/>
        <v>20-20-Tc</v>
      </c>
      <c r="C98" s="10">
        <f t="shared" si="22"/>
        <v>20</v>
      </c>
      <c r="D98" s="10">
        <f t="shared" si="22"/>
        <v>20</v>
      </c>
      <c r="E98" s="10" t="str">
        <f t="shared" si="22"/>
        <v>Tc</v>
      </c>
      <c r="F98" s="10" t="str">
        <f t="shared" si="22"/>
        <v>17.11.2023</v>
      </c>
      <c r="G98" s="10">
        <f t="shared" si="22"/>
        <v>1</v>
      </c>
      <c r="H98" s="11" t="str">
        <f>[4]IC_171123_SO4!T49</f>
        <v>c_Sulfate_measure_ppm</v>
      </c>
      <c r="I98" s="18">
        <f>[4]IC_171123_SO4!Y49</f>
        <v>0.91223333333333334</v>
      </c>
      <c r="J98" s="18">
        <f>[4]IC_171123_SO4!Z49</f>
        <v>0.91210000000000002</v>
      </c>
      <c r="K98" s="18">
        <f>[4]IC_171123_SO4!AA49</f>
        <v>3.2020826556060679E-3</v>
      </c>
      <c r="L98" s="18">
        <f>[4]IC_171123_SO4!AB49</f>
        <v>0.35101574768217941</v>
      </c>
      <c r="M98" s="10">
        <f>[4]IC_171123_SO4!AC49</f>
        <v>1.0253333333333207E-5</v>
      </c>
      <c r="N98" s="10">
        <f>[4]IC_171123_SO4!AD49</f>
        <v>0.91549999999999998</v>
      </c>
      <c r="O98" s="10">
        <f>[4]IC_171123_SO4!AE49</f>
        <v>0.90910000000000002</v>
      </c>
      <c r="P98" s="10">
        <f>[4]IC_171123_SO4!AF49</f>
        <v>6.3999999999999613E-3</v>
      </c>
      <c r="Q98" s="10">
        <f>[4]IC_171123_SO4!AG49</f>
        <v>3</v>
      </c>
      <c r="R98" s="13">
        <f>[4]IC_171123_SO4!AH49</f>
        <v>1.8487232831815952E-3</v>
      </c>
    </row>
    <row r="99" spans="1:18" x14ac:dyDescent="0.45">
      <c r="A99" s="4">
        <f t="shared" si="22"/>
        <v>6</v>
      </c>
      <c r="B99" s="4" t="str">
        <f t="shared" si="22"/>
        <v>0-10-Ba</v>
      </c>
      <c r="C99" s="4">
        <f t="shared" si="22"/>
        <v>0</v>
      </c>
      <c r="D99" s="4">
        <f t="shared" si="22"/>
        <v>10</v>
      </c>
      <c r="E99" s="4" t="str">
        <f t="shared" si="22"/>
        <v>Ba</v>
      </c>
      <c r="F99" s="4" t="str">
        <f t="shared" si="22"/>
        <v>17.11.2023</v>
      </c>
      <c r="G99" s="4">
        <f t="shared" si="22"/>
        <v>1</v>
      </c>
      <c r="H99" s="16" t="str">
        <f>[4]IC_171123_SO4!T50</f>
        <v>peak_area_usmin</v>
      </c>
      <c r="I99" s="6">
        <f>[4]IC_171123_SO4!Y50</f>
        <v>0.2863</v>
      </c>
      <c r="J99" s="6">
        <f>[4]IC_171123_SO4!Z50</f>
        <v>0.26600000000000001</v>
      </c>
      <c r="K99" s="6">
        <f>[4]IC_171123_SO4!AA50</f>
        <v>3.6555027014078763E-2</v>
      </c>
      <c r="L99" s="6">
        <f>[4]IC_171123_SO4!AB50</f>
        <v>12.768084880921677</v>
      </c>
      <c r="M99" s="4">
        <f>[4]IC_171123_SO4!AC50</f>
        <v>1.3362700000000283E-3</v>
      </c>
      <c r="N99" s="4">
        <f>[4]IC_171123_SO4!AD50</f>
        <v>0.32850000000000001</v>
      </c>
      <c r="O99" s="4">
        <f>[4]IC_171123_SO4!AE50</f>
        <v>0.26440000000000002</v>
      </c>
      <c r="P99" s="4">
        <f>[4]IC_171123_SO4!AF50</f>
        <v>6.409999999999999E-2</v>
      </c>
      <c r="Q99" s="4">
        <f>[4]IC_171123_SO4!AG50</f>
        <v>3</v>
      </c>
      <c r="R99" s="5">
        <f>[4]IC_171123_SO4!AH50</f>
        <v>2.1105054686812418E-2</v>
      </c>
    </row>
    <row r="100" spans="1:18" x14ac:dyDescent="0.45">
      <c r="A100" s="4">
        <f t="shared" si="22"/>
        <v>7</v>
      </c>
      <c r="B100" s="4" t="str">
        <f t="shared" si="22"/>
        <v>0-10-Bb</v>
      </c>
      <c r="C100" s="4">
        <f t="shared" si="22"/>
        <v>0</v>
      </c>
      <c r="D100" s="4">
        <f t="shared" si="22"/>
        <v>10</v>
      </c>
      <c r="E100" s="4" t="str">
        <f t="shared" si="22"/>
        <v>Bb</v>
      </c>
      <c r="F100" s="4" t="str">
        <f t="shared" si="22"/>
        <v>17.11.2023</v>
      </c>
      <c r="G100" s="4">
        <f t="shared" si="22"/>
        <v>1</v>
      </c>
      <c r="H100" s="16" t="str">
        <f>[4]IC_171123_SO4!T51</f>
        <v>c_Sulfate_calc_ppm</v>
      </c>
      <c r="I100" s="6">
        <f>[4]IC_171123_SO4!Y51</f>
        <v>2.1770746142853441</v>
      </c>
      <c r="J100" s="6">
        <f>[4]IC_171123_SO4!Z51</f>
        <v>2.0297341660694865</v>
      </c>
      <c r="K100" s="6">
        <f>[4]IC_171123_SO4!AA51</f>
        <v>0.26532187511315786</v>
      </c>
      <c r="L100" s="6">
        <f>[4]IC_171123_SO4!AB51</f>
        <v>12.187082306329385</v>
      </c>
      <c r="M100" s="4">
        <f>[4]IC_171123_SO4!AC51</f>
        <v>7.0395697413562136E-2</v>
      </c>
      <c r="N100" s="4">
        <f>[4]IC_171123_SO4!AD51</f>
        <v>2.483368550970527</v>
      </c>
      <c r="O100" s="4">
        <f>[4]IC_171123_SO4!AE51</f>
        <v>2.0181211258160197</v>
      </c>
      <c r="P100" s="4">
        <f>[4]IC_171123_SO4!AF51</f>
        <v>0.46524742515450734</v>
      </c>
      <c r="Q100" s="4">
        <f>[4]IC_171123_SO4!AG51</f>
        <v>3</v>
      </c>
      <c r="R100" s="5">
        <f>[4]IC_171123_SO4!AH51</f>
        <v>0.15318365601847797</v>
      </c>
    </row>
    <row r="101" spans="1:18" x14ac:dyDescent="0.45">
      <c r="A101" s="4">
        <f t="shared" si="22"/>
        <v>8</v>
      </c>
      <c r="B101" s="4" t="str">
        <f t="shared" si="22"/>
        <v>0-10-Bc</v>
      </c>
      <c r="C101" s="4">
        <f t="shared" si="22"/>
        <v>0</v>
      </c>
      <c r="D101" s="4">
        <f t="shared" si="22"/>
        <v>10</v>
      </c>
      <c r="E101" s="4" t="str">
        <f t="shared" si="22"/>
        <v>Bc</v>
      </c>
      <c r="F101" s="4" t="str">
        <f t="shared" si="22"/>
        <v>17.11.2023</v>
      </c>
      <c r="G101" s="4">
        <f t="shared" si="22"/>
        <v>1</v>
      </c>
      <c r="H101" s="16" t="str">
        <f>[4]IC_171123_SO4!T52</f>
        <v>c_Sulfate_measure_ppm</v>
      </c>
      <c r="I101" s="6">
        <f>[4]IC_171123_SO4!Y52</f>
        <v>2.1773000000000002</v>
      </c>
      <c r="J101" s="6">
        <f>[4]IC_171123_SO4!Z52</f>
        <v>2.0301</v>
      </c>
      <c r="K101" s="6">
        <f>[4]IC_171123_SO4!AA52</f>
        <v>0.26506723675324334</v>
      </c>
      <c r="L101" s="6">
        <f>[4]IC_171123_SO4!AB52</f>
        <v>12.174125602959782</v>
      </c>
      <c r="M101" s="4">
        <f>[4]IC_171123_SO4!AC52</f>
        <v>7.0260639999999958E-2</v>
      </c>
      <c r="N101" s="4">
        <f>[4]IC_171123_SO4!AD52</f>
        <v>2.4832999999999998</v>
      </c>
      <c r="O101" s="4">
        <f>[4]IC_171123_SO4!AE52</f>
        <v>2.0185</v>
      </c>
      <c r="P101" s="4">
        <f>[4]IC_171123_SO4!AF52</f>
        <v>0.46479999999999988</v>
      </c>
      <c r="Q101" s="4">
        <f>[4]IC_171123_SO4!AG52</f>
        <v>3</v>
      </c>
      <c r="R101" s="5">
        <f>[4]IC_171123_SO4!AH52</f>
        <v>0.1530366404928353</v>
      </c>
    </row>
    <row r="102" spans="1:18" x14ac:dyDescent="0.45">
      <c r="A102" s="10">
        <f t="shared" si="22"/>
        <v>9</v>
      </c>
      <c r="B102" s="10" t="str">
        <f t="shared" si="22"/>
        <v>10-90-Ta</v>
      </c>
      <c r="C102" s="10">
        <f t="shared" si="22"/>
        <v>10</v>
      </c>
      <c r="D102" s="10">
        <f t="shared" si="22"/>
        <v>90</v>
      </c>
      <c r="E102" s="10" t="str">
        <f t="shared" si="22"/>
        <v>Ta</v>
      </c>
      <c r="F102" s="10" t="str">
        <f t="shared" si="22"/>
        <v>17.11.2023</v>
      </c>
      <c r="G102" s="10">
        <f t="shared" si="22"/>
        <v>1</v>
      </c>
      <c r="H102" s="11" t="str">
        <f>[4]IC_171123_SO4!T53</f>
        <v>peak_area_usmin</v>
      </c>
      <c r="I102" s="18">
        <f>[4]IC_171123_SO4!Y53</f>
        <v>2.2666666666666668E-2</v>
      </c>
      <c r="J102" s="18">
        <f>[4]IC_171123_SO4!Z53</f>
        <v>2.5000000000000001E-2</v>
      </c>
      <c r="K102" s="18">
        <f>[4]IC_171123_SO4!AA53</f>
        <v>4.1283572196859778E-3</v>
      </c>
      <c r="L102" s="18">
        <f>[4]IC_171123_SO4!AB53</f>
        <v>18.213340675085192</v>
      </c>
      <c r="M102" s="10">
        <f>[4]IC_171123_SO4!AC53</f>
        <v>1.704333333333334E-5</v>
      </c>
      <c r="N102" s="10">
        <f>[4]IC_171123_SO4!AD53</f>
        <v>2.5100000000000001E-2</v>
      </c>
      <c r="O102" s="10">
        <f>[4]IC_171123_SO4!AE53</f>
        <v>1.7899999999999999E-2</v>
      </c>
      <c r="P102" s="10">
        <f>[4]IC_171123_SO4!AF53</f>
        <v>7.2000000000000015E-3</v>
      </c>
      <c r="Q102" s="10">
        <f>[4]IC_171123_SO4!AG53</f>
        <v>3</v>
      </c>
      <c r="R102" s="13">
        <f>[4]IC_171123_SO4!AH53</f>
        <v>2.3835081520966342E-3</v>
      </c>
    </row>
    <row r="103" spans="1:18" x14ac:dyDescent="0.45">
      <c r="A103" s="10">
        <f t="shared" si="22"/>
        <v>10</v>
      </c>
      <c r="B103" s="10" t="str">
        <f t="shared" si="22"/>
        <v>10-90-Tb</v>
      </c>
      <c r="C103" s="10">
        <f t="shared" si="22"/>
        <v>10</v>
      </c>
      <c r="D103" s="10">
        <f t="shared" si="22"/>
        <v>90</v>
      </c>
      <c r="E103" s="10" t="str">
        <f t="shared" si="22"/>
        <v>Tb</v>
      </c>
      <c r="F103" s="10" t="str">
        <f t="shared" si="22"/>
        <v>17.11.2023</v>
      </c>
      <c r="G103" s="10">
        <f t="shared" si="22"/>
        <v>1</v>
      </c>
      <c r="H103" s="11" t="str">
        <f>[4]IC_171123_SO4!T54</f>
        <v>c_Sulfate_calc_ppm</v>
      </c>
      <c r="I103" s="18">
        <f>[4]IC_171123_SO4!Y54</f>
        <v>0.26358429418810075</v>
      </c>
      <c r="J103" s="18">
        <f>[4]IC_171123_SO4!Z54</f>
        <v>0.28051997789107297</v>
      </c>
      <c r="K103" s="18">
        <f>[4]IC_171123_SO4!AA54</f>
        <v>2.9964236608064299E-2</v>
      </c>
      <c r="L103" s="18">
        <f>[4]IC_171123_SO4!AB54</f>
        <v>11.367990152964511</v>
      </c>
      <c r="M103" s="10">
        <f>[4]IC_171123_SO4!AC54</f>
        <v>8.9785547550406074E-4</v>
      </c>
      <c r="N103" s="10">
        <f>[4]IC_171123_SO4!AD54</f>
        <v>0.28124579290691459</v>
      </c>
      <c r="O103" s="10">
        <f>[4]IC_171123_SO4!AE54</f>
        <v>0.22898711176631473</v>
      </c>
      <c r="P103" s="10">
        <f>[4]IC_171123_SO4!AF54</f>
        <v>5.2258681140599866E-2</v>
      </c>
      <c r="Q103" s="10">
        <f>[4]IC_171123_SO4!AG54</f>
        <v>3</v>
      </c>
      <c r="R103" s="13">
        <f>[4]IC_171123_SO4!AH54</f>
        <v>1.7299860071727562E-2</v>
      </c>
    </row>
    <row r="104" spans="1:18" x14ac:dyDescent="0.45">
      <c r="A104" s="10">
        <f t="shared" si="22"/>
        <v>11</v>
      </c>
      <c r="B104" s="10" t="str">
        <f t="shared" si="22"/>
        <v>10-90-Tc</v>
      </c>
      <c r="C104" s="10">
        <f t="shared" si="22"/>
        <v>10</v>
      </c>
      <c r="D104" s="10">
        <f t="shared" si="22"/>
        <v>90</v>
      </c>
      <c r="E104" s="10" t="str">
        <f t="shared" si="22"/>
        <v>Tc</v>
      </c>
      <c r="F104" s="10" t="str">
        <f t="shared" si="22"/>
        <v>17.11.2023</v>
      </c>
      <c r="G104" s="10">
        <f t="shared" si="22"/>
        <v>1</v>
      </c>
      <c r="H104" s="11" t="str">
        <f>[4]IC_171123_SO4!T55</f>
        <v>c_Sulfate_measure_ppm</v>
      </c>
      <c r="I104" s="18">
        <f>[4]IC_171123_SO4!Y55</f>
        <v>0.26376666666666665</v>
      </c>
      <c r="J104" s="18">
        <f>[4]IC_171123_SO4!Z55</f>
        <v>0.28079999999999999</v>
      </c>
      <c r="K104" s="18">
        <f>[4]IC_171123_SO4!AA55</f>
        <v>3.0198068370896405E-2</v>
      </c>
      <c r="L104" s="18">
        <f>[4]IC_171123_SO4!AB55</f>
        <v>11.448781133917505</v>
      </c>
      <c r="M104" s="10">
        <f>[4]IC_171123_SO4!AC55</f>
        <v>9.1192333333333384E-4</v>
      </c>
      <c r="N104" s="10">
        <f>[4]IC_171123_SO4!AD55</f>
        <v>0.28160000000000002</v>
      </c>
      <c r="O104" s="10">
        <f>[4]IC_171123_SO4!AE55</f>
        <v>0.22889999999999999</v>
      </c>
      <c r="P104" s="10">
        <f>[4]IC_171123_SO4!AF55</f>
        <v>5.2700000000000025E-2</v>
      </c>
      <c r="Q104" s="10">
        <f>[4]IC_171123_SO4!AG55</f>
        <v>3</v>
      </c>
      <c r="R104" s="13">
        <f>[4]IC_171123_SO4!AH55</f>
        <v>1.7434862902943764E-2</v>
      </c>
    </row>
  </sheetData>
  <conditionalFormatting sqref="H91 H100">
    <cfRule type="cellIs" dxfId="26" priority="14" operator="lessThan">
      <formula>$U$13</formula>
    </cfRule>
    <cfRule type="cellIs" dxfId="25" priority="15" operator="lessThan">
      <formula>$V$13</formula>
    </cfRule>
  </conditionalFormatting>
  <conditionalFormatting sqref="H92 H101">
    <cfRule type="cellIs" dxfId="24" priority="12" operator="lessThan">
      <formula>$U$14</formula>
    </cfRule>
    <cfRule type="cellIs" dxfId="23" priority="13" operator="lessThan">
      <formula>$V$14</formula>
    </cfRule>
  </conditionalFormatting>
  <conditionalFormatting sqref="H94 H103">
    <cfRule type="cellIs" dxfId="22" priority="10" operator="lessThan">
      <formula>$U$13</formula>
    </cfRule>
    <cfRule type="cellIs" dxfId="21" priority="11" operator="lessThan">
      <formula>$V$13</formula>
    </cfRule>
  </conditionalFormatting>
  <conditionalFormatting sqref="H95 H104">
    <cfRule type="cellIs" dxfId="20" priority="8" operator="lessThan">
      <formula>$U$14</formula>
    </cfRule>
    <cfRule type="cellIs" dxfId="19" priority="9" operator="lessThan">
      <formula>$V$14</formula>
    </cfRule>
  </conditionalFormatting>
  <conditionalFormatting sqref="H97">
    <cfRule type="cellIs" dxfId="18" priority="6" operator="lessThan">
      <formula>$U$13</formula>
    </cfRule>
    <cfRule type="cellIs" dxfId="17" priority="7" operator="lessThan">
      <formula>$V$13</formula>
    </cfRule>
  </conditionalFormatting>
  <conditionalFormatting sqref="H98">
    <cfRule type="cellIs" dxfId="16" priority="4" operator="lessThan">
      <formula>$U$14</formula>
    </cfRule>
    <cfRule type="cellIs" dxfId="15" priority="5" operator="lessThan">
      <formula>$V$14</formula>
    </cfRule>
  </conditionalFormatting>
  <conditionalFormatting sqref="I3:I15">
    <cfRule type="cellIs" dxfId="14" priority="3" operator="lessThan">
      <formula>$S$8</formula>
    </cfRule>
  </conditionalFormatting>
  <conditionalFormatting sqref="K2">
    <cfRule type="cellIs" dxfId="13" priority="24" operator="lessThan">
      <formula>$U$13</formula>
    </cfRule>
    <cfRule type="cellIs" dxfId="12" priority="25" operator="lessThan">
      <formula>$V$13</formula>
    </cfRule>
  </conditionalFormatting>
  <conditionalFormatting sqref="K3:K15">
    <cfRule type="cellIs" dxfId="11" priority="2" operator="lessThan">
      <formula>$U$8</formula>
    </cfRule>
  </conditionalFormatting>
  <conditionalFormatting sqref="K21">
    <cfRule type="cellIs" dxfId="10" priority="20" operator="lessThan">
      <formula>$U$13</formula>
    </cfRule>
    <cfRule type="cellIs" dxfId="9" priority="21" operator="lessThan">
      <formula>$V$13</formula>
    </cfRule>
  </conditionalFormatting>
  <conditionalFormatting sqref="K72">
    <cfRule type="cellIs" dxfId="8" priority="16" operator="lessThan">
      <formula>$U$13</formula>
    </cfRule>
    <cfRule type="cellIs" dxfId="7" priority="17" operator="lessThan">
      <formula>$V$13</formula>
    </cfRule>
  </conditionalFormatting>
  <conditionalFormatting sqref="L2">
    <cfRule type="cellIs" dxfId="6" priority="26" operator="lessThan">
      <formula>$U$14</formula>
    </cfRule>
    <cfRule type="cellIs" dxfId="5" priority="27" operator="lessThan">
      <formula>$V$14</formula>
    </cfRule>
  </conditionalFormatting>
  <conditionalFormatting sqref="L3:L15">
    <cfRule type="cellIs" dxfId="4" priority="1" operator="lessThan">
      <formula>$W$8</formula>
    </cfRule>
  </conditionalFormatting>
  <conditionalFormatting sqref="L21">
    <cfRule type="cellIs" dxfId="3" priority="22" operator="lessThan">
      <formula>$U$14</formula>
    </cfRule>
    <cfRule type="cellIs" dxfId="2" priority="23" operator="lessThan">
      <formula>$V$14</formula>
    </cfRule>
  </conditionalFormatting>
  <conditionalFormatting sqref="L72">
    <cfRule type="cellIs" dxfId="1" priority="18" operator="lessThan">
      <formula>$U$14</formula>
    </cfRule>
    <cfRule type="cellIs" dxfId="0" priority="19" operator="lessThan">
      <formula>$V$14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8" ma:contentTypeDescription="Create a new document." ma:contentTypeScope="" ma:versionID="074d35a6dd4191d6f8c7712e5ffb8bc7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32d751bff254c022e2db18e8caa3be9b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C6526DAF-94FA-4E4C-90F7-5FA689F77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1829A-8F85-460B-807A-9CA7D85D0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53E95-3838-405C-BE72-68B1DFFAB0F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060653-C268-462B-AB55-C549CF5F7F57}">
  <ds:schemaRefs>
    <ds:schemaRef ds:uri="fdb7c1ac-29a4-4544-9ce2-fbe0ce024e61"/>
    <ds:schemaRef ds:uri="http://purl.org/dc/elements/1.1/"/>
    <ds:schemaRef ds:uri="http://www.w3.org/XML/1998/namespace"/>
    <ds:schemaRef ds:uri="b9494818-4157-4856-becf-245aaf201f8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IC_Cl</vt:lpstr>
      <vt:lpstr>Quality_Cl</vt:lpstr>
      <vt:lpstr>IC_Nitrite</vt:lpstr>
      <vt:lpstr>Quality_Nitrite</vt:lpstr>
      <vt:lpstr>IC_Nitrate</vt:lpstr>
      <vt:lpstr>Quality_Nitrate</vt:lpstr>
      <vt:lpstr>IC_SO4</vt:lpstr>
      <vt:lpstr>Quality_SO4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2024-01-18T17:19:18Z</dcterms:created>
  <dcterms:modified xsi:type="dcterms:W3CDTF">2024-01-26T11:50:59Z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