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2" i="2"/>
  <c r="W3" i="2"/>
  <c r="E20" i="3"/>
  <c r="U3" i="2"/>
  <c r="X17" i="2"/>
  <c r="X14" i="2"/>
  <c r="X3" i="2"/>
  <c r="X13" i="2"/>
  <c r="E14" i="3"/>
  <c r="X10" i="2"/>
  <c r="E32" i="3"/>
  <c r="X16" i="2"/>
  <c r="X9" i="2"/>
  <c r="Q3" i="2"/>
  <c r="X15" i="2"/>
  <c r="X18" i="2"/>
  <c r="X11" i="2"/>
  <c r="T3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9" i="2"/>
  <c r="G9" i="2" s="1"/>
  <c r="F10" i="2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<sst xmlns="http://schemas.openxmlformats.org/spreadsheetml/2006/main" count="129" uniqueCount="63">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</sst>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3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5.94407164352" createdVersion="7" refreshedVersion="6" minRefreshableVersion="3" recordCount="3">
  <cacheSource type="worksheet">
    <worksheetSource name="Tabla1"/>
  </cacheSource>
  <cacheFields count="10">
    <cacheField name="Fecha" numFmtId="166">
      <sharedItems containsSemiMixedTypes="0" containsNonDate="0" containsDate="1" containsString="0" minDate="2000-01-12T00:00:00" maxDate="2000-01-27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0"/>
    </cacheField>
    <cacheField name="Total PnL" numFmtId="165">
      <sharedItems containsSemiMixedTypes="0" containsString="0" containsNumber="1" minValue="-1001.12" maxValue="-1.1200000000000001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5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6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9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m="1" x="344"/>
        <item m="1" x="48"/>
        <item m="1" x="106"/>
        <item m="1" x="164"/>
        <item m="1" x="227"/>
        <item m="1" x="258"/>
        <item m="1" x="290"/>
        <item m="1" x="319"/>
        <item m="1" x="349"/>
        <item m="1" x="22"/>
        <item m="1" x="54"/>
        <item m="1" x="81"/>
        <item m="1" x="111"/>
        <item m="1" x="125"/>
        <item m="1" x="139"/>
        <item m="1" x="154"/>
        <item m="1" x="170"/>
        <item m="1" x="187"/>
        <item m="1" x="202"/>
        <item m="1" x="217"/>
        <item m="1" x="233"/>
        <item m="1" x="248"/>
        <item m="1" x="265"/>
        <item m="1" x="280"/>
        <item m="1" x="296"/>
        <item m="1" x="311"/>
        <item m="1" x="326"/>
        <item m="1" x="339"/>
        <item m="1" x="355"/>
        <item m="1" x="181"/>
        <item m="1" x="12"/>
        <item m="1" x="197"/>
        <item m="1" x="28"/>
        <item m="1" x="212"/>
        <item m="1" x="43"/>
        <item m="1" x="228"/>
        <item m="1" x="59"/>
        <item m="1" x="243"/>
        <item m="1" x="72"/>
        <item m="1" x="259"/>
        <item m="1" x="87"/>
        <item m="1" x="275"/>
        <item m="1" x="101"/>
        <item m="1" x="291"/>
        <item m="1" x="116"/>
        <item m="1" x="305"/>
        <item m="1" x="130"/>
        <item m="1" x="320"/>
        <item m="1" x="144"/>
        <item m="1" x="334"/>
        <item m="1" x="159"/>
        <item m="1" x="350"/>
        <item m="1" x="176"/>
        <item m="1" x="7"/>
        <item m="1" x="192"/>
        <item m="1" x="23"/>
        <item m="1" x="207"/>
        <item m="1" x="38"/>
        <item m="1" x="223"/>
        <item m="1" x="55"/>
        <item m="1" x="239"/>
        <item m="1" x="150"/>
        <item m="1" x="68"/>
        <item m="1" x="340"/>
        <item m="1" x="253"/>
        <item m="1" x="165"/>
        <item m="1" x="82"/>
        <item m="1" x="356"/>
        <item m="1" x="270"/>
        <item m="1" x="182"/>
        <item m="1" x="96"/>
        <item m="1" x="13"/>
        <item m="1" x="285"/>
        <item m="1" x="198"/>
        <item m="1" x="112"/>
        <item m="1" x="29"/>
        <item m="1" x="301"/>
        <item m="1" x="213"/>
        <item m="1" x="126"/>
        <item m="1" x="44"/>
        <item m="1" x="315"/>
        <item m="1" x="229"/>
        <item m="1" x="140"/>
        <item m="1" x="60"/>
        <item m="1" x="330"/>
        <item m="1" x="244"/>
        <item m="1" x="155"/>
        <item m="1" x="73"/>
        <item m="1" x="345"/>
        <item m="1" x="260"/>
        <item m="1" x="171"/>
        <item m="1" x="88"/>
        <item m="1" x="3"/>
        <item m="1" x="276"/>
        <item m="1" x="188"/>
        <item m="1" x="102"/>
        <item m="1" x="18"/>
        <item m="1" x="292"/>
        <item m="1" x="203"/>
        <item m="1" x="117"/>
        <item m="1" x="33"/>
        <item m="1" x="306"/>
        <item m="1" x="218"/>
        <item m="1" x="131"/>
        <item m="1" x="49"/>
        <item m="1" x="321"/>
        <item m="1" x="234"/>
        <item m="1" x="145"/>
        <item m="1" x="64"/>
        <item m="1" x="335"/>
        <item m="1" x="249"/>
        <item m="1" x="160"/>
        <item m="1" x="77"/>
        <item m="1" x="351"/>
        <item m="1" x="266"/>
        <item m="1" x="177"/>
        <item m="1" x="92"/>
        <item m="1" x="8"/>
        <item m="1" x="281"/>
        <item m="1" x="193"/>
        <item m="1" x="107"/>
        <item m="1" x="24"/>
        <item m="1" x="297"/>
        <item m="1" x="208"/>
        <item m="1" x="121"/>
        <item m="1" x="261"/>
        <item m="1" x="39"/>
        <item m="1" x="172"/>
        <item m="1" x="312"/>
        <item m="1" x="89"/>
        <item m="1" x="224"/>
        <item m="1" x="4"/>
        <item m="1" x="136"/>
        <item m="1" x="277"/>
        <item m="1" x="56"/>
        <item m="1" x="189"/>
        <item m="1" x="327"/>
        <item m="1" x="103"/>
        <item m="1" x="240"/>
        <item m="1" x="19"/>
        <item m="1" x="151"/>
        <item m="1" x="293"/>
        <item m="1" x="69"/>
        <item m="1" x="204"/>
        <item m="1" x="341"/>
        <item m="1" x="118"/>
        <item m="1" x="254"/>
        <item m="1" x="34"/>
        <item m="1" x="166"/>
        <item m="1" x="307"/>
        <item m="1" x="83"/>
        <item m="1" x="219"/>
        <item m="1" x="357"/>
        <item m="1" x="132"/>
        <item m="1" x="271"/>
        <item m="1" x="50"/>
        <item m="1" x="183"/>
        <item m="1" x="322"/>
        <item m="1" x="97"/>
        <item m="1" x="235"/>
        <item m="1" x="14"/>
        <item m="1" x="146"/>
        <item m="1" x="286"/>
        <item m="1" x="65"/>
        <item m="1" x="199"/>
        <item m="1" x="336"/>
        <item m="1" x="113"/>
        <item m="1" x="250"/>
        <item m="1" x="30"/>
        <item m="1" x="161"/>
        <item m="1" x="302"/>
        <item m="1" x="78"/>
        <item m="1" x="214"/>
        <item m="1" x="352"/>
        <item m="1" x="127"/>
        <item m="1" x="267"/>
        <item m="1" x="45"/>
        <item m="1" x="178"/>
        <item m="1" x="316"/>
        <item m="1" x="93"/>
        <item m="1" x="230"/>
        <item m="1" x="9"/>
        <item m="1" x="141"/>
        <item m="1" x="282"/>
        <item m="1" x="61"/>
        <item m="1" x="194"/>
        <item m="1" x="331"/>
        <item m="1" x="108"/>
        <item m="1" x="245"/>
        <item m="1" x="25"/>
        <item m="1" x="156"/>
        <item m="1" x="298"/>
        <item m="1" x="74"/>
        <item m="1" x="209"/>
        <item m="1" x="346"/>
        <item m="1" x="122"/>
        <item m="1" x="262"/>
        <item m="1" x="40"/>
        <item m="1" x="173"/>
        <item m="1" x="313"/>
        <item m="1" x="90"/>
        <item m="1" x="225"/>
        <item m="1" x="5"/>
        <item m="1" x="137"/>
        <item m="1" x="278"/>
        <item m="1" x="57"/>
        <item m="1" x="190"/>
        <item m="1" x="328"/>
        <item m="1" x="104"/>
        <item m="1" x="241"/>
        <item m="1" x="20"/>
        <item m="1" x="152"/>
        <item m="1" x="294"/>
        <item m="1" x="70"/>
        <item m="1" x="205"/>
        <item m="1" x="342"/>
        <item m="1" x="119"/>
        <item m="1" x="255"/>
        <item m="1" x="35"/>
        <item m="1" x="167"/>
        <item m="1" x="308"/>
        <item m="1" x="84"/>
        <item m="1" x="220"/>
        <item m="1" x="358"/>
        <item m="1" x="133"/>
        <item m="1" x="272"/>
        <item m="1" x="51"/>
        <item m="1" x="184"/>
        <item m="1" x="323"/>
        <item m="1" x="98"/>
        <item m="1" x="236"/>
        <item m="1" x="15"/>
        <item m="1" x="147"/>
        <item m="1" x="287"/>
        <item m="1" x="66"/>
        <item m="1" x="200"/>
        <item m="1" x="337"/>
        <item m="1" x="114"/>
        <item m="1" x="251"/>
        <item m="1" x="31"/>
        <item m="1" x="162"/>
        <item m="1" x="303"/>
        <item m="1" x="79"/>
        <item m="1" x="215"/>
        <item m="1" x="353"/>
        <item m="1" x="128"/>
        <item m="1" x="268"/>
        <item m="1" x="46"/>
        <item m="1" x="179"/>
        <item m="1" x="317"/>
        <item m="1" x="94"/>
        <item m="1" x="231"/>
        <item m="1" x="10"/>
        <item m="1" x="256"/>
        <item m="1" x="142"/>
        <item m="1" x="36"/>
        <item m="1" x="283"/>
        <item m="1" x="168"/>
        <item m="1" x="62"/>
        <item m="1" x="309"/>
        <item m="1" x="195"/>
        <item m="1" x="85"/>
        <item m="1" x="332"/>
        <item m="1" x="221"/>
        <item m="1" x="109"/>
        <item m="1" x="359"/>
        <item m="1" x="246"/>
        <item m="1" x="134"/>
        <item m="1" x="26"/>
        <item m="1" x="273"/>
        <item m="1" x="157"/>
        <item m="1" x="52"/>
        <item m="1" x="299"/>
        <item m="1" x="185"/>
        <item m="1" x="75"/>
        <item m="1" x="324"/>
        <item m="1" x="210"/>
        <item m="1" x="99"/>
        <item m="1" x="347"/>
        <item m="1" x="237"/>
        <item m="1" x="123"/>
        <item m="1" x="16"/>
        <item m="1" x="263"/>
        <item m="1" x="148"/>
        <item m="1" x="41"/>
        <item m="1" x="288"/>
        <item m="1" x="174"/>
        <item m="1" x="67"/>
        <item m="1" x="314"/>
        <item m="1" x="201"/>
        <item m="1" x="91"/>
        <item m="1" x="338"/>
        <item m="1" x="226"/>
        <item m="1" x="115"/>
        <item m="1" x="6"/>
        <item m="1" x="252"/>
        <item m="1" x="138"/>
        <item m="1" x="32"/>
        <item m="1" x="279"/>
        <item m="1" x="163"/>
        <item m="1" x="58"/>
        <item m="1" x="304"/>
        <item m="1" x="191"/>
        <item m="1" x="80"/>
        <item m="1" x="329"/>
        <item m="1" x="216"/>
        <item m="1" x="105"/>
        <item m="1" x="354"/>
        <item m="1" x="242"/>
        <item m="1" x="129"/>
        <item m="1" x="21"/>
        <item m="1" x="269"/>
        <item m="1" x="153"/>
        <item m="1" x="47"/>
        <item m="1" x="295"/>
        <item m="1" x="180"/>
        <item m="1" x="71"/>
        <item m="1" x="318"/>
        <item m="1" x="206"/>
        <item m="1" x="95"/>
        <item m="1" x="343"/>
        <item m="1" x="232"/>
        <item m="1" x="120"/>
        <item m="1" x="11"/>
        <item m="1" x="257"/>
        <item m="1" x="143"/>
        <item m="1" x="37"/>
        <item m="1" x="284"/>
        <item m="1" x="169"/>
        <item m="1" x="63"/>
        <item m="1" x="310"/>
        <item m="1" x="196"/>
        <item m="1" x="86"/>
        <item m="1" x="333"/>
        <item m="1" x="222"/>
        <item m="1" x="110"/>
        <item m="1" x="360"/>
        <item m="1" x="247"/>
        <item m="1" x="135"/>
        <item m="1" x="27"/>
        <item m="1" x="274"/>
        <item m="1" x="158"/>
        <item m="1" x="53"/>
        <item m="1" x="300"/>
        <item m="1" x="186"/>
        <item m="1" x="76"/>
        <item m="1" x="325"/>
        <item m="1" x="211"/>
        <item m="1" x="100"/>
        <item m="1" x="348"/>
        <item m="1" x="238"/>
        <item m="1" x="124"/>
        <item m="1" x="17"/>
        <item m="1" x="264"/>
        <item m="1" x="149"/>
        <item m="1" x="42"/>
        <item m="1" x="289"/>
        <item m="1" x="175"/>
        <item t="default"/>
      </items>
    </pivotField>
  </pivotFields>
  <rowFields count="1">
    <field x="9"/>
  </rowFields>
  <rowItems count="3">
    <i>
      <x/>
    </i>
    <i>
      <x v="1"/>
    </i>
    <i>
      <x v="2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1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github.com/Alexledesma007/BacktestingNQ/tree/main/trades-backtesting/Trade_005" TargetMode="External"/><Relationship Id="rId4" Type="http://schemas.openxmlformats.org/officeDocument/2006/relationships/hyperlink" Target="https://github.com/Alexledesma007/BacktestingNQ/tree/main/trades-backtesting/Trade_004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1"/>
  <sheetViews>
    <sheetView showGridLines="0" showRowColHeaders="0" tabSelected="1" workbookViewId="0">
      <pane ySplit="6" topLeftCell="A7" activePane="bottomLeft" state="frozen"/>
      <selection pane="bottomLeft" activeCell="B11" sqref="B11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  <row r="10" spans="2:26" ht="21.75" customHeight="1" x14ac:dyDescent="0.25">
      <c r="B10" s="52">
        <v>36552</v>
      </c>
      <c r="C10" s="53" t="s">
        <v>61</v>
      </c>
      <c r="D10" s="53" t="s">
        <v>9</v>
      </c>
      <c r="E10" s="54">
        <v>1.1200000000000001</v>
      </c>
      <c r="F10" s="55">
        <v>-1000</v>
      </c>
      <c r="G10" s="56">
        <f>F10-E10</f>
        <v>-1001.12</v>
      </c>
      <c r="H10" s="55"/>
      <c r="I10" s="54"/>
      <c r="J10" s="51" t="s">
        <v>62</v>
      </c>
      <c r="K10" s="57">
        <f>ROW(C10)-6</f>
        <v>4</v>
      </c>
    </row>
    <row r="11" spans="2:26" ht="21.75" customHeight="1" x14ac:dyDescent="0.25">
      <c r="B11" s="52">
        <v>36557</v>
      </c>
      <c r="C11" s="53" t="s">
        <v>61</v>
      </c>
      <c r="D11" s="53" t="s">
        <v>9</v>
      </c>
      <c r="E11" s="54">
        <v>1.1200000000000001</v>
      </c>
      <c r="F11" s="55">
        <v>3000</v>
      </c>
      <c r="G11" s="56">
        <f>F11-E11</f>
        <v>2998.88</v>
      </c>
      <c r="H11" s="55"/>
      <c r="I11" s="54"/>
      <c r="J11" s="51" t="s">
        <v>62</v>
      </c>
      <c r="K11" s="57">
        <f>ROW(C11)-6</f>
        <v>5</v>
      </c>
    </row>
  </sheetData>
  <sheetProtection selectLockedCells="1"/>
  <dataValidations count="1">
    <dataValidation type="list" allowBlank="1" showInputMessage="1" showErrorMessage="1" sqref="D7:D11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</hyperlinks>
  <pageMargins left="0.7" right="0.7" top="0.75" bottom="0.75" header="0.3" footer="0.3"/>
  <ignoredErrors>
    <ignoredError sqref="G7" unlockedFormula="1"/>
  </ignoredErrors>
  <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97996.64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-2003.3600000000001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0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-2003.3600000000001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3.3600000000000003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-2003.3600000000001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-2.0033600000000003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-2.0033600000000003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3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0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3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0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3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0</v>
      </c>
      <c r="E2" s="4" t="s">
        <v>17</v>
      </c>
      <c r="F2" s="49">
        <f>(MIN(G7:G30001))</f>
        <v>-2003.3600000000001</v>
      </c>
      <c r="I2" s="4" t="s">
        <v>22</v>
      </c>
      <c r="J2" s="7">
        <f>SUMIF(I7:I30001,"&gt;0")</f>
        <v>0</v>
      </c>
      <c r="K2">
        <f>COUNTIF(I7:I30001,"&gt;0")</f>
        <v>0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3</v>
      </c>
      <c r="E3" s="4" t="s">
        <v>18</v>
      </c>
      <c r="F3">
        <f>IFERROR(F2/N2*100,0)</f>
        <v>-2.0033600000000003</v>
      </c>
      <c r="I3" s="4" t="s">
        <v>23</v>
      </c>
      <c r="J3" s="7">
        <f>SUMIF(J7:J30001,"&lt;0")</f>
        <v>-2003.3600000000001</v>
      </c>
      <c r="K3">
        <f>COUNTIF(J7:J30002,"&lt;0")</f>
        <v>3</v>
      </c>
      <c r="M3" s="9" t="s">
        <v>20</v>
      </c>
      <c r="N3" s="7">
        <f>N2+GETPIVOTDATA("Suma de Total PnL",$P$6)+T3-U3</f>
        <v>97996.64</v>
      </c>
      <c r="P3" s="39">
        <f>K2/GETPIVOTDATA("Cuenta de Item",$P$6)*100</f>
        <v>0</v>
      </c>
      <c r="Q3" s="44">
        <f>IFERROR(GETPIVOTDATA("Suma de Total PnL",$P$6)/N2*100,0)</f>
        <v>-2.0033600000000003</v>
      </c>
      <c r="R3" s="43">
        <f>IFERROR(J2/ABS(J3),0)</f>
        <v>0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3</v>
      </c>
    </row>
    <row r="4" spans="2:25" s="5" customFormat="1" x14ac:dyDescent="0.25">
      <c r="J4" s="8">
        <f>SUM(J2:J3)</f>
        <v>-2003.3600000000001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3</v>
      </c>
      <c r="P7" s="1">
        <v>3.3600000000000003</v>
      </c>
      <c r="Q7" s="1">
        <v>-2003.3600000000001</v>
      </c>
      <c r="R7" s="1">
        <v>3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3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E10" t="str">
        <f t="shared" si="3"/>
        <v/>
      </c>
      <c r="F10" t="str">
        <f>IF(B10="","",MAX($E$6:E10))</f>
        <v/>
      </c>
      <c r="G10" t="str">
        <f t="shared" si="4"/>
        <v/>
      </c>
      <c r="I10" s="6" t="str">
        <f t="shared" si="0"/>
        <v>0</v>
      </c>
      <c r="J10" s="6" t="str">
        <f t="shared" si="1"/>
        <v>0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E11" t="str">
        <f t="shared" si="3"/>
        <v/>
      </c>
      <c r="F11" t="str">
        <f>IF(B11="","",MAX($E$6:E11))</f>
        <v/>
      </c>
      <c r="G11" t="str">
        <f t="shared" si="4"/>
        <v/>
      </c>
      <c r="I11" s="6" t="str">
        <f t="shared" si="0"/>
        <v>0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E12" t="str">
        <f t="shared" si="3"/>
        <v/>
      </c>
      <c r="F12" t="str">
        <f>IF(B12="","",MAX($E$6:E12))</f>
        <v/>
      </c>
      <c r="G12" t="str">
        <f t="shared" si="4"/>
        <v/>
      </c>
      <c r="I12" s="6" t="str">
        <f t="shared" si="0"/>
        <v>0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2025-07-08T03:42:08Z</dcterms:modified>
</cp:coreProperties>
</file>