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Sheet1" sheetId="1" r:id="rId1"/>
    <sheet name="Sheet2" sheetId="2" r:id="rId2"/>
    <sheet name="Sheet3" sheetId="3" r:id="rId3"/>
  </sheets>
  <definedNames>
    <definedName name="Abs">Sheet1!$I$2:$I$11</definedName>
    <definedName name="Ape">Sheet1!$E$2:$E$11</definedName>
    <definedName name="Aperture1">Sheet1!$E$23:$E$32</definedName>
    <definedName name="Bri">Sheet1!$F$2:$F$11</definedName>
    <definedName name="Mabs1">Sheet1!$I$23:$I$32</definedName>
  </definedNames>
  <calcPr calcId="145621"/>
</workbook>
</file>

<file path=xl/calcChain.xml><?xml version="1.0" encoding="utf-8"?>
<calcChain xmlns="http://schemas.openxmlformats.org/spreadsheetml/2006/main">
  <c r="G33" i="1" l="1"/>
  <c r="H33" i="1"/>
  <c r="I33" i="1" s="1"/>
  <c r="G10" i="1"/>
  <c r="H10" i="1" s="1"/>
  <c r="I10" i="1" s="1"/>
  <c r="G24" i="1"/>
  <c r="H24" i="1" s="1"/>
  <c r="I24" i="1" s="1"/>
  <c r="G25" i="1"/>
  <c r="G26" i="1"/>
  <c r="H26" i="1" s="1"/>
  <c r="I26" i="1" s="1"/>
  <c r="G27" i="1"/>
  <c r="H27" i="1" s="1"/>
  <c r="I27" i="1" s="1"/>
  <c r="G28" i="1"/>
  <c r="H28" i="1" s="1"/>
  <c r="I28" i="1" s="1"/>
  <c r="G29" i="1"/>
  <c r="G30" i="1"/>
  <c r="H30" i="1" s="1"/>
  <c r="I30" i="1" s="1"/>
  <c r="G31" i="1"/>
  <c r="H31" i="1" s="1"/>
  <c r="I31" i="1" s="1"/>
  <c r="G32" i="1"/>
  <c r="H32" i="1" s="1"/>
  <c r="I32" i="1" s="1"/>
  <c r="G23" i="1"/>
  <c r="H23" i="1" s="1"/>
  <c r="I23" i="1" s="1"/>
  <c r="H25" i="1"/>
  <c r="I25" i="1" s="1"/>
  <c r="H29" i="1"/>
  <c r="I29" i="1" s="1"/>
  <c r="H2" i="1"/>
  <c r="I2" i="1" s="1"/>
  <c r="G3" i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1" i="1"/>
  <c r="H11" i="1" s="1"/>
  <c r="I11" i="1" s="1"/>
  <c r="G2" i="1"/>
</calcChain>
</file>

<file path=xl/sharedStrings.xml><?xml version="1.0" encoding="utf-8"?>
<sst xmlns="http://schemas.openxmlformats.org/spreadsheetml/2006/main" count="15" uniqueCount="14">
  <si>
    <t>Galaxy</t>
  </si>
  <si>
    <t>Classification</t>
  </si>
  <si>
    <t>Filter</t>
  </si>
  <si>
    <t>Aperture Size (Pixels)</t>
  </si>
  <si>
    <t>NGC 5383</t>
  </si>
  <si>
    <t>Red</t>
  </si>
  <si>
    <t>SBc</t>
  </si>
  <si>
    <t>Brightness (counts)</t>
  </si>
  <si>
    <t>Exposure Time (seconds)</t>
  </si>
  <si>
    <t>Counts per second</t>
  </si>
  <si>
    <t>Magnitude (apparent)</t>
  </si>
  <si>
    <t>Magnitude (absolute)</t>
  </si>
  <si>
    <t>NGC 6951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</si>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</sst>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</a:t>
            </a:r>
            <a:r>
              <a:rPr lang="en-GB" baseline="0"/>
              <a:t> how Aperture Size Affects Measured Magnitude of NGC 5383</a:t>
            </a:r>
            <a:endParaRPr lang="en-GB"/>
          </a:p>
        </c:rich>
      </c:tx>
      <c:layout>
        <c:manualLayout>
          <c:xMode val="edge"/>
          <c:yMode val="edge"/>
          <c:x val="0.10776664629952003"/>
          <c:y val="4.657635583747320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372722626362774"/>
          <c:y val="0.22766315954091221"/>
          <c:w val="0.5625040061793154"/>
          <c:h val="0.72684209773432773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Sheet1!$E$2:$E$11</c:f>
              <c:numCache>
                <c:formatCode>General</c:formatCode>
                <c:ptCount val="10"/>
                <c:pt idx="0">
                  <c:v>6.2</c:v>
                </c:pt>
                <c:pt idx="1">
                  <c:v>15.5</c:v>
                </c:pt>
                <c:pt idx="2">
                  <c:v>33.4</c:v>
                </c:pt>
                <c:pt idx="3">
                  <c:v>63.9</c:v>
                </c:pt>
                <c:pt idx="4">
                  <c:v>102.3</c:v>
                </c:pt>
                <c:pt idx="5">
                  <c:v>132.6</c:v>
                </c:pt>
                <c:pt idx="6">
                  <c:v>169</c:v>
                </c:pt>
                <c:pt idx="7">
                  <c:v>201.8</c:v>
                </c:pt>
                <c:pt idx="8">
                  <c:v>221.1</c:v>
                </c:pt>
                <c:pt idx="9">
                  <c:v>246.6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-40.589412303774672</c:v>
                </c:pt>
                <c:pt idx="1">
                  <c:v>-42.838732830577058</c:v>
                </c:pt>
                <c:pt idx="2">
                  <c:v>-44.112184093442934</c:v>
                </c:pt>
                <c:pt idx="3">
                  <c:v>-44.721790942248639</c:v>
                </c:pt>
                <c:pt idx="4">
                  <c:v>-45.275747073807295</c:v>
                </c:pt>
                <c:pt idx="5">
                  <c:v>-45.572943595731552</c:v>
                </c:pt>
                <c:pt idx="6">
                  <c:v>-45.851227445101287</c:v>
                </c:pt>
                <c:pt idx="7">
                  <c:v>-46.003681724285642</c:v>
                </c:pt>
                <c:pt idx="8">
                  <c:v>-46.013908381948127</c:v>
                </c:pt>
                <c:pt idx="9">
                  <c:v>-46.165853842357066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22720"/>
        <c:axId val="71424640"/>
      </c:scatterChart>
      <c:valAx>
        <c:axId val="7142272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Aperture Size / Pixels</a:t>
                </a:r>
              </a:p>
            </c:rich>
          </c:tx>
          <c:layout>
            <c:manualLayout>
              <c:xMode val="edge"/>
              <c:yMode val="edge"/>
              <c:x val="0.41902076296099883"/>
              <c:y val="0.943877147890106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1424640"/>
        <c:crosses val="autoZero"/>
        <c:crossBetween val="midCat"/>
      </c:valAx>
      <c:valAx>
        <c:axId val="7142464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Absolute Magnitude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4227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latin typeface="+mn-lt"/>
              </a:rPr>
              <a:t>Graph to Show how Aperture Size Affects Measured Magnitude of NGC 6951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59536500668694"/>
          <c:y val="0.24332153090477804"/>
          <c:w val="0.63804625743367982"/>
          <c:h val="0.6995502089424953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Sheet1!$E$23:$E$33</c:f>
              <c:numCache>
                <c:formatCode>General</c:formatCode>
                <c:ptCount val="11"/>
                <c:pt idx="0">
                  <c:v>4.7</c:v>
                </c:pt>
                <c:pt idx="1">
                  <c:v>9.5</c:v>
                </c:pt>
                <c:pt idx="2">
                  <c:v>19.600000000000001</c:v>
                </c:pt>
                <c:pt idx="3">
                  <c:v>43.8</c:v>
                </c:pt>
                <c:pt idx="4">
                  <c:v>83.1</c:v>
                </c:pt>
                <c:pt idx="5">
                  <c:v>101.6</c:v>
                </c:pt>
                <c:pt idx="6">
                  <c:v>141</c:v>
                </c:pt>
                <c:pt idx="7">
                  <c:v>186.6</c:v>
                </c:pt>
                <c:pt idx="8">
                  <c:v>216.6</c:v>
                </c:pt>
                <c:pt idx="9">
                  <c:v>252.3</c:v>
                </c:pt>
                <c:pt idx="10">
                  <c:v>336.9</c:v>
                </c:pt>
              </c:numCache>
            </c:numRef>
          </c:xVal>
          <c:yVal>
            <c:numRef>
              <c:f>Sheet1!$I$23:$I$33</c:f>
              <c:numCache>
                <c:formatCode>General</c:formatCode>
                <c:ptCount val="11"/>
                <c:pt idx="0">
                  <c:v>-41.356452745213666</c:v>
                </c:pt>
                <c:pt idx="1">
                  <c:v>-43.371199480030405</c:v>
                </c:pt>
                <c:pt idx="2">
                  <c:v>-44.269741453865315</c:v>
                </c:pt>
                <c:pt idx="3">
                  <c:v>-44.903808981387023</c:v>
                </c:pt>
                <c:pt idx="4">
                  <c:v>-45.55304813636139</c:v>
                </c:pt>
                <c:pt idx="5">
                  <c:v>-45.756399279321251</c:v>
                </c:pt>
                <c:pt idx="6">
                  <c:v>-46.105220203748132</c:v>
                </c:pt>
                <c:pt idx="7">
                  <c:v>-46.423678204506629</c:v>
                </c:pt>
                <c:pt idx="8">
                  <c:v>-46.553012450009021</c:v>
                </c:pt>
                <c:pt idx="9">
                  <c:v>-46.670098601030766</c:v>
                </c:pt>
                <c:pt idx="10">
                  <c:v>-46.950678879860646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8000"/>
        <c:axId val="88454272"/>
      </c:scatterChart>
      <c:valAx>
        <c:axId val="8844800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Aperture Size / Pixels</a:t>
                </a:r>
              </a:p>
            </c:rich>
          </c:tx>
          <c:layout>
            <c:manualLayout>
              <c:xMode val="edge"/>
              <c:yMode val="edge"/>
              <c:x val="0.46413480253294331"/>
              <c:y val="0.940110274722666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8454272"/>
        <c:crosses val="autoZero"/>
        <c:crossBetween val="midCat"/>
      </c:valAx>
      <c:valAx>
        <c:axId val="8845427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Absolute Magnitude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448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latin typeface="+mn-lt"/>
              </a:rPr>
              <a:t>Graph to Show how Brightness Affects Measured Magnitude of NGC 6951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72660586247397"/>
          <c:y val="0.23600490616639022"/>
          <c:w val="0.78128621644426921"/>
          <c:h val="0.7249231981595520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Sheet1!$F$23:$F$33</c:f>
              <c:numCache>
                <c:formatCode>General</c:formatCode>
                <c:ptCount val="11"/>
                <c:pt idx="0">
                  <c:v>242224.8</c:v>
                </c:pt>
                <c:pt idx="1">
                  <c:v>1549235</c:v>
                </c:pt>
                <c:pt idx="2">
                  <c:v>3544329.5</c:v>
                </c:pt>
                <c:pt idx="3">
                  <c:v>6355666.5</c:v>
                </c:pt>
                <c:pt idx="4">
                  <c:v>11557310</c:v>
                </c:pt>
                <c:pt idx="5">
                  <c:v>13937896</c:v>
                </c:pt>
                <c:pt idx="6">
                  <c:v>19218770</c:v>
                </c:pt>
                <c:pt idx="7">
                  <c:v>25769666</c:v>
                </c:pt>
                <c:pt idx="8">
                  <c:v>29029696</c:v>
                </c:pt>
                <c:pt idx="9">
                  <c:v>32335304</c:v>
                </c:pt>
                <c:pt idx="10">
                  <c:v>41870588</c:v>
                </c:pt>
              </c:numCache>
            </c:numRef>
          </c:xVal>
          <c:yVal>
            <c:numRef>
              <c:f>Sheet1!$I$23:$I$33</c:f>
              <c:numCache>
                <c:formatCode>General</c:formatCode>
                <c:ptCount val="11"/>
                <c:pt idx="0">
                  <c:v>-41.356452745213666</c:v>
                </c:pt>
                <c:pt idx="1">
                  <c:v>-43.371199480030405</c:v>
                </c:pt>
                <c:pt idx="2">
                  <c:v>-44.269741453865315</c:v>
                </c:pt>
                <c:pt idx="3">
                  <c:v>-44.903808981387023</c:v>
                </c:pt>
                <c:pt idx="4">
                  <c:v>-45.55304813636139</c:v>
                </c:pt>
                <c:pt idx="5">
                  <c:v>-45.756399279321251</c:v>
                </c:pt>
                <c:pt idx="6">
                  <c:v>-46.105220203748132</c:v>
                </c:pt>
                <c:pt idx="7">
                  <c:v>-46.423678204506629</c:v>
                </c:pt>
                <c:pt idx="8">
                  <c:v>-46.553012450009021</c:v>
                </c:pt>
                <c:pt idx="9">
                  <c:v>-46.670098601030766</c:v>
                </c:pt>
                <c:pt idx="10">
                  <c:v>-46.950678879860646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4928"/>
        <c:axId val="91966848"/>
      </c:scatterChart>
      <c:valAx>
        <c:axId val="9196492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Brightness / Counts</a:t>
                </a:r>
              </a:p>
            </c:rich>
          </c:tx>
          <c:layout>
            <c:manualLayout>
              <c:xMode val="edge"/>
              <c:yMode val="edge"/>
              <c:x val="0.43397283740178683"/>
              <c:y val="0.948821566795675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1966848"/>
        <c:crosses val="autoZero"/>
        <c:crossBetween val="midCat"/>
      </c:valAx>
      <c:valAx>
        <c:axId val="9196684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Absolute Magnitude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964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latin typeface="+mn-lt"/>
              </a:rPr>
              <a:t>Graph to Show how Brightness Affects Measured Magnitude</a:t>
            </a:r>
          </a:p>
        </c:rich>
      </c:tx>
      <c:layout>
        <c:manualLayout>
          <c:xMode val="edge"/>
          <c:yMode val="edge"/>
          <c:x val="0.10552330717114466"/>
          <c:y val="4.81099656357388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71416857916915"/>
          <c:y val="0.24622669588981794"/>
          <c:w val="0.62126398451401299"/>
          <c:h val="0.71163189652839787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rgbClr val="C0504D"/>
                </a:solidFill>
              </a:ln>
            </c:spPr>
          </c:marker>
          <c:xVal>
            <c:numRef>
              <c:f>Sheet1!$F$2:$F$11</c:f>
              <c:numCache>
                <c:formatCode>General</c:formatCode>
                <c:ptCount val="10"/>
                <c:pt idx="0">
                  <c:v>79673</c:v>
                </c:pt>
                <c:pt idx="1">
                  <c:v>632469.19999999995</c:v>
                </c:pt>
                <c:pt idx="2">
                  <c:v>2043712.9</c:v>
                </c:pt>
                <c:pt idx="3">
                  <c:v>3583130.5</c:v>
                </c:pt>
                <c:pt idx="4">
                  <c:v>5968223.5</c:v>
                </c:pt>
                <c:pt idx="5">
                  <c:v>7847362</c:v>
                </c:pt>
                <c:pt idx="6">
                  <c:v>10139983</c:v>
                </c:pt>
                <c:pt idx="7">
                  <c:v>11668605</c:v>
                </c:pt>
                <c:pt idx="8">
                  <c:v>11779032</c:v>
                </c:pt>
                <c:pt idx="9">
                  <c:v>13548393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-40.589412303774672</c:v>
                </c:pt>
                <c:pt idx="1">
                  <c:v>-42.838732830577058</c:v>
                </c:pt>
                <c:pt idx="2">
                  <c:v>-44.112184093442934</c:v>
                </c:pt>
                <c:pt idx="3">
                  <c:v>-44.721790942248639</c:v>
                </c:pt>
                <c:pt idx="4">
                  <c:v>-45.275747073807295</c:v>
                </c:pt>
                <c:pt idx="5">
                  <c:v>-45.572943595731552</c:v>
                </c:pt>
                <c:pt idx="6">
                  <c:v>-45.851227445101287</c:v>
                </c:pt>
                <c:pt idx="7">
                  <c:v>-46.003681724285642</c:v>
                </c:pt>
                <c:pt idx="8">
                  <c:v>-46.013908381948127</c:v>
                </c:pt>
                <c:pt idx="9">
                  <c:v>-46.165853842357066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4752"/>
        <c:axId val="92005504"/>
      </c:scatterChart>
      <c:valAx>
        <c:axId val="9199475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Brightness</a:t>
                </a:r>
                <a:r>
                  <a:rPr lang="en-GB" baseline="0"/>
                  <a:t> / Counts</a:t>
                </a:r>
              </a:p>
            </c:rich>
          </c:tx>
          <c:layout>
            <c:manualLayout>
              <c:xMode val="edge"/>
              <c:yMode val="edge"/>
              <c:x val="0.44795617939061966"/>
              <c:y val="0.946553021078550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2005504"/>
        <c:crosses val="autoZero"/>
        <c:crossBetween val="midCat"/>
      </c:valAx>
      <c:valAx>
        <c:axId val="9200550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Absolute Magnitude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994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0</xdr:row>
      <xdr:rowOff>104774</xdr:rowOff>
    </xdr:from>
    <xdr:to>
      <xdr:col>19</xdr:col>
      <xdr:colOff>438150</xdr:colOff>
      <xdr:row>20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409574</xdr:colOff>
      <xdr:row>22</xdr:row>
      <xdr:rowOff>4761</xdr:rowOff>
    </xdr:from>
    <xdr:to>
      <xdr:col>19</xdr:col>
      <xdr:colOff>447674</xdr:colOff>
      <xdr:row>43</xdr:row>
      <xdr:rowOff>28574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9524</xdr:colOff>
      <xdr:row>22</xdr:row>
      <xdr:rowOff>38099</xdr:rowOff>
    </xdr:from>
    <xdr:to>
      <xdr:col>29</xdr:col>
      <xdr:colOff>419099</xdr:colOff>
      <xdr:row>42</xdr:row>
      <xdr:rowOff>161924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609599</xdr:colOff>
      <xdr:row>0</xdr:row>
      <xdr:rowOff>28575</xdr:rowOff>
    </xdr:from>
    <xdr:to>
      <xdr:col>29</xdr:col>
      <xdr:colOff>428624</xdr:colOff>
      <xdr:row>20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476250</xdr:colOff>
      <xdr:row>29</xdr:row>
      <xdr:rowOff>66675</xdr:rowOff>
    </xdr:from>
    <xdr:to>
      <xdr:col>16</xdr:col>
      <xdr:colOff>476251</xdr:colOff>
      <xdr:row>42</xdr:row>
      <xdr:rowOff>9525</xdr:rowOff>
    </xdr:to>
    <xdr:cxnSp macro="">
      <xdr:nvCxnSpPr>
        <xdr:cNvPr id="3" name="Straight Connector 2"/>
        <xdr:cNvCxnSpPr/>
      </xdr:nvCxnSpPr>
      <xdr:spPr>
        <a:xfrm flipH="1">
          <a:off x="14954250" y="5591175"/>
          <a:ext cx="1" cy="2419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29</xdr:row>
      <xdr:rowOff>66675</xdr:rowOff>
    </xdr:from>
    <xdr:to>
      <xdr:col>16</xdr:col>
      <xdr:colOff>476251</xdr:colOff>
      <xdr:row>29</xdr:row>
      <xdr:rowOff>66676</xdr:rowOff>
    </xdr:to>
    <xdr:cxnSp macro="">
      <xdr:nvCxnSpPr>
        <xdr:cNvPr id="9" name="Straight Connector 8"/>
        <xdr:cNvCxnSpPr/>
      </xdr:nvCxnSpPr>
      <xdr:spPr>
        <a:xfrm flipH="1" flipV="1">
          <a:off x="11496675" y="5591175"/>
          <a:ext cx="3457576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314325</xdr:colOff>
      <xdr:row>29</xdr:row>
      <xdr:rowOff>57150</xdr:rowOff>
    </xdr:from>
    <xdr:to>
      <xdr:col>27</xdr:col>
      <xdr:colOff>323850</xdr:colOff>
      <xdr:row>42</xdr:row>
      <xdr:rowOff>28575</xdr:rowOff>
    </xdr:to>
    <xdr:cxnSp macro="">
      <xdr:nvCxnSpPr>
        <xdr:cNvPr id="12" name="Straight Connector 11"/>
        <xdr:cNvCxnSpPr/>
      </xdr:nvCxnSpPr>
      <xdr:spPr>
        <a:xfrm>
          <a:off x="21497925" y="5581650"/>
          <a:ext cx="9525" cy="2447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133350</xdr:colOff>
      <xdr:row>29</xdr:row>
      <xdr:rowOff>57150</xdr:rowOff>
    </xdr:from>
    <xdr:to>
      <xdr:col>27</xdr:col>
      <xdr:colOff>333375</xdr:colOff>
      <xdr:row>29</xdr:row>
      <xdr:rowOff>57150</xdr:rowOff>
    </xdr:to>
    <xdr:cxnSp macro="">
      <xdr:nvCxnSpPr>
        <xdr:cNvPr id="21" name="Straight Connector 20"/>
        <xdr:cNvCxnSpPr/>
      </xdr:nvCxnSpPr>
      <xdr:spPr>
        <a:xfrm flipH="1">
          <a:off x="17659350" y="5581650"/>
          <a:ext cx="38576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0.64897</cdr:x>
      <cdr:y>0.33416</cdr:y>
    </cdr:from>
    <cdr:to>
      <cdr:x>0.64905</cdr:x>
      <cdr:y>0.95863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4216401" y="1285875"/>
          <a:ext cx="529" cy="240303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0.00782</cdr:x>
      <cdr:y>0.0132</cdr:y>
    </cdr:from>
    <cdr:to>
      <cdr:x>0.0079</cdr:x>
      <cdr:y>0.63768</cdr:y>
    </cdr:to>
    <cdr:cxnSp macro="">
      <cdr:nvCxnSpPr>
        <cdr:cNvPr id="6" name="Straight Connector 5"/>
        <cdr:cNvCxnSpPr/>
      </cdr:nvCxnSpPr>
      <cdr:spPr>
        <a:xfrm xmlns:a="http://schemas.openxmlformats.org/drawingml/2006/main">
          <a:off x="50800" y="50800"/>
          <a:ext cx="529" cy="240303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0.23277</cdr:x>
      <cdr:y>0.33416</cdr:y>
    </cdr:from>
    <cdr:to>
      <cdr:x>0.64815</cdr:x>
      <cdr:y>0.33416</cdr:y>
    </cdr:to>
    <cdr:cxnSp macro="">
      <cdr:nvCxnSpPr>
        <cdr:cNvPr id="8" name="Straight Connector 7"/>
        <cdr:cNvCxnSpPr/>
      </cdr:nvCxnSpPr>
      <cdr:spPr>
        <a:xfrm xmlns:a="http://schemas.openxmlformats.org/drawingml/2006/main" flipH="1" flipV="1">
          <a:off x="1512358" y="1285876"/>
          <a:ext cx="2698750" cy="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0.68277</cdr:x>
      <cdr:y>0.34559</cdr:y>
    </cdr:from>
    <cdr:to>
      <cdr:x>0.68599</cdr:x>
      <cdr:y>0.95588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4038601" y="1343025"/>
          <a:ext cx="19050" cy="23717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0.18841</cdr:x>
      <cdr:y>0.35049</cdr:y>
    </cdr:from>
    <cdr:to>
      <cdr:x>0.68277</cdr:x>
      <cdr:y>0.35049</cdr:y>
    </cdr:to>
    <cdr:cxnSp macro="">
      <cdr:nvCxnSpPr>
        <cdr:cNvPr id="5" name="Straight Connector 4"/>
        <cdr:cNvCxnSpPr/>
      </cdr:nvCxnSpPr>
      <cdr:spPr>
        <a:xfrm xmlns:a="http://schemas.openxmlformats.org/drawingml/2006/main" flipH="1">
          <a:off x="1114426" y="1362075"/>
          <a:ext cx="2924176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J3" zoomScaleNormal="100" workbookViewId="0">
      <selection activeCell="AA44" sqref="AA44:AC44"/>
    </sheetView>
  </sheetViews>
  <sheetFormatPr defaultRowHeight="15" x14ac:dyDescent="0.25"/>
  <cols>
    <col min="2" max="2" width="12.7109375" bestFit="1" customWidth="1"/>
    <col min="3" max="3" width="5.7109375" bestFit="1" customWidth="1"/>
    <col min="4" max="4" width="23.42578125" bestFit="1" customWidth="1"/>
    <col min="5" max="5" width="19.85546875" customWidth="1"/>
    <col min="6" max="6" width="18.28515625" bestFit="1" customWidth="1"/>
    <col min="7" max="7" width="17.5703125" bestFit="1" customWidth="1"/>
    <col min="8" max="8" width="20.7109375" bestFit="1" customWidth="1"/>
    <col min="9" max="9" width="20.42578125" bestFit="1" customWidth="1"/>
    <col min="10" max="10" width="14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7</v>
      </c>
      <c r="G1" s="1" t="s">
        <v>9</v>
      </c>
      <c r="H1" s="1" t="s">
        <v>10</v>
      </c>
      <c r="I1" s="1" t="s">
        <v>11</v>
      </c>
      <c r="J1" s="1"/>
    </row>
    <row r="2" spans="1:10" x14ac:dyDescent="0.25">
      <c r="A2" t="s">
        <v>4</v>
      </c>
      <c r="B2" t="s">
        <v>6</v>
      </c>
      <c r="C2" t="s">
        <v>5</v>
      </c>
      <c r="D2">
        <v>60</v>
      </c>
      <c r="E2">
        <v>6.2</v>
      </c>
      <c r="F2">
        <v>79673</v>
      </c>
      <c r="G2">
        <f>F2/60</f>
        <v>1327.8833333333334</v>
      </c>
      <c r="H2">
        <f>-2.5*LOG10(G2)</f>
        <v>-7.8078997999382427</v>
      </c>
      <c r="I2">
        <f>H2+5-(5*LOG10(36000000))</f>
        <v>-40.589412303774672</v>
      </c>
    </row>
    <row r="3" spans="1:10" x14ac:dyDescent="0.25">
      <c r="E3">
        <v>15.5</v>
      </c>
      <c r="F3">
        <v>632469.19999999995</v>
      </c>
      <c r="G3">
        <f t="shared" ref="G3:G11" si="0">F3/60</f>
        <v>10541.153333333332</v>
      </c>
      <c r="H3">
        <f t="shared" ref="H3:H33" si="1">-2.5*LOG10(G3)</f>
        <v>-10.057220326740623</v>
      </c>
      <c r="I3">
        <f t="shared" ref="I3:I33" si="2">H3+5-(5*LOG10(36000000))</f>
        <v>-42.838732830577058</v>
      </c>
    </row>
    <row r="4" spans="1:10" x14ac:dyDescent="0.25">
      <c r="E4">
        <v>33.4</v>
      </c>
      <c r="F4">
        <v>2043712.9</v>
      </c>
      <c r="G4">
        <f t="shared" si="0"/>
        <v>34061.881666666668</v>
      </c>
      <c r="H4">
        <f t="shared" si="1"/>
        <v>-11.330671589606506</v>
      </c>
      <c r="I4">
        <f t="shared" si="2"/>
        <v>-44.112184093442934</v>
      </c>
    </row>
    <row r="5" spans="1:10" x14ac:dyDescent="0.25">
      <c r="E5">
        <v>63.9</v>
      </c>
      <c r="F5">
        <v>3583130.5</v>
      </c>
      <c r="G5">
        <f t="shared" si="0"/>
        <v>59718.841666666667</v>
      </c>
      <c r="H5">
        <f t="shared" si="1"/>
        <v>-11.940278438412209</v>
      </c>
      <c r="I5">
        <f t="shared" si="2"/>
        <v>-44.721790942248639</v>
      </c>
    </row>
    <row r="6" spans="1:10" x14ac:dyDescent="0.25">
      <c r="E6">
        <v>102.3</v>
      </c>
      <c r="F6">
        <v>5968223.5</v>
      </c>
      <c r="G6">
        <f t="shared" si="0"/>
        <v>99470.391666666663</v>
      </c>
      <c r="H6">
        <f t="shared" si="1"/>
        <v>-12.494234569970864</v>
      </c>
      <c r="I6">
        <f t="shared" si="2"/>
        <v>-45.275747073807295</v>
      </c>
    </row>
    <row r="7" spans="1:10" x14ac:dyDescent="0.25">
      <c r="E7">
        <v>132.6</v>
      </c>
      <c r="F7">
        <v>7847362</v>
      </c>
      <c r="G7">
        <f t="shared" si="0"/>
        <v>130789.36666666667</v>
      </c>
      <c r="H7">
        <f t="shared" si="1"/>
        <v>-12.79143109189512</v>
      </c>
      <c r="I7">
        <f t="shared" si="2"/>
        <v>-45.572943595731552</v>
      </c>
    </row>
    <row r="8" spans="1:10" x14ac:dyDescent="0.25">
      <c r="E8">
        <v>169</v>
      </c>
      <c r="F8">
        <v>10139983</v>
      </c>
      <c r="G8">
        <f t="shared" si="0"/>
        <v>168999.71666666667</v>
      </c>
      <c r="H8">
        <f t="shared" si="1"/>
        <v>-13.069714941264859</v>
      </c>
      <c r="I8">
        <f t="shared" si="2"/>
        <v>-45.851227445101287</v>
      </c>
    </row>
    <row r="9" spans="1:10" x14ac:dyDescent="0.25">
      <c r="E9">
        <v>201.8</v>
      </c>
      <c r="F9">
        <v>11668605</v>
      </c>
      <c r="G9">
        <f t="shared" si="0"/>
        <v>194476.75</v>
      </c>
      <c r="H9">
        <f t="shared" si="1"/>
        <v>-13.222169220449214</v>
      </c>
      <c r="I9">
        <f t="shared" si="2"/>
        <v>-46.003681724285642</v>
      </c>
    </row>
    <row r="10" spans="1:10" x14ac:dyDescent="0.25">
      <c r="E10">
        <v>221.1</v>
      </c>
      <c r="F10">
        <v>11779032</v>
      </c>
      <c r="G10">
        <f t="shared" si="0"/>
        <v>196317.2</v>
      </c>
      <c r="H10">
        <f t="shared" si="1"/>
        <v>-13.232395878111697</v>
      </c>
      <c r="I10">
        <f t="shared" si="2"/>
        <v>-46.013908381948127</v>
      </c>
    </row>
    <row r="11" spans="1:10" x14ac:dyDescent="0.25">
      <c r="E11">
        <v>246.6</v>
      </c>
      <c r="F11">
        <v>13548393</v>
      </c>
      <c r="G11">
        <f t="shared" si="0"/>
        <v>225806.55</v>
      </c>
      <c r="H11">
        <f t="shared" si="1"/>
        <v>-13.384341338520631</v>
      </c>
      <c r="I11">
        <f t="shared" si="2"/>
        <v>-46.165853842357066</v>
      </c>
    </row>
    <row r="23" spans="1:9" x14ac:dyDescent="0.25">
      <c r="A23" t="s">
        <v>12</v>
      </c>
      <c r="B23" t="s">
        <v>13</v>
      </c>
      <c r="C23" t="s">
        <v>5</v>
      </c>
      <c r="D23">
        <v>90</v>
      </c>
      <c r="E23">
        <v>4.7</v>
      </c>
      <c r="F23">
        <v>242224.8</v>
      </c>
      <c r="G23">
        <f>F23/D23</f>
        <v>2691.3866666666663</v>
      </c>
      <c r="H23">
        <f t="shared" si="1"/>
        <v>-8.5749402413772344</v>
      </c>
      <c r="I23">
        <f t="shared" si="2"/>
        <v>-41.356452745213666</v>
      </c>
    </row>
    <row r="24" spans="1:9" x14ac:dyDescent="0.25">
      <c r="D24">
        <v>90</v>
      </c>
      <c r="E24">
        <v>9.5</v>
      </c>
      <c r="F24">
        <v>1549235</v>
      </c>
      <c r="G24">
        <f t="shared" ref="G24:G33" si="3">F24/D24</f>
        <v>17213.722222222223</v>
      </c>
      <c r="H24">
        <f t="shared" si="1"/>
        <v>-10.589686976193972</v>
      </c>
      <c r="I24">
        <f t="shared" si="2"/>
        <v>-43.371199480030405</v>
      </c>
    </row>
    <row r="25" spans="1:9" x14ac:dyDescent="0.25">
      <c r="D25">
        <v>90</v>
      </c>
      <c r="E25">
        <v>19.600000000000001</v>
      </c>
      <c r="F25">
        <v>3544329.5</v>
      </c>
      <c r="G25">
        <f t="shared" si="3"/>
        <v>39381.438888888886</v>
      </c>
      <c r="H25">
        <f t="shared" si="1"/>
        <v>-11.488228950028883</v>
      </c>
      <c r="I25">
        <f t="shared" si="2"/>
        <v>-44.269741453865315</v>
      </c>
    </row>
    <row r="26" spans="1:9" x14ac:dyDescent="0.25">
      <c r="D26">
        <v>90</v>
      </c>
      <c r="E26">
        <v>43.8</v>
      </c>
      <c r="F26">
        <v>6355666.5</v>
      </c>
      <c r="G26">
        <f t="shared" si="3"/>
        <v>70618.516666666663</v>
      </c>
      <c r="H26">
        <f t="shared" si="1"/>
        <v>-12.122296477550591</v>
      </c>
      <c r="I26">
        <f t="shared" si="2"/>
        <v>-44.903808981387023</v>
      </c>
    </row>
    <row r="27" spans="1:9" x14ac:dyDescent="0.25">
      <c r="D27">
        <v>90</v>
      </c>
      <c r="E27">
        <v>83.1</v>
      </c>
      <c r="F27">
        <v>11557310</v>
      </c>
      <c r="G27">
        <f t="shared" si="3"/>
        <v>128414.55555555556</v>
      </c>
      <c r="H27">
        <f t="shared" si="1"/>
        <v>-12.771535632524957</v>
      </c>
      <c r="I27">
        <f t="shared" si="2"/>
        <v>-45.55304813636139</v>
      </c>
    </row>
    <row r="28" spans="1:9" x14ac:dyDescent="0.25">
      <c r="D28">
        <v>90</v>
      </c>
      <c r="E28">
        <v>101.6</v>
      </c>
      <c r="F28">
        <v>13937896</v>
      </c>
      <c r="G28">
        <f t="shared" si="3"/>
        <v>154865.51111111112</v>
      </c>
      <c r="H28">
        <f t="shared" si="1"/>
        <v>-12.974886775484819</v>
      </c>
      <c r="I28">
        <f t="shared" si="2"/>
        <v>-45.756399279321251</v>
      </c>
    </row>
    <row r="29" spans="1:9" x14ac:dyDescent="0.25">
      <c r="D29">
        <v>90</v>
      </c>
      <c r="E29">
        <v>141</v>
      </c>
      <c r="F29">
        <v>19218770</v>
      </c>
      <c r="G29">
        <f t="shared" si="3"/>
        <v>213541.88888888888</v>
      </c>
      <c r="H29">
        <f t="shared" si="1"/>
        <v>-13.323707699911701</v>
      </c>
      <c r="I29">
        <f t="shared" si="2"/>
        <v>-46.105220203748132</v>
      </c>
    </row>
    <row r="30" spans="1:9" x14ac:dyDescent="0.25">
      <c r="D30">
        <v>90</v>
      </c>
      <c r="E30">
        <v>186.6</v>
      </c>
      <c r="F30">
        <v>25769666</v>
      </c>
      <c r="G30">
        <f t="shared" si="3"/>
        <v>286329.62222222221</v>
      </c>
      <c r="H30">
        <f t="shared" si="1"/>
        <v>-13.642165700670201</v>
      </c>
      <c r="I30">
        <f t="shared" si="2"/>
        <v>-46.423678204506629</v>
      </c>
    </row>
    <row r="31" spans="1:9" x14ac:dyDescent="0.25">
      <c r="D31">
        <v>90</v>
      </c>
      <c r="E31">
        <v>216.6</v>
      </c>
      <c r="F31">
        <v>29029696</v>
      </c>
      <c r="G31">
        <f t="shared" si="3"/>
        <v>322552.17777777778</v>
      </c>
      <c r="H31">
        <f t="shared" si="1"/>
        <v>-13.77149994617259</v>
      </c>
      <c r="I31">
        <f t="shared" si="2"/>
        <v>-46.553012450009021</v>
      </c>
    </row>
    <row r="32" spans="1:9" x14ac:dyDescent="0.25">
      <c r="D32">
        <v>90</v>
      </c>
      <c r="E32">
        <v>252.3</v>
      </c>
      <c r="F32">
        <v>32335304</v>
      </c>
      <c r="G32">
        <f t="shared" si="3"/>
        <v>359281.15555555554</v>
      </c>
      <c r="H32">
        <f t="shared" si="1"/>
        <v>-13.888586097194333</v>
      </c>
      <c r="I32">
        <f t="shared" si="2"/>
        <v>-46.670098601030766</v>
      </c>
    </row>
    <row r="33" spans="4:9" x14ac:dyDescent="0.25">
      <c r="D33">
        <v>90</v>
      </c>
      <c r="E33">
        <v>336.9</v>
      </c>
      <c r="F33">
        <v>41870588</v>
      </c>
      <c r="G33">
        <f t="shared" si="3"/>
        <v>465228.75555555557</v>
      </c>
      <c r="H33">
        <f t="shared" si="1"/>
        <v>-14.169166376024215</v>
      </c>
      <c r="I33">
        <f t="shared" si="2"/>
        <v>-46.950678879860646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Abs</vt:lpstr>
      <vt:lpstr>Ape</vt:lpstr>
      <vt:lpstr>Aperture1</vt:lpstr>
      <vt:lpstr>Bri</vt:lpstr>
      <vt:lpstr>Mabs1</vt:lpstr>
    </vt:vector>
  </TitlesOfParts>
  <Company>LJMU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Group C</dc:creator>
  <cp:lastModifiedBy>Group C</cp:lastModifiedBy>
  <dcterms:created xsi:type="dcterms:W3CDTF">2016-07-13T12:53:44Z</dcterms:created>
  <dcterms:modified xsi:type="dcterms:W3CDTF">2016-07-14T10:08:24Z</dcterms:modified>
</cp:coreProperties>
</file>