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33" i="1"/>
  <c r="J65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E58"/>
  <c r="F58"/>
  <c r="I58"/>
  <c r="I59"/>
  <c r="I60"/>
  <c r="I61"/>
  <c r="I62"/>
  <c r="I63"/>
  <c r="E64"/>
  <c r="F64"/>
  <c r="I64"/>
  <c r="E65"/>
  <c r="F65"/>
  <c r="I65"/>
  <c r="I66"/>
  <c r="E3"/>
  <c r="F3"/>
  <c r="I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3"/>
  <c r="J5"/>
  <c r="J7"/>
  <c r="J9"/>
  <c r="J11"/>
  <c r="J13"/>
  <c r="J15"/>
  <c r="J17"/>
  <c r="J19"/>
  <c r="J21"/>
  <c r="J23"/>
  <c r="J25"/>
  <c r="J27"/>
  <c r="J29"/>
  <c r="J31"/>
  <c r="J33"/>
  <c r="J35"/>
  <c r="J37"/>
  <c r="J39"/>
  <c r="J41"/>
  <c r="J43"/>
  <c r="J45"/>
  <c r="J47"/>
  <c r="J49"/>
  <c r="J51"/>
  <c r="J53"/>
  <c r="J55"/>
  <c r="J57"/>
  <c r="J59"/>
  <c r="J61"/>
  <c r="J63"/>
  <c r="J3"/>
  <c r="E4"/>
  <c r="F4"/>
  <c r="E5"/>
  <c r="F5"/>
  <c r="E6"/>
  <c r="F6"/>
  <c r="E7"/>
  <c r="F7"/>
  <c r="E8"/>
  <c r="F8"/>
  <c r="E9"/>
  <c r="F9"/>
  <c r="E10"/>
  <c r="F10"/>
  <c r="E11"/>
  <c r="F11"/>
  <c r="E12"/>
  <c r="F12"/>
  <c r="E13"/>
  <c r="F13"/>
  <c r="E14"/>
  <c r="F14"/>
  <c r="E15"/>
  <c r="F15"/>
  <c r="E16"/>
  <c r="F16"/>
  <c r="E17"/>
  <c r="F17"/>
  <c r="E18"/>
  <c r="F18"/>
  <c r="E19"/>
  <c r="F19"/>
  <c r="E20"/>
  <c r="F20"/>
  <c r="E21"/>
  <c r="F21"/>
  <c r="E22"/>
  <c r="F22"/>
  <c r="E23"/>
  <c r="F23"/>
  <c r="E24"/>
  <c r="F24"/>
  <c r="E25"/>
  <c r="F25"/>
  <c r="E26"/>
  <c r="F26"/>
  <c r="E27"/>
  <c r="F27"/>
  <c r="E28"/>
  <c r="F28"/>
  <c r="E29"/>
  <c r="F29"/>
  <c r="E30"/>
  <c r="F30"/>
  <c r="E31"/>
  <c r="F31"/>
  <c r="E32"/>
  <c r="F32"/>
  <c r="E33"/>
  <c r="F33"/>
  <c r="E34"/>
  <c r="F34"/>
  <c r="E35"/>
  <c r="F35"/>
  <c r="E36"/>
  <c r="F36"/>
  <c r="E37"/>
  <c r="F37"/>
  <c r="E38"/>
  <c r="F38"/>
  <c r="E39"/>
  <c r="F39"/>
  <c r="E40"/>
  <c r="F40"/>
  <c r="E41"/>
  <c r="F41"/>
  <c r="E42"/>
  <c r="F42"/>
  <c r="E43"/>
  <c r="F43"/>
  <c r="E44"/>
  <c r="F44"/>
  <c r="E45"/>
  <c r="F45"/>
  <c r="E46"/>
  <c r="F46"/>
  <c r="E47"/>
  <c r="F47"/>
  <c r="E48"/>
  <c r="F48"/>
  <c r="E49"/>
  <c r="F49"/>
  <c r="E50"/>
  <c r="F50"/>
  <c r="E51"/>
  <c r="F51"/>
  <c r="E52"/>
  <c r="F52"/>
  <c r="E53"/>
  <c r="F53"/>
  <c r="E54"/>
  <c r="F54"/>
  <c r="E55"/>
  <c r="F55"/>
  <c r="E56"/>
  <c r="F56"/>
  <c r="E57"/>
  <c r="F57"/>
  <c r="E59"/>
  <c r="F59"/>
  <c r="E60"/>
  <c r="F60"/>
  <c r="E61"/>
  <c r="F61"/>
  <c r="E62"/>
  <c r="F62"/>
  <c r="E63"/>
  <c r="F63"/>
  <c r="E66"/>
  <c r="F66"/>
</calcChain>
</file>

<file path=xl/sharedStrings.xml><?xml version="1.0" encoding="utf-8"?>
<sst xmlns="http://schemas.openxmlformats.org/spreadsheetml/2006/main" count="226" uniqueCount="71">
  <si>
    <t>ARP 189</t>
  </si>
  <si>
    <t>NGC 524</t>
  </si>
  <si>
    <t>NGC 1032</t>
  </si>
  <si>
    <t>NGC 1530</t>
  </si>
  <si>
    <t>NGC 1744</t>
  </si>
  <si>
    <t>NGC 2487</t>
  </si>
  <si>
    <t>NGC 3187</t>
  </si>
  <si>
    <t>NGC 3423</t>
  </si>
  <si>
    <t>NGC 3998</t>
  </si>
  <si>
    <t>NGC 4051</t>
  </si>
  <si>
    <t>NGC 4100</t>
  </si>
  <si>
    <t>NGC 4125</t>
  </si>
  <si>
    <t>NGC 4216</t>
  </si>
  <si>
    <t>NGC 4449</t>
  </si>
  <si>
    <t>NGC 4494</t>
  </si>
  <si>
    <t>NGC 4501</t>
  </si>
  <si>
    <t>NGC 4548</t>
  </si>
  <si>
    <t>NGC 4914</t>
  </si>
  <si>
    <t>NGC 5005</t>
  </si>
  <si>
    <t>NGC 5194</t>
  </si>
  <si>
    <t>NGC 5204</t>
  </si>
  <si>
    <t>NGC 5248</t>
  </si>
  <si>
    <t>NGC 5273</t>
  </si>
  <si>
    <t>NGC 5300</t>
  </si>
  <si>
    <t>NGC 5383</t>
  </si>
  <si>
    <t>NGC 5676</t>
  </si>
  <si>
    <t>NGC 5746</t>
  </si>
  <si>
    <t>NGC 5908</t>
  </si>
  <si>
    <t>NGC 6674</t>
  </si>
  <si>
    <t>NGC 6951</t>
  </si>
  <si>
    <t>NGC 7080</t>
  </si>
  <si>
    <t>NGC 7479</t>
  </si>
  <si>
    <t>Galaxy name</t>
  </si>
  <si>
    <t>Distance (Mpc)</t>
  </si>
  <si>
    <t>counts/sec</t>
  </si>
  <si>
    <t>red</t>
  </si>
  <si>
    <t>green</t>
  </si>
  <si>
    <t>absolute magnitude (M)</t>
  </si>
  <si>
    <t>Filter</t>
  </si>
  <si>
    <t>Counts</t>
  </si>
  <si>
    <t>Exposure (secs)</t>
  </si>
  <si>
    <t>Apparent magnitude (m)</t>
  </si>
  <si>
    <t>Distance (pc)</t>
  </si>
  <si>
    <t>g-r</t>
  </si>
  <si>
    <t>red M</t>
  </si>
  <si>
    <t>Sa</t>
  </si>
  <si>
    <t>E1</t>
  </si>
  <si>
    <t>?</t>
  </si>
  <si>
    <t>SBc</t>
  </si>
  <si>
    <t>E3</t>
  </si>
  <si>
    <t>Sb</t>
  </si>
  <si>
    <t>E7</t>
  </si>
  <si>
    <t>Irregular</t>
  </si>
  <si>
    <t>SBb</t>
  </si>
  <si>
    <t>SBa</t>
  </si>
  <si>
    <t>Spiral</t>
  </si>
  <si>
    <t>Spiral bar</t>
  </si>
  <si>
    <t>Elliptical</t>
  </si>
  <si>
    <t>Black</t>
  </si>
  <si>
    <t>Blue</t>
  </si>
  <si>
    <t>Red</t>
  </si>
  <si>
    <t>Green</t>
  </si>
  <si>
    <t>Unknown</t>
  </si>
  <si>
    <t>Purple</t>
  </si>
  <si>
    <t>Sc</t>
  </si>
  <si>
    <t>light blue</t>
  </si>
  <si>
    <t>dark blue</t>
  </si>
  <si>
    <t>medium blue</t>
  </si>
  <si>
    <t>light red</t>
  </si>
  <si>
    <t>medium red</t>
  </si>
  <si>
    <t>dark 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</si>
</sst>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0000"/>
      <color rgb="FFFF47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Colour-magnitude</a:t>
            </a:r>
            <a:r>
              <a:rPr lang="en-US" baseline="0"/>
              <a:t> diagram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Sheet1!$M$2</c:f>
              <c:strCache>
                <c:ptCount val="1"/>
                <c:pt idx="0">
                  <c:v>g-r</c:v>
                </c:pt>
              </c:strCache>
            </c:strRef>
          </c:tx>
          <c:spPr>
            <a:ln w="28575">
              <a:noFill/>
            </a:ln>
          </c:spPr>
          <c:dPt>
            <c:idx val="0"/>
            <c:marker>
              <c:spPr>
                <a:solidFill>
                  <a:schemeClr val="tx2">
                    <a:lumMod val="50000"/>
                  </a:schemeClr>
                </a:solidFill>
              </c:spPr>
            </c:marker>
          </c:dPt>
          <c:dPt>
            <c:idx val="1"/>
            <c:marker>
              <c:spPr>
                <a:solidFill>
                  <a:schemeClr val="accent3"/>
                </a:solidFill>
              </c:spPr>
            </c:marker>
          </c:dPt>
          <c:dPt>
            <c:idx val="2"/>
            <c:marker>
              <c:spPr>
                <a:solidFill>
                  <a:schemeClr val="accent4"/>
                </a:solidFill>
              </c:spPr>
            </c:marker>
          </c:dPt>
          <c:dPt>
            <c:idx val="3"/>
            <c:marker>
              <c:spPr>
                <a:solidFill>
                  <a:srgbClr val="FF4747"/>
                </a:solidFill>
              </c:spPr>
            </c:marker>
          </c:dPt>
          <c:dPt>
            <c:idx val="4"/>
            <c:marker>
              <c:spPr>
                <a:solidFill>
                  <a:schemeClr val="accent4"/>
                </a:solidFill>
              </c:spPr>
            </c:marker>
          </c:dPt>
          <c:dPt>
            <c:idx val="5"/>
            <c:marker>
              <c:spPr>
                <a:solidFill>
                  <a:srgbClr val="8A0000"/>
                </a:solidFill>
              </c:spPr>
            </c:marker>
          </c:dPt>
          <c:dPt>
            <c:idx val="6"/>
            <c:marker>
              <c:spPr>
                <a:solidFill>
                  <a:srgbClr val="FF4747"/>
                </a:solidFill>
              </c:spPr>
            </c:marker>
          </c:dPt>
          <c:dPt>
            <c:idx val="7"/>
            <c:marker>
              <c:spPr>
                <a:solidFill>
                  <a:schemeClr val="tx2">
                    <a:lumMod val="50000"/>
                  </a:schemeClr>
                </a:solidFill>
              </c:spPr>
            </c:marker>
          </c:dPt>
          <c:dPt>
            <c:idx val="8"/>
            <c:marker>
              <c:spPr>
                <a:solidFill>
                  <a:schemeClr val="accent3"/>
                </a:solidFill>
              </c:spPr>
            </c:marker>
          </c:dPt>
          <c:dPt>
            <c:idx val="9"/>
            <c:marker>
              <c:spPr>
                <a:solidFill>
                  <a:schemeClr val="tx2">
                    <a:lumMod val="60000"/>
                    <a:lumOff val="40000"/>
                  </a:schemeClr>
                </a:solidFill>
              </c:spPr>
            </c:marker>
          </c:dPt>
          <c:dPt>
            <c:idx val="10"/>
            <c:marker>
              <c:spPr>
                <a:solidFill>
                  <a:schemeClr val="tx2">
                    <a:lumMod val="50000"/>
                  </a:schemeClr>
                </a:solidFill>
              </c:spPr>
            </c:marker>
          </c:dPt>
          <c:dPt>
            <c:idx val="11"/>
            <c:marker>
              <c:spPr>
                <a:solidFill>
                  <a:schemeClr val="accent3"/>
                </a:solidFill>
              </c:spPr>
            </c:marker>
          </c:dPt>
          <c:dPt>
            <c:idx val="12"/>
            <c:marker>
              <c:spPr>
                <a:solidFill>
                  <a:schemeClr val="tx2">
                    <a:lumMod val="50000"/>
                  </a:schemeClr>
                </a:solidFill>
              </c:spPr>
            </c:marker>
          </c:dPt>
          <c:dPt>
            <c:idx val="13"/>
            <c:marker>
              <c:spPr>
                <a:solidFill>
                  <a:schemeClr val="tx1"/>
                </a:solidFill>
              </c:spPr>
            </c:marker>
          </c:dPt>
          <c:dPt>
            <c:idx val="14"/>
            <c:marker>
              <c:spPr>
                <a:solidFill>
                  <a:schemeClr val="accent3"/>
                </a:solidFill>
              </c:spPr>
            </c:marker>
          </c:dPt>
          <c:dPt>
            <c:idx val="15"/>
            <c:marker>
              <c:spPr>
                <a:solidFill>
                  <a:schemeClr val="tx2">
                    <a:lumMod val="50000"/>
                  </a:schemeClr>
                </a:solidFill>
              </c:spPr>
            </c:marker>
          </c:dPt>
          <c:dPt>
            <c:idx val="16"/>
            <c:marker>
              <c:spPr>
                <a:solidFill>
                  <a:srgbClr val="FF0000"/>
                </a:solidFill>
              </c:spPr>
            </c:marker>
          </c:dPt>
          <c:dPt>
            <c:idx val="17"/>
            <c:marker>
              <c:spPr>
                <a:solidFill>
                  <a:schemeClr val="accent3"/>
                </a:solidFill>
              </c:spPr>
            </c:marker>
          </c:dPt>
          <c:dPt>
            <c:idx val="18"/>
            <c:marker>
              <c:spPr>
                <a:solidFill>
                  <a:schemeClr val="tx2">
                    <a:lumMod val="50000"/>
                  </a:schemeClr>
                </a:solidFill>
              </c:spPr>
            </c:marker>
          </c:dPt>
          <c:dPt>
            <c:idx val="19"/>
            <c:marker>
              <c:spPr>
                <a:solidFill>
                  <a:schemeClr val="tx2">
                    <a:lumMod val="50000"/>
                  </a:schemeClr>
                </a:solidFill>
              </c:spPr>
            </c:marker>
          </c:dPt>
          <c:dPt>
            <c:idx val="20"/>
            <c:marker>
              <c:spPr>
                <a:solidFill>
                  <a:schemeClr val="tx1"/>
                </a:solidFill>
              </c:spPr>
            </c:marker>
          </c:dPt>
          <c:dPt>
            <c:idx val="21"/>
            <c:marker>
              <c:spPr>
                <a:solidFill>
                  <a:schemeClr val="tx2">
                    <a:lumMod val="60000"/>
                    <a:lumOff val="40000"/>
                  </a:schemeClr>
                </a:solidFill>
              </c:spPr>
            </c:marker>
          </c:dPt>
          <c:dPt>
            <c:idx val="22"/>
            <c:marker>
              <c:spPr>
                <a:solidFill>
                  <a:schemeClr val="accent3"/>
                </a:solidFill>
              </c:spPr>
            </c:marker>
          </c:dPt>
          <c:dPt>
            <c:idx val="23"/>
            <c:marker>
              <c:spPr>
                <a:solidFill>
                  <a:schemeClr val="tx2">
                    <a:lumMod val="50000"/>
                  </a:schemeClr>
                </a:solidFill>
              </c:spPr>
            </c:marker>
          </c:dPt>
          <c:dPt>
            <c:idx val="24"/>
            <c:marker>
              <c:spPr>
                <a:solidFill>
                  <a:srgbClr val="FF0000"/>
                </a:solidFill>
              </c:spPr>
            </c:marker>
          </c:dPt>
          <c:dPt>
            <c:idx val="25"/>
            <c:marker>
              <c:spPr>
                <a:solidFill>
                  <a:schemeClr val="tx2">
                    <a:lumMod val="50000"/>
                  </a:schemeClr>
                </a:solidFill>
              </c:spPr>
            </c:marker>
          </c:dPt>
          <c:dPt>
            <c:idx val="26"/>
            <c:marker>
              <c:spPr>
                <a:solidFill>
                  <a:schemeClr val="accent4"/>
                </a:solidFill>
              </c:spPr>
            </c:marker>
          </c:dPt>
          <c:dPt>
            <c:idx val="27"/>
            <c:marker>
              <c:spPr>
                <a:solidFill>
                  <a:schemeClr val="accent4"/>
                </a:solidFill>
              </c:spPr>
            </c:marker>
          </c:dPt>
          <c:dPt>
            <c:idx val="28"/>
            <c:marker>
              <c:spPr>
                <a:solidFill>
                  <a:srgbClr val="8A0000"/>
                </a:solidFill>
              </c:spPr>
            </c:marker>
          </c:dPt>
          <c:dPt>
            <c:idx val="29"/>
            <c:marker>
              <c:spPr>
                <a:solidFill>
                  <a:schemeClr val="tx2">
                    <a:lumMod val="60000"/>
                    <a:lumOff val="40000"/>
                  </a:schemeClr>
                </a:solidFill>
              </c:spPr>
            </c:marker>
          </c:dPt>
          <c:dPt>
            <c:idx val="30"/>
            <c:marker>
              <c:spPr>
                <a:solidFill>
                  <a:srgbClr val="8A0000"/>
                </a:solidFill>
              </c:spPr>
            </c:marker>
          </c:dPt>
          <c:dPt>
            <c:idx val="31"/>
            <c:marker>
              <c:spPr>
                <a:solidFill>
                  <a:srgbClr val="FF4747"/>
                </a:solidFill>
              </c:spPr>
            </c:marker>
          </c:dPt>
          <c:xVal>
            <c:numRef>
              <c:f>Sheet1!$L$3:$L$34</c:f>
              <c:numCache>
                <c:formatCode>General</c:formatCode>
                <c:ptCount val="32"/>
                <c:pt idx="0">
                  <c:v>-46.102182480931816</c:v>
                </c:pt>
                <c:pt idx="1">
                  <c:v>-46.28305393294545</c:v>
                </c:pt>
                <c:pt idx="2">
                  <c:v>-46.294034460718052</c:v>
                </c:pt>
                <c:pt idx="3">
                  <c:v>-45.501263968756867</c:v>
                </c:pt>
                <c:pt idx="4">
                  <c:v>-43.983426662396859</c:v>
                </c:pt>
                <c:pt idx="5">
                  <c:v>-46.418077681431143</c:v>
                </c:pt>
                <c:pt idx="6">
                  <c:v>-43.316228056864958</c:v>
                </c:pt>
                <c:pt idx="7">
                  <c:v>-44.1108926611169</c:v>
                </c:pt>
                <c:pt idx="8">
                  <c:v>-45.086680128992313</c:v>
                </c:pt>
                <c:pt idx="9">
                  <c:v>-44.401428619430121</c:v>
                </c:pt>
                <c:pt idx="10">
                  <c:v>-45.565362814159656</c:v>
                </c:pt>
                <c:pt idx="11">
                  <c:v>-46.815907007235104</c:v>
                </c:pt>
                <c:pt idx="12">
                  <c:v>-45.58971513985675</c:v>
                </c:pt>
                <c:pt idx="13">
                  <c:v>-43.536416332844503</c:v>
                </c:pt>
                <c:pt idx="14">
                  <c:v>-45.889485227891498</c:v>
                </c:pt>
                <c:pt idx="15">
                  <c:v>-46.452071897753598</c:v>
                </c:pt>
                <c:pt idx="16">
                  <c:v>-45.36547173992443</c:v>
                </c:pt>
                <c:pt idx="17">
                  <c:v>-47.206610180040919</c:v>
                </c:pt>
                <c:pt idx="18">
                  <c:v>-45.73703777211108</c:v>
                </c:pt>
                <c:pt idx="19">
                  <c:v>-45.961927858590364</c:v>
                </c:pt>
                <c:pt idx="20">
                  <c:v>-41.305984331062703</c:v>
                </c:pt>
                <c:pt idx="21">
                  <c:v>-45.48860674745697</c:v>
                </c:pt>
                <c:pt idx="22">
                  <c:v>-44.661598660576217</c:v>
                </c:pt>
                <c:pt idx="23">
                  <c:v>-44.672488919682912</c:v>
                </c:pt>
                <c:pt idx="24">
                  <c:v>-46.013908381948127</c:v>
                </c:pt>
                <c:pt idx="25">
                  <c:v>-46.756234316302049</c:v>
                </c:pt>
                <c:pt idx="26">
                  <c:v>-45.825190647351874</c:v>
                </c:pt>
                <c:pt idx="27">
                  <c:v>-46.912129650206488</c:v>
                </c:pt>
                <c:pt idx="28">
                  <c:v>-47.172969378525096</c:v>
                </c:pt>
                <c:pt idx="29">
                  <c:v>-45.562934380788356</c:v>
                </c:pt>
                <c:pt idx="30">
                  <c:v>-46.904396906105397</c:v>
                </c:pt>
                <c:pt idx="31">
                  <c:v>-47.083548861811252</c:v>
                </c:pt>
              </c:numCache>
            </c:numRef>
          </c:xVal>
          <c:yVal>
            <c:numRef>
              <c:f>Sheet1!$M$3:$M$34</c:f>
              <c:numCache>
                <c:formatCode>General</c:formatCode>
                <c:ptCount val="32"/>
                <c:pt idx="0">
                  <c:v>-1.3177908327698162E-2</c:v>
                </c:pt>
                <c:pt idx="1">
                  <c:v>0.60161047580787752</c:v>
                </c:pt>
                <c:pt idx="2">
                  <c:v>0.70565567171032129</c:v>
                </c:pt>
                <c:pt idx="3">
                  <c:v>0.56737283390995685</c:v>
                </c:pt>
                <c:pt idx="4">
                  <c:v>-6.5461384587841565E-2</c:v>
                </c:pt>
                <c:pt idx="5">
                  <c:v>0.77975686041539305</c:v>
                </c:pt>
                <c:pt idx="6">
                  <c:v>-5.204514218243439E-2</c:v>
                </c:pt>
                <c:pt idx="7">
                  <c:v>0.21854379549954217</c:v>
                </c:pt>
                <c:pt idx="8">
                  <c:v>0.69865294470395334</c:v>
                </c:pt>
                <c:pt idx="9">
                  <c:v>0.99210188205248073</c:v>
                </c:pt>
                <c:pt idx="10">
                  <c:v>0.53772654048385604</c:v>
                </c:pt>
                <c:pt idx="11">
                  <c:v>0.70871119026988083</c:v>
                </c:pt>
                <c:pt idx="12">
                  <c:v>0.73528094839544877</c:v>
                </c:pt>
                <c:pt idx="13">
                  <c:v>0.26392164738597046</c:v>
                </c:pt>
                <c:pt idx="14">
                  <c:v>0.64931224278582533</c:v>
                </c:pt>
                <c:pt idx="15">
                  <c:v>0.62320215554476377</c:v>
                </c:pt>
                <c:pt idx="16">
                  <c:v>0.6317742904142829</c:v>
                </c:pt>
                <c:pt idx="17">
                  <c:v>0.6210715216870053</c:v>
                </c:pt>
                <c:pt idx="18">
                  <c:v>0.55402372238202346</c:v>
                </c:pt>
                <c:pt idx="19">
                  <c:v>0.57536432796987924</c:v>
                </c:pt>
                <c:pt idx="20">
                  <c:v>0.28336524379850125</c:v>
                </c:pt>
                <c:pt idx="21">
                  <c:v>0.53175752044571212</c:v>
                </c:pt>
                <c:pt idx="22">
                  <c:v>0.59736963368338891</c:v>
                </c:pt>
                <c:pt idx="23">
                  <c:v>0.32345593955338359</c:v>
                </c:pt>
                <c:pt idx="24">
                  <c:v>0.55277336666457089</c:v>
                </c:pt>
                <c:pt idx="25">
                  <c:v>0.56506330083342249</c:v>
                </c:pt>
                <c:pt idx="26">
                  <c:v>0.69200180139034373</c:v>
                </c:pt>
                <c:pt idx="27">
                  <c:v>0.75343931770908767</c:v>
                </c:pt>
                <c:pt idx="28">
                  <c:v>0.64098232302712077</c:v>
                </c:pt>
                <c:pt idx="29">
                  <c:v>0.77655475732077406</c:v>
                </c:pt>
                <c:pt idx="30">
                  <c:v>-0.17915195570585496</c:v>
                </c:pt>
                <c:pt idx="31">
                  <c:v>0.6538081280993211</c:v>
                </c:pt>
              </c:numCache>
            </c:numRef>
          </c:yVal>
        </c:ser>
        <c:dLbls/>
        <c:axId val="102287616"/>
        <c:axId val="102437248"/>
      </c:scatterChart>
      <c:valAx>
        <c:axId val="102287616"/>
        <c:scaling>
          <c:orientation val="maxMin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 baseline="0"/>
                  <a:t>Instrumental magnitude in red filter</a:t>
                </a:r>
              </a:p>
            </c:rich>
          </c:tx>
          <c:layout/>
        </c:title>
        <c:numFmt formatCode="General" sourceLinked="1"/>
        <c:tickLblPos val="nextTo"/>
        <c:crossAx val="102437248"/>
        <c:crossesAt val="-5"/>
        <c:crossBetween val="midCat"/>
      </c:valAx>
      <c:valAx>
        <c:axId val="102437248"/>
        <c:scaling>
          <c:orientation val="minMax"/>
        </c:scaling>
        <c:axPos val="r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g-r</a:t>
                </a:r>
              </a:p>
            </c:rich>
          </c:tx>
          <c:layout>
            <c:manualLayout>
              <c:xMode val="edge"/>
              <c:yMode val="edge"/>
              <c:x val="3.1491914422997935E-3"/>
              <c:y val="0.43812438662558489"/>
            </c:manualLayout>
          </c:layout>
        </c:title>
        <c:numFmt formatCode="General" sourceLinked="1"/>
        <c:tickLblPos val="nextTo"/>
        <c:crossAx val="102287616"/>
        <c:crossesAt val="0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209549</xdr:colOff>
      <xdr:row>1</xdr:row>
      <xdr:rowOff>171450</xdr:rowOff>
    </xdr:from>
    <xdr:to>
      <xdr:col>26</xdr:col>
      <xdr:colOff>133350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66"/>
  <sheetViews>
    <sheetView tabSelected="1" topLeftCell="I2" zoomScaleNormal="100" workbookViewId="0">
      <selection activeCell="L19" sqref="L19"/>
    </sheetView>
  </sheetViews>
  <sheetFormatPr defaultRowHeight="15"/>
  <cols>
    <col min="1" max="1" width="12.7109375" customWidth="1"/>
    <col min="3" max="3" width="10" bestFit="1" customWidth="1"/>
    <col min="4" max="4" width="14.5703125" customWidth="1"/>
    <col min="5" max="5" width="13" customWidth="1"/>
    <col min="6" max="6" width="22.5703125" customWidth="1"/>
    <col min="7" max="8" width="14" customWidth="1"/>
    <col min="9" max="9" width="21.85546875" customWidth="1"/>
  </cols>
  <sheetData>
    <row r="2" spans="1:14">
      <c r="A2" t="s">
        <v>32</v>
      </c>
      <c r="B2" t="s">
        <v>38</v>
      </c>
      <c r="C2" t="s">
        <v>39</v>
      </c>
      <c r="D2" t="s">
        <v>40</v>
      </c>
      <c r="E2" t="s">
        <v>34</v>
      </c>
      <c r="F2" t="s">
        <v>41</v>
      </c>
      <c r="G2" t="s">
        <v>33</v>
      </c>
      <c r="H2" t="s">
        <v>42</v>
      </c>
      <c r="I2" t="s">
        <v>37</v>
      </c>
      <c r="J2" t="s">
        <v>43</v>
      </c>
      <c r="L2" t="s">
        <v>44</v>
      </c>
      <c r="M2" t="s">
        <v>43</v>
      </c>
    </row>
    <row r="3" spans="1:14">
      <c r="A3" t="s">
        <v>0</v>
      </c>
      <c r="B3" t="s">
        <v>35</v>
      </c>
      <c r="C3">
        <v>9844604</v>
      </c>
      <c r="D3">
        <v>30</v>
      </c>
      <c r="E3">
        <f>C3/D3</f>
        <v>328153.46666666667</v>
      </c>
      <c r="F3">
        <f>(-2.5)*LOG(E3)</f>
        <v>-13.790192491437036</v>
      </c>
      <c r="G3">
        <v>29</v>
      </c>
      <c r="H3">
        <f>G3*1000000</f>
        <v>29000000</v>
      </c>
      <c r="I3">
        <f>F3+5-5*(LOG(H3))</f>
        <v>-46.102182480931816</v>
      </c>
      <c r="J3">
        <f>(I4)-(I3)</f>
        <v>-1.3177908327698162E-2</v>
      </c>
      <c r="K3" t="s">
        <v>0</v>
      </c>
      <c r="L3">
        <v>-46.102182480931816</v>
      </c>
      <c r="M3">
        <v>-1.3177908327698162E-2</v>
      </c>
      <c r="N3" t="s">
        <v>45</v>
      </c>
    </row>
    <row r="4" spans="1:14">
      <c r="A4" t="s">
        <v>45</v>
      </c>
      <c r="B4" t="s">
        <v>36</v>
      </c>
      <c r="C4">
        <v>9964819</v>
      </c>
      <c r="D4">
        <v>30</v>
      </c>
      <c r="E4">
        <f t="shared" ref="E4:E66" si="0">C4/D4</f>
        <v>332160.63333333336</v>
      </c>
      <c r="F4">
        <f t="shared" ref="F4:F66" si="1">(-2.5)*LOG(E4)</f>
        <v>-13.803370399764731</v>
      </c>
      <c r="G4">
        <v>29</v>
      </c>
      <c r="H4">
        <f t="shared" ref="H4:H66" si="2">G4*1000000</f>
        <v>29000000</v>
      </c>
      <c r="I4">
        <f t="shared" ref="I4:I66" si="3">F4+5-5*(LOG(H4))</f>
        <v>-46.115360389259514</v>
      </c>
      <c r="K4" t="s">
        <v>1</v>
      </c>
      <c r="L4">
        <v>-46.28305393294545</v>
      </c>
      <c r="M4">
        <v>0.60161047580787752</v>
      </c>
      <c r="N4" t="s">
        <v>46</v>
      </c>
    </row>
    <row r="5" spans="1:14">
      <c r="A5" t="s">
        <v>1</v>
      </c>
      <c r="B5" t="s">
        <v>35</v>
      </c>
      <c r="C5">
        <v>16979322</v>
      </c>
      <c r="D5">
        <v>30</v>
      </c>
      <c r="E5">
        <f t="shared" si="0"/>
        <v>565977.4</v>
      </c>
      <c r="F5">
        <f t="shared" si="1"/>
        <v>-14.381997724387416</v>
      </c>
      <c r="G5">
        <v>24</v>
      </c>
      <c r="H5">
        <f t="shared" si="2"/>
        <v>24000000</v>
      </c>
      <c r="I5">
        <f t="shared" si="3"/>
        <v>-46.28305393294545</v>
      </c>
      <c r="J5">
        <f t="shared" ref="J5:J65" si="4">(I6)-(I5)</f>
        <v>0.60161047580787397</v>
      </c>
      <c r="K5" t="s">
        <v>2</v>
      </c>
      <c r="L5">
        <v>-46.294034460718052</v>
      </c>
      <c r="M5">
        <v>0.70565567171032129</v>
      </c>
      <c r="N5" t="s">
        <v>47</v>
      </c>
    </row>
    <row r="6" spans="1:14">
      <c r="A6" t="s">
        <v>46</v>
      </c>
      <c r="B6" t="s">
        <v>36</v>
      </c>
      <c r="C6">
        <v>39024392</v>
      </c>
      <c r="D6">
        <v>120</v>
      </c>
      <c r="E6">
        <f t="shared" si="0"/>
        <v>325203.26666666666</v>
      </c>
      <c r="F6">
        <f t="shared" si="1"/>
        <v>-13.78038724857954</v>
      </c>
      <c r="G6">
        <v>24</v>
      </c>
      <c r="H6">
        <f t="shared" si="2"/>
        <v>24000000</v>
      </c>
      <c r="I6">
        <f t="shared" si="3"/>
        <v>-45.681443457137576</v>
      </c>
      <c r="K6" t="s">
        <v>3</v>
      </c>
      <c r="L6">
        <v>-45.501263968756867</v>
      </c>
      <c r="M6">
        <v>0.56737283390995685</v>
      </c>
      <c r="N6" t="s">
        <v>48</v>
      </c>
    </row>
    <row r="7" spans="1:14">
      <c r="A7" t="s">
        <v>2</v>
      </c>
      <c r="B7" t="s">
        <v>35</v>
      </c>
      <c r="C7">
        <v>21649748</v>
      </c>
      <c r="D7">
        <v>90</v>
      </c>
      <c r="E7">
        <f t="shared" si="0"/>
        <v>240552.75555555554</v>
      </c>
      <c r="F7">
        <f t="shared" si="1"/>
        <v>-13.453025840383074</v>
      </c>
      <c r="G7">
        <v>37</v>
      </c>
      <c r="H7">
        <f t="shared" si="2"/>
        <v>37000000</v>
      </c>
      <c r="I7">
        <f t="shared" si="3"/>
        <v>-46.294034460718052</v>
      </c>
      <c r="J7">
        <f t="shared" si="4"/>
        <v>0.70565567171032484</v>
      </c>
      <c r="K7" t="s">
        <v>4</v>
      </c>
      <c r="L7">
        <v>-43.983426662396859</v>
      </c>
      <c r="M7">
        <v>-6.5461384587841565E-2</v>
      </c>
      <c r="N7" t="s">
        <v>47</v>
      </c>
    </row>
    <row r="8" spans="1:14">
      <c r="A8" t="s">
        <v>47</v>
      </c>
      <c r="B8" t="s">
        <v>36</v>
      </c>
      <c r="C8">
        <v>11302918</v>
      </c>
      <c r="D8">
        <v>90</v>
      </c>
      <c r="E8">
        <f t="shared" si="0"/>
        <v>125587.97777777778</v>
      </c>
      <c r="F8">
        <f t="shared" si="1"/>
        <v>-12.747370168672752</v>
      </c>
      <c r="G8">
        <v>37</v>
      </c>
      <c r="H8">
        <f t="shared" si="2"/>
        <v>37000000</v>
      </c>
      <c r="I8">
        <f t="shared" si="3"/>
        <v>-45.588378789007727</v>
      </c>
      <c r="K8" t="s">
        <v>5</v>
      </c>
      <c r="L8">
        <v>-46.418077681431143</v>
      </c>
      <c r="M8">
        <v>0.77975686041539305</v>
      </c>
      <c r="N8" t="s">
        <v>54</v>
      </c>
    </row>
    <row r="9" spans="1:14">
      <c r="A9" t="s">
        <v>3</v>
      </c>
      <c r="B9" t="s">
        <v>35</v>
      </c>
      <c r="C9">
        <v>47602180</v>
      </c>
      <c r="D9">
        <v>120</v>
      </c>
      <c r="E9">
        <f t="shared" si="0"/>
        <v>396684.83333333331</v>
      </c>
      <c r="F9">
        <f t="shared" si="1"/>
        <v>-13.996113990436958</v>
      </c>
      <c r="G9">
        <v>20</v>
      </c>
      <c r="H9">
        <f t="shared" si="2"/>
        <v>20000000</v>
      </c>
      <c r="I9">
        <f t="shared" si="3"/>
        <v>-45.501263968756867</v>
      </c>
      <c r="J9">
        <f t="shared" si="4"/>
        <v>0.56737283390995685</v>
      </c>
      <c r="K9" s="1" t="s">
        <v>6</v>
      </c>
      <c r="L9">
        <v>-43.316228056864958</v>
      </c>
      <c r="M9">
        <v>-5.204514218243439E-2</v>
      </c>
      <c r="N9" t="s">
        <v>48</v>
      </c>
    </row>
    <row r="10" spans="1:14">
      <c r="A10" t="s">
        <v>48</v>
      </c>
      <c r="B10" t="s">
        <v>36</v>
      </c>
      <c r="C10">
        <v>28227844</v>
      </c>
      <c r="D10">
        <v>120</v>
      </c>
      <c r="E10">
        <f t="shared" si="0"/>
        <v>235232.03333333333</v>
      </c>
      <c r="F10">
        <f t="shared" si="1"/>
        <v>-13.428741156527003</v>
      </c>
      <c r="G10">
        <v>20</v>
      </c>
      <c r="H10">
        <f t="shared" si="2"/>
        <v>20000000</v>
      </c>
      <c r="I10">
        <f t="shared" si="3"/>
        <v>-44.93389113484691</v>
      </c>
      <c r="K10" s="1" t="s">
        <v>7</v>
      </c>
      <c r="L10">
        <v>-44.1108926611169</v>
      </c>
      <c r="M10">
        <v>0.21854379549954217</v>
      </c>
      <c r="N10" t="s">
        <v>45</v>
      </c>
    </row>
    <row r="11" spans="1:14">
      <c r="A11" t="s">
        <v>4</v>
      </c>
      <c r="B11" t="s">
        <v>35</v>
      </c>
      <c r="C11">
        <v>47049164</v>
      </c>
      <c r="D11">
        <v>120</v>
      </c>
      <c r="E11">
        <f t="shared" si="0"/>
        <v>392076.36666666664</v>
      </c>
      <c r="F11">
        <f t="shared" si="1"/>
        <v>-13.983426662396859</v>
      </c>
      <c r="G11">
        <v>10</v>
      </c>
      <c r="H11">
        <f t="shared" si="2"/>
        <v>10000000</v>
      </c>
      <c r="I11">
        <f t="shared" si="3"/>
        <v>-43.983426662396859</v>
      </c>
      <c r="J11">
        <f t="shared" si="4"/>
        <v>-6.5461384587841565E-2</v>
      </c>
      <c r="K11" s="1" t="s">
        <v>8</v>
      </c>
      <c r="L11">
        <v>-45.086680128992313</v>
      </c>
      <c r="M11">
        <v>0.69865294470395334</v>
      </c>
      <c r="N11" t="s">
        <v>49</v>
      </c>
    </row>
    <row r="12" spans="1:14">
      <c r="A12" t="s">
        <v>47</v>
      </c>
      <c r="B12" t="s">
        <v>36</v>
      </c>
      <c r="C12">
        <v>49973120</v>
      </c>
      <c r="D12">
        <v>120</v>
      </c>
      <c r="E12">
        <f t="shared" si="0"/>
        <v>416442.66666666669</v>
      </c>
      <c r="F12">
        <f t="shared" si="1"/>
        <v>-14.048888046984702</v>
      </c>
      <c r="G12">
        <v>10</v>
      </c>
      <c r="H12">
        <f t="shared" si="2"/>
        <v>10000000</v>
      </c>
      <c r="I12">
        <f t="shared" si="3"/>
        <v>-44.0488880469847</v>
      </c>
      <c r="K12" s="1" t="s">
        <v>9</v>
      </c>
      <c r="L12">
        <v>-44.401428619430121</v>
      </c>
      <c r="M12">
        <v>0.99210188205248073</v>
      </c>
      <c r="N12" t="s">
        <v>50</v>
      </c>
    </row>
    <row r="13" spans="1:14">
      <c r="A13" t="s">
        <v>5</v>
      </c>
      <c r="B13" t="s">
        <v>35</v>
      </c>
      <c r="C13">
        <v>2326238</v>
      </c>
      <c r="D13">
        <v>30</v>
      </c>
      <c r="E13">
        <f t="shared" si="0"/>
        <v>77541.266666666663</v>
      </c>
      <c r="F13">
        <f t="shared" si="1"/>
        <v>-12.223832227744866</v>
      </c>
      <c r="G13">
        <v>69</v>
      </c>
      <c r="H13">
        <f t="shared" si="2"/>
        <v>69000000</v>
      </c>
      <c r="I13">
        <f t="shared" si="3"/>
        <v>-46.418077681431143</v>
      </c>
      <c r="J13">
        <f t="shared" si="4"/>
        <v>0.7797568604153895</v>
      </c>
      <c r="K13" s="1" t="s">
        <v>10</v>
      </c>
      <c r="L13">
        <v>-45.565362814159656</v>
      </c>
      <c r="M13">
        <v>0.53772654048385604</v>
      </c>
      <c r="N13" t="s">
        <v>45</v>
      </c>
    </row>
    <row r="14" spans="1:14">
      <c r="A14" t="s">
        <v>54</v>
      </c>
      <c r="B14" t="s">
        <v>36</v>
      </c>
      <c r="C14">
        <v>1134361.3</v>
      </c>
      <c r="D14">
        <v>30</v>
      </c>
      <c r="E14">
        <f t="shared" si="0"/>
        <v>37812.043333333335</v>
      </c>
      <c r="F14">
        <f t="shared" si="1"/>
        <v>-11.444075367329473</v>
      </c>
      <c r="G14">
        <v>69</v>
      </c>
      <c r="H14">
        <f t="shared" si="2"/>
        <v>69000000</v>
      </c>
      <c r="I14">
        <f t="shared" si="3"/>
        <v>-45.638320821015753</v>
      </c>
      <c r="K14" s="1" t="s">
        <v>11</v>
      </c>
      <c r="L14">
        <v>-46.815907007235104</v>
      </c>
      <c r="M14">
        <v>0.70871119026988083</v>
      </c>
      <c r="N14" t="s">
        <v>51</v>
      </c>
    </row>
    <row r="15" spans="1:14">
      <c r="A15" s="1" t="s">
        <v>6</v>
      </c>
      <c r="B15" s="1" t="s">
        <v>35</v>
      </c>
      <c r="C15">
        <v>1202698.6000000001</v>
      </c>
      <c r="D15">
        <v>30</v>
      </c>
      <c r="E15">
        <f t="shared" si="0"/>
        <v>40089.953333333338</v>
      </c>
      <c r="F15">
        <f t="shared" si="1"/>
        <v>-11.507588876776989</v>
      </c>
      <c r="G15">
        <v>23</v>
      </c>
      <c r="H15">
        <f t="shared" si="2"/>
        <v>23000000</v>
      </c>
      <c r="I15">
        <f t="shared" si="3"/>
        <v>-43.316228056864958</v>
      </c>
      <c r="J15">
        <f t="shared" si="4"/>
        <v>-5.2045142182429061E-2</v>
      </c>
      <c r="K15" s="1" t="s">
        <v>12</v>
      </c>
      <c r="L15">
        <v>-45.58971513985675</v>
      </c>
      <c r="M15">
        <v>0.73528094839544877</v>
      </c>
      <c r="N15" t="s">
        <v>45</v>
      </c>
    </row>
    <row r="16" spans="1:14">
      <c r="A16" s="1" t="s">
        <v>48</v>
      </c>
      <c r="B16" s="1" t="s">
        <v>36</v>
      </c>
      <c r="C16">
        <v>1261754.5</v>
      </c>
      <c r="D16">
        <v>30</v>
      </c>
      <c r="E16">
        <f t="shared" si="0"/>
        <v>42058.48333333333</v>
      </c>
      <c r="F16">
        <f t="shared" si="1"/>
        <v>-11.559634018959423</v>
      </c>
      <c r="G16">
        <v>23</v>
      </c>
      <c r="H16">
        <f t="shared" si="2"/>
        <v>23000000</v>
      </c>
      <c r="I16">
        <f t="shared" si="3"/>
        <v>-43.368273199047387</v>
      </c>
      <c r="K16" s="1" t="s">
        <v>13</v>
      </c>
      <c r="L16">
        <v>-43.536416332844503</v>
      </c>
      <c r="M16">
        <v>0.26392164738597046</v>
      </c>
      <c r="N16" t="s">
        <v>52</v>
      </c>
    </row>
    <row r="17" spans="1:19">
      <c r="A17" s="1" t="s">
        <v>7</v>
      </c>
      <c r="B17" s="1" t="s">
        <v>35</v>
      </c>
      <c r="C17">
        <v>43727328</v>
      </c>
      <c r="D17">
        <v>120</v>
      </c>
      <c r="E17">
        <f t="shared" si="0"/>
        <v>364394.4</v>
      </c>
      <c r="F17">
        <f t="shared" si="1"/>
        <v>-13.903929235325768</v>
      </c>
      <c r="G17">
        <v>11</v>
      </c>
      <c r="H17">
        <f t="shared" si="2"/>
        <v>11000000</v>
      </c>
      <c r="I17">
        <f t="shared" si="3"/>
        <v>-44.1108926611169</v>
      </c>
      <c r="J17">
        <f t="shared" si="4"/>
        <v>0.21854379549954217</v>
      </c>
      <c r="K17" s="1" t="s">
        <v>14</v>
      </c>
      <c r="L17">
        <v>-45.889485227891498</v>
      </c>
      <c r="M17">
        <v>0.64931224278582533</v>
      </c>
      <c r="N17" t="s">
        <v>49</v>
      </c>
    </row>
    <row r="18" spans="1:19">
      <c r="A18" s="1" t="s">
        <v>45</v>
      </c>
      <c r="B18" s="1" t="s">
        <v>36</v>
      </c>
      <c r="C18">
        <v>35754888</v>
      </c>
      <c r="D18">
        <v>120</v>
      </c>
      <c r="E18">
        <f t="shared" si="0"/>
        <v>297957.40000000002</v>
      </c>
      <c r="F18">
        <f t="shared" si="1"/>
        <v>-13.685385439826225</v>
      </c>
      <c r="G18">
        <v>11</v>
      </c>
      <c r="H18">
        <f t="shared" si="2"/>
        <v>11000000</v>
      </c>
      <c r="I18">
        <f t="shared" si="3"/>
        <v>-43.892348865617357</v>
      </c>
      <c r="K18" s="1" t="s">
        <v>15</v>
      </c>
      <c r="L18">
        <v>-46.452071897753598</v>
      </c>
      <c r="M18">
        <v>0.62320215554476377</v>
      </c>
      <c r="N18" t="s">
        <v>45</v>
      </c>
    </row>
    <row r="19" spans="1:19">
      <c r="A19" s="1" t="s">
        <v>8</v>
      </c>
      <c r="B19" s="1" t="s">
        <v>35</v>
      </c>
      <c r="C19">
        <v>49734584</v>
      </c>
      <c r="D19">
        <v>90</v>
      </c>
      <c r="E19">
        <f t="shared" si="0"/>
        <v>552606.48888888885</v>
      </c>
      <c r="F19">
        <f t="shared" si="1"/>
        <v>-14.356039950601126</v>
      </c>
      <c r="G19">
        <v>14</v>
      </c>
      <c r="H19">
        <f t="shared" si="2"/>
        <v>14000000</v>
      </c>
      <c r="I19">
        <f t="shared" si="3"/>
        <v>-45.086680128992313</v>
      </c>
      <c r="J19">
        <f t="shared" si="4"/>
        <v>0.69865294470395156</v>
      </c>
      <c r="K19" s="1" t="s">
        <v>16</v>
      </c>
      <c r="L19">
        <v>-45.36547173992443</v>
      </c>
      <c r="M19">
        <v>0.6317742904142829</v>
      </c>
      <c r="N19" t="s">
        <v>53</v>
      </c>
    </row>
    <row r="20" spans="1:19">
      <c r="A20" s="1" t="s">
        <v>49</v>
      </c>
      <c r="B20" s="1" t="s">
        <v>36</v>
      </c>
      <c r="C20">
        <v>26133484</v>
      </c>
      <c r="D20">
        <v>90</v>
      </c>
      <c r="E20">
        <f t="shared" si="0"/>
        <v>290372.04444444447</v>
      </c>
      <c r="F20">
        <f t="shared" si="1"/>
        <v>-13.657387005897172</v>
      </c>
      <c r="G20">
        <v>14</v>
      </c>
      <c r="H20">
        <f t="shared" si="2"/>
        <v>14000000</v>
      </c>
      <c r="I20">
        <f t="shared" si="3"/>
        <v>-44.388027184288362</v>
      </c>
      <c r="K20" s="1" t="s">
        <v>17</v>
      </c>
      <c r="L20">
        <v>-47.206610180040919</v>
      </c>
      <c r="M20">
        <v>0.6210715216870053</v>
      </c>
      <c r="N20" t="s">
        <v>51</v>
      </c>
    </row>
    <row r="21" spans="1:19">
      <c r="A21" s="1" t="s">
        <v>9</v>
      </c>
      <c r="B21" s="1" t="s">
        <v>35</v>
      </c>
      <c r="C21">
        <v>57143564</v>
      </c>
      <c r="D21">
        <v>120</v>
      </c>
      <c r="E21">
        <f t="shared" si="0"/>
        <v>476196.36666666664</v>
      </c>
      <c r="F21">
        <f t="shared" si="1"/>
        <v>-14.194465193638987</v>
      </c>
      <c r="G21">
        <v>11</v>
      </c>
      <c r="H21">
        <f t="shared" si="2"/>
        <v>11000000</v>
      </c>
      <c r="I21">
        <f t="shared" si="3"/>
        <v>-44.401428619430121</v>
      </c>
      <c r="J21">
        <f t="shared" si="4"/>
        <v>0.99210188205248073</v>
      </c>
      <c r="K21" s="1" t="s">
        <v>18</v>
      </c>
      <c r="L21">
        <v>-45.73703777211108</v>
      </c>
      <c r="M21">
        <v>0.55402372238202346</v>
      </c>
      <c r="N21" t="s">
        <v>45</v>
      </c>
    </row>
    <row r="22" spans="1:19">
      <c r="A22" s="1" t="s">
        <v>50</v>
      </c>
      <c r="B22" s="1" t="s">
        <v>36</v>
      </c>
      <c r="C22">
        <v>22915354</v>
      </c>
      <c r="D22">
        <v>120</v>
      </c>
      <c r="E22">
        <f t="shared" si="0"/>
        <v>190961.28333333333</v>
      </c>
      <c r="F22">
        <f t="shared" si="1"/>
        <v>-13.202363311586506</v>
      </c>
      <c r="G22">
        <v>11</v>
      </c>
      <c r="H22">
        <f t="shared" si="2"/>
        <v>11000000</v>
      </c>
      <c r="I22">
        <f t="shared" si="3"/>
        <v>-43.40932673737764</v>
      </c>
      <c r="K22" s="1" t="s">
        <v>19</v>
      </c>
      <c r="L22">
        <v>-45.961927858590364</v>
      </c>
      <c r="M22">
        <v>0.57536432796987924</v>
      </c>
      <c r="N22" t="s">
        <v>45</v>
      </c>
    </row>
    <row r="23" spans="1:19">
      <c r="A23" s="1" t="s">
        <v>10</v>
      </c>
      <c r="B23" s="1" t="s">
        <v>35</v>
      </c>
      <c r="C23">
        <v>37872820</v>
      </c>
      <c r="D23">
        <v>90</v>
      </c>
      <c r="E23">
        <f t="shared" si="0"/>
        <v>420809.11111111112</v>
      </c>
      <c r="F23">
        <f t="shared" si="1"/>
        <v>-14.060212835839748</v>
      </c>
      <c r="G23">
        <v>20</v>
      </c>
      <c r="H23">
        <f t="shared" si="2"/>
        <v>20000000</v>
      </c>
      <c r="I23">
        <f t="shared" si="3"/>
        <v>-45.565362814159656</v>
      </c>
      <c r="J23">
        <f t="shared" si="4"/>
        <v>0.53772654048385959</v>
      </c>
      <c r="K23" s="1" t="s">
        <v>20</v>
      </c>
      <c r="L23">
        <v>-41.305984331062703</v>
      </c>
      <c r="M23">
        <v>0.28336524379850125</v>
      </c>
      <c r="N23" t="s">
        <v>52</v>
      </c>
    </row>
    <row r="24" spans="1:19">
      <c r="A24" s="1" t="s">
        <v>45</v>
      </c>
      <c r="B24" s="1" t="s">
        <v>36</v>
      </c>
      <c r="C24">
        <v>15386710</v>
      </c>
      <c r="D24">
        <v>60</v>
      </c>
      <c r="E24">
        <f t="shared" si="0"/>
        <v>256445.16666666666</v>
      </c>
      <c r="F24">
        <f t="shared" si="1"/>
        <v>-13.522486295355893</v>
      </c>
      <c r="G24">
        <v>20</v>
      </c>
      <c r="H24">
        <f t="shared" si="2"/>
        <v>20000000</v>
      </c>
      <c r="I24">
        <f t="shared" si="3"/>
        <v>-45.027636273675796</v>
      </c>
      <c r="K24" s="1" t="s">
        <v>21</v>
      </c>
      <c r="L24">
        <v>-45.48860674745697</v>
      </c>
      <c r="M24">
        <v>0.53175752044571212</v>
      </c>
      <c r="N24" t="s">
        <v>50</v>
      </c>
    </row>
    <row r="25" spans="1:19">
      <c r="A25" s="1" t="s">
        <v>11</v>
      </c>
      <c r="B25" s="1" t="s">
        <v>35</v>
      </c>
      <c r="C25">
        <v>83211400</v>
      </c>
      <c r="D25">
        <v>90</v>
      </c>
      <c r="E25">
        <f t="shared" si="0"/>
        <v>924571.11111111112</v>
      </c>
      <c r="F25">
        <f t="shared" si="1"/>
        <v>-14.914850798677071</v>
      </c>
      <c r="G25">
        <v>24</v>
      </c>
      <c r="H25">
        <f t="shared" si="2"/>
        <v>24000000</v>
      </c>
      <c r="I25">
        <f t="shared" si="3"/>
        <v>-46.815907007235104</v>
      </c>
      <c r="J25">
        <f t="shared" si="4"/>
        <v>0.70871119026988083</v>
      </c>
      <c r="K25" s="1" t="s">
        <v>22</v>
      </c>
      <c r="L25">
        <v>-44.661598660576217</v>
      </c>
      <c r="M25">
        <v>0.59736963368338891</v>
      </c>
      <c r="N25" t="s">
        <v>46</v>
      </c>
    </row>
    <row r="26" spans="1:19">
      <c r="A26" s="1" t="s">
        <v>51</v>
      </c>
      <c r="B26" s="1" t="s">
        <v>36</v>
      </c>
      <c r="C26">
        <v>43320988</v>
      </c>
      <c r="D26">
        <v>90</v>
      </c>
      <c r="E26">
        <f t="shared" si="0"/>
        <v>481344.31111111114</v>
      </c>
      <c r="F26">
        <f t="shared" si="1"/>
        <v>-14.206139608407192</v>
      </c>
      <c r="G26">
        <v>24</v>
      </c>
      <c r="H26">
        <f t="shared" si="2"/>
        <v>24000000</v>
      </c>
      <c r="I26">
        <f t="shared" si="3"/>
        <v>-46.107195816965223</v>
      </c>
      <c r="K26" s="1" t="s">
        <v>23</v>
      </c>
      <c r="L26">
        <v>-44.672488919682912</v>
      </c>
      <c r="M26">
        <v>0.32345593955338359</v>
      </c>
      <c r="N26" t="s">
        <v>45</v>
      </c>
      <c r="P26" t="s">
        <v>52</v>
      </c>
      <c r="Q26" t="s">
        <v>58</v>
      </c>
    </row>
    <row r="27" spans="1:19">
      <c r="A27" s="1" t="s">
        <v>12</v>
      </c>
      <c r="B27" s="1" t="s">
        <v>35</v>
      </c>
      <c r="C27">
        <v>80691416</v>
      </c>
      <c r="D27">
        <v>120</v>
      </c>
      <c r="E27">
        <f t="shared" si="0"/>
        <v>672428.46666666667</v>
      </c>
      <c r="F27">
        <f t="shared" si="1"/>
        <v>-14.569115226577125</v>
      </c>
      <c r="G27">
        <v>16</v>
      </c>
      <c r="H27">
        <f t="shared" si="2"/>
        <v>16000000</v>
      </c>
      <c r="I27">
        <f t="shared" si="3"/>
        <v>-45.58971513985675</v>
      </c>
      <c r="J27">
        <f t="shared" si="4"/>
        <v>0.73528094839544877</v>
      </c>
      <c r="K27" s="1" t="s">
        <v>24</v>
      </c>
      <c r="L27">
        <v>-46.013908381948127</v>
      </c>
      <c r="M27">
        <v>0.55277336666457089</v>
      </c>
      <c r="N27" t="s">
        <v>53</v>
      </c>
      <c r="P27" t="s">
        <v>55</v>
      </c>
      <c r="Q27" t="s">
        <v>59</v>
      </c>
      <c r="R27" t="s">
        <v>45</v>
      </c>
      <c r="S27" t="s">
        <v>66</v>
      </c>
    </row>
    <row r="28" spans="1:19">
      <c r="A28" s="1" t="s">
        <v>45</v>
      </c>
      <c r="B28" s="1" t="s">
        <v>36</v>
      </c>
      <c r="C28">
        <v>40993496</v>
      </c>
      <c r="D28">
        <v>120</v>
      </c>
      <c r="E28">
        <f t="shared" si="0"/>
        <v>341612.46666666667</v>
      </c>
      <c r="F28">
        <f t="shared" si="1"/>
        <v>-13.833834278181676</v>
      </c>
      <c r="G28">
        <v>16</v>
      </c>
      <c r="H28">
        <f t="shared" si="2"/>
        <v>16000000</v>
      </c>
      <c r="I28">
        <f t="shared" si="3"/>
        <v>-44.854434191461301</v>
      </c>
      <c r="K28" s="1" t="s">
        <v>25</v>
      </c>
      <c r="L28">
        <v>-46.756234316302049</v>
      </c>
      <c r="M28">
        <v>0.56506330083342249</v>
      </c>
      <c r="N28" t="s">
        <v>45</v>
      </c>
      <c r="P28" t="s">
        <v>56</v>
      </c>
      <c r="Q28" t="s">
        <v>60</v>
      </c>
      <c r="R28" t="s">
        <v>50</v>
      </c>
      <c r="S28" t="s">
        <v>67</v>
      </c>
    </row>
    <row r="29" spans="1:19">
      <c r="A29" s="1" t="s">
        <v>13</v>
      </c>
      <c r="B29" s="1" t="s">
        <v>35</v>
      </c>
      <c r="C29">
        <v>194817424</v>
      </c>
      <c r="D29">
        <v>120</v>
      </c>
      <c r="E29">
        <f t="shared" si="0"/>
        <v>1623478.5333333334</v>
      </c>
      <c r="F29">
        <f t="shared" si="1"/>
        <v>-15.526116376204691</v>
      </c>
      <c r="G29">
        <v>4</v>
      </c>
      <c r="H29">
        <f t="shared" si="2"/>
        <v>4000000</v>
      </c>
      <c r="I29">
        <f t="shared" si="3"/>
        <v>-43.536416332844503</v>
      </c>
      <c r="J29">
        <f t="shared" si="4"/>
        <v>0.26392164738597046</v>
      </c>
      <c r="K29" s="1" t="s">
        <v>26</v>
      </c>
      <c r="L29">
        <v>-45.825190647351874</v>
      </c>
      <c r="M29">
        <v>0.69200180139034373</v>
      </c>
      <c r="N29" t="s">
        <v>47</v>
      </c>
      <c r="P29" t="s">
        <v>57</v>
      </c>
      <c r="Q29" t="s">
        <v>61</v>
      </c>
      <c r="R29" t="s">
        <v>64</v>
      </c>
      <c r="S29" t="s">
        <v>65</v>
      </c>
    </row>
    <row r="30" spans="1:19">
      <c r="A30" s="1" t="s">
        <v>52</v>
      </c>
      <c r="B30" s="1" t="s">
        <v>36</v>
      </c>
      <c r="C30">
        <v>152777408</v>
      </c>
      <c r="D30">
        <v>120</v>
      </c>
      <c r="E30">
        <f t="shared" si="0"/>
        <v>1273145.0666666667</v>
      </c>
      <c r="F30">
        <f t="shared" si="1"/>
        <v>-15.26219472881872</v>
      </c>
      <c r="G30">
        <v>4</v>
      </c>
      <c r="H30">
        <f t="shared" si="2"/>
        <v>4000000</v>
      </c>
      <c r="I30">
        <f t="shared" si="3"/>
        <v>-43.272494685458533</v>
      </c>
      <c r="K30" s="1" t="s">
        <v>27</v>
      </c>
      <c r="L30">
        <v>-46.912129650206488</v>
      </c>
      <c r="M30">
        <v>0.75343931770908767</v>
      </c>
      <c r="N30" t="s">
        <v>47</v>
      </c>
      <c r="P30" t="s">
        <v>62</v>
      </c>
      <c r="Q30" t="s">
        <v>63</v>
      </c>
      <c r="R30" t="s">
        <v>54</v>
      </c>
      <c r="S30" t="s">
        <v>70</v>
      </c>
    </row>
    <row r="31" spans="1:19">
      <c r="A31" s="1" t="s">
        <v>14</v>
      </c>
      <c r="B31" s="1" t="s">
        <v>35</v>
      </c>
      <c r="C31">
        <v>47102884</v>
      </c>
      <c r="D31">
        <v>60</v>
      </c>
      <c r="E31">
        <f t="shared" si="0"/>
        <v>785048.06666666665</v>
      </c>
      <c r="F31">
        <f t="shared" si="1"/>
        <v>-14.737240621000129</v>
      </c>
      <c r="G31">
        <v>17</v>
      </c>
      <c r="H31">
        <f t="shared" si="2"/>
        <v>17000000</v>
      </c>
      <c r="I31">
        <f t="shared" si="3"/>
        <v>-45.889485227891498</v>
      </c>
      <c r="J31">
        <f t="shared" si="4"/>
        <v>0.64931224278582533</v>
      </c>
      <c r="K31" s="1" t="s">
        <v>28</v>
      </c>
      <c r="L31">
        <v>-47.172969378525096</v>
      </c>
      <c r="M31">
        <v>0.64098232302712077</v>
      </c>
      <c r="N31" t="s">
        <v>54</v>
      </c>
      <c r="R31" t="s">
        <v>53</v>
      </c>
      <c r="S31" t="s">
        <v>69</v>
      </c>
    </row>
    <row r="32" spans="1:19">
      <c r="A32" s="1" t="s">
        <v>49</v>
      </c>
      <c r="B32" s="1" t="s">
        <v>36</v>
      </c>
      <c r="C32">
        <v>25901362</v>
      </c>
      <c r="D32">
        <v>60</v>
      </c>
      <c r="E32">
        <f t="shared" si="0"/>
        <v>431689.36666666664</v>
      </c>
      <c r="F32">
        <f t="shared" si="1"/>
        <v>-14.087928378214301</v>
      </c>
      <c r="G32">
        <v>17</v>
      </c>
      <c r="H32">
        <f t="shared" si="2"/>
        <v>17000000</v>
      </c>
      <c r="I32">
        <f t="shared" si="3"/>
        <v>-45.240172985105673</v>
      </c>
      <c r="K32" s="1" t="s">
        <v>29</v>
      </c>
      <c r="L32">
        <v>-45.562934380788356</v>
      </c>
      <c r="M32">
        <v>0.77655475732077406</v>
      </c>
      <c r="N32" t="s">
        <v>50</v>
      </c>
      <c r="R32" t="s">
        <v>48</v>
      </c>
      <c r="S32" t="s">
        <v>68</v>
      </c>
    </row>
    <row r="33" spans="1:14">
      <c r="A33" s="1" t="s">
        <v>15</v>
      </c>
      <c r="B33" s="1" t="s">
        <v>35</v>
      </c>
      <c r="C33">
        <v>114274680</v>
      </c>
      <c r="D33">
        <v>120</v>
      </c>
      <c r="E33">
        <f t="shared" si="0"/>
        <v>952289</v>
      </c>
      <c r="F33">
        <f t="shared" si="1"/>
        <v>-14.946921919433695</v>
      </c>
      <c r="G33">
        <v>20</v>
      </c>
      <c r="H33">
        <f t="shared" si="2"/>
        <v>20000000</v>
      </c>
      <c r="I33">
        <f t="shared" si="3"/>
        <v>-46.452071897753598</v>
      </c>
      <c r="J33">
        <f t="shared" si="4"/>
        <v>0.62320215554476022</v>
      </c>
      <c r="K33" s="1" t="s">
        <v>30</v>
      </c>
      <c r="L33">
        <v>-46.904396906105397</v>
      </c>
      <c r="M33">
        <f>(L34)-(L33)</f>
        <v>-0.17915195570585496</v>
      </c>
      <c r="N33" t="s">
        <v>54</v>
      </c>
    </row>
    <row r="34" spans="1:14">
      <c r="A34" s="1" t="s">
        <v>45</v>
      </c>
      <c r="B34" s="1" t="s">
        <v>36</v>
      </c>
      <c r="C34">
        <v>64367872</v>
      </c>
      <c r="D34">
        <v>120</v>
      </c>
      <c r="E34">
        <f t="shared" si="0"/>
        <v>536398.93333333335</v>
      </c>
      <c r="F34">
        <f t="shared" si="1"/>
        <v>-14.32371976388893</v>
      </c>
      <c r="G34">
        <v>20</v>
      </c>
      <c r="H34">
        <f t="shared" si="2"/>
        <v>20000000</v>
      </c>
      <c r="I34">
        <f t="shared" si="3"/>
        <v>-45.828869742208838</v>
      </c>
      <c r="K34" s="1" t="s">
        <v>31</v>
      </c>
      <c r="L34">
        <v>-47.083548861811252</v>
      </c>
      <c r="M34">
        <v>0.6538081280993211</v>
      </c>
      <c r="N34" t="s">
        <v>48</v>
      </c>
    </row>
    <row r="35" spans="1:14">
      <c r="A35" s="1" t="s">
        <v>16</v>
      </c>
      <c r="B35" s="1" t="s">
        <v>35</v>
      </c>
      <c r="C35">
        <v>58139608</v>
      </c>
      <c r="D35">
        <v>120</v>
      </c>
      <c r="E35">
        <f t="shared" si="0"/>
        <v>484496.73333333334</v>
      </c>
      <c r="F35">
        <f t="shared" si="1"/>
        <v>-14.213227133033058</v>
      </c>
      <c r="G35">
        <v>17</v>
      </c>
      <c r="H35">
        <f t="shared" si="2"/>
        <v>17000000</v>
      </c>
      <c r="I35">
        <f t="shared" si="3"/>
        <v>-45.36547173992443</v>
      </c>
      <c r="J35">
        <f t="shared" si="4"/>
        <v>0.63177429041428468</v>
      </c>
    </row>
    <row r="36" spans="1:14">
      <c r="A36" s="1" t="s">
        <v>53</v>
      </c>
      <c r="B36" s="1" t="s">
        <v>36</v>
      </c>
      <c r="C36">
        <v>32490948</v>
      </c>
      <c r="D36">
        <v>120</v>
      </c>
      <c r="E36">
        <f t="shared" si="0"/>
        <v>270757.90000000002</v>
      </c>
      <c r="F36">
        <f t="shared" si="1"/>
        <v>-13.581452842618777</v>
      </c>
      <c r="G36">
        <v>17</v>
      </c>
      <c r="H36">
        <f t="shared" si="2"/>
        <v>17000000</v>
      </c>
      <c r="I36">
        <f t="shared" si="3"/>
        <v>-44.733697449510146</v>
      </c>
    </row>
    <row r="37" spans="1:14">
      <c r="A37" s="1" t="s">
        <v>17</v>
      </c>
      <c r="B37" s="1" t="s">
        <v>35</v>
      </c>
      <c r="C37">
        <v>9345429</v>
      </c>
      <c r="D37">
        <v>60</v>
      </c>
      <c r="E37">
        <f t="shared" si="0"/>
        <v>155757.15</v>
      </c>
      <c r="F37">
        <f t="shared" si="1"/>
        <v>-12.981119979969634</v>
      </c>
      <c r="G37">
        <v>70</v>
      </c>
      <c r="H37">
        <f t="shared" si="2"/>
        <v>70000000</v>
      </c>
      <c r="I37">
        <f t="shared" si="3"/>
        <v>-47.206610180040919</v>
      </c>
      <c r="J37">
        <f t="shared" si="4"/>
        <v>0.62107152168700708</v>
      </c>
    </row>
    <row r="38" spans="1:14">
      <c r="A38" s="1" t="s">
        <v>51</v>
      </c>
      <c r="B38" s="1" t="s">
        <v>36</v>
      </c>
      <c r="C38">
        <v>5274370.5</v>
      </c>
      <c r="D38">
        <v>60</v>
      </c>
      <c r="E38">
        <f t="shared" si="0"/>
        <v>87906.175000000003</v>
      </c>
      <c r="F38">
        <f t="shared" si="1"/>
        <v>-12.360048458282629</v>
      </c>
      <c r="G38">
        <v>70</v>
      </c>
      <c r="H38">
        <f t="shared" si="2"/>
        <v>70000000</v>
      </c>
      <c r="I38">
        <f t="shared" si="3"/>
        <v>-46.585538658353912</v>
      </c>
    </row>
    <row r="39" spans="1:14">
      <c r="A39" s="1" t="s">
        <v>18</v>
      </c>
      <c r="B39" s="1" t="s">
        <v>35</v>
      </c>
      <c r="C39">
        <v>36510800</v>
      </c>
      <c r="D39">
        <v>60</v>
      </c>
      <c r="E39">
        <f t="shared" si="0"/>
        <v>608513.33333333337</v>
      </c>
      <c r="F39">
        <f t="shared" si="1"/>
        <v>-14.460675246594551</v>
      </c>
      <c r="G39">
        <v>18</v>
      </c>
      <c r="H39">
        <f t="shared" si="2"/>
        <v>18000000</v>
      </c>
      <c r="I39">
        <f t="shared" si="3"/>
        <v>-45.73703777211108</v>
      </c>
      <c r="J39">
        <f t="shared" si="4"/>
        <v>0.55402372238201991</v>
      </c>
    </row>
    <row r="40" spans="1:14">
      <c r="A40" s="1" t="s">
        <v>45</v>
      </c>
      <c r="B40" s="1" t="s">
        <v>36</v>
      </c>
      <c r="C40">
        <v>21918552</v>
      </c>
      <c r="D40">
        <v>60</v>
      </c>
      <c r="E40">
        <f t="shared" si="0"/>
        <v>365309.2</v>
      </c>
      <c r="F40">
        <f t="shared" si="1"/>
        <v>-13.906651524212528</v>
      </c>
      <c r="G40">
        <v>18</v>
      </c>
      <c r="H40">
        <f t="shared" si="2"/>
        <v>18000000</v>
      </c>
      <c r="I40">
        <f t="shared" si="3"/>
        <v>-45.18301404972906</v>
      </c>
    </row>
    <row r="41" spans="1:14">
      <c r="A41" s="1" t="s">
        <v>19</v>
      </c>
      <c r="B41" s="1" t="s">
        <v>35</v>
      </c>
      <c r="C41">
        <v>296979392</v>
      </c>
      <c r="D41">
        <v>60</v>
      </c>
      <c r="E41">
        <f t="shared" si="0"/>
        <v>4949656.5333333332</v>
      </c>
      <c r="F41">
        <f t="shared" si="1"/>
        <v>-16.73643765851908</v>
      </c>
      <c r="G41">
        <v>7</v>
      </c>
      <c r="H41">
        <f t="shared" si="2"/>
        <v>7000000</v>
      </c>
      <c r="I41">
        <f t="shared" si="3"/>
        <v>-45.961927858590364</v>
      </c>
      <c r="J41">
        <f t="shared" si="4"/>
        <v>0.57536432796987924</v>
      </c>
    </row>
    <row r="42" spans="1:14">
      <c r="A42" s="1" t="s">
        <v>45</v>
      </c>
      <c r="B42" s="1" t="s">
        <v>36</v>
      </c>
      <c r="C42">
        <v>87407880</v>
      </c>
      <c r="D42">
        <v>30</v>
      </c>
      <c r="E42">
        <f t="shared" si="0"/>
        <v>2913596</v>
      </c>
      <c r="F42">
        <f t="shared" si="1"/>
        <v>-16.1610733305492</v>
      </c>
      <c r="G42">
        <v>7</v>
      </c>
      <c r="H42">
        <f t="shared" si="2"/>
        <v>7000000</v>
      </c>
      <c r="I42">
        <f t="shared" si="3"/>
        <v>-45.386563530620485</v>
      </c>
    </row>
    <row r="43" spans="1:14">
      <c r="A43" s="1" t="s">
        <v>20</v>
      </c>
      <c r="B43" s="1" t="s">
        <v>35</v>
      </c>
      <c r="C43">
        <v>6243024</v>
      </c>
      <c r="D43">
        <v>30</v>
      </c>
      <c r="E43">
        <f t="shared" si="0"/>
        <v>208100.8</v>
      </c>
      <c r="F43">
        <f t="shared" si="1"/>
        <v>-13.295684374422841</v>
      </c>
      <c r="G43">
        <v>4</v>
      </c>
      <c r="H43">
        <f t="shared" si="2"/>
        <v>4000000</v>
      </c>
      <c r="I43">
        <f t="shared" si="3"/>
        <v>-41.305984331062653</v>
      </c>
      <c r="J43">
        <f t="shared" si="4"/>
        <v>0.28336524379849948</v>
      </c>
    </row>
    <row r="44" spans="1:14">
      <c r="A44" s="1" t="s">
        <v>52</v>
      </c>
      <c r="B44" s="1" t="s">
        <v>36</v>
      </c>
      <c r="C44">
        <v>4808935</v>
      </c>
      <c r="D44">
        <v>30</v>
      </c>
      <c r="E44">
        <f t="shared" si="0"/>
        <v>160297.83333333334</v>
      </c>
      <c r="F44">
        <f t="shared" si="1"/>
        <v>-13.01231913062434</v>
      </c>
      <c r="G44">
        <v>4</v>
      </c>
      <c r="H44">
        <f t="shared" si="2"/>
        <v>4000000</v>
      </c>
      <c r="I44">
        <f t="shared" si="3"/>
        <v>-41.022619087264154</v>
      </c>
    </row>
    <row r="45" spans="1:14">
      <c r="A45" s="1" t="s">
        <v>21</v>
      </c>
      <c r="B45" s="1" t="s">
        <v>35</v>
      </c>
      <c r="C45">
        <v>27840514</v>
      </c>
      <c r="D45">
        <v>30</v>
      </c>
      <c r="E45">
        <f t="shared" si="0"/>
        <v>928017.1333333333</v>
      </c>
      <c r="F45">
        <f t="shared" si="1"/>
        <v>-14.918889985922787</v>
      </c>
      <c r="G45">
        <v>13</v>
      </c>
      <c r="H45">
        <f t="shared" si="2"/>
        <v>13000000</v>
      </c>
      <c r="I45">
        <f t="shared" si="3"/>
        <v>-45.48860674745697</v>
      </c>
      <c r="J45">
        <f t="shared" si="4"/>
        <v>0.53175752044571567</v>
      </c>
    </row>
    <row r="46" spans="1:14">
      <c r="A46" s="1" t="s">
        <v>50</v>
      </c>
      <c r="B46" s="1" t="s">
        <v>36</v>
      </c>
      <c r="C46">
        <v>17059812</v>
      </c>
      <c r="D46">
        <v>30</v>
      </c>
      <c r="E46">
        <f t="shared" si="0"/>
        <v>568660.4</v>
      </c>
      <c r="F46">
        <f t="shared" si="1"/>
        <v>-14.387132465477073</v>
      </c>
      <c r="G46">
        <v>13</v>
      </c>
      <c r="H46">
        <f t="shared" si="2"/>
        <v>13000000</v>
      </c>
      <c r="I46">
        <f t="shared" si="3"/>
        <v>-44.956849227011254</v>
      </c>
    </row>
    <row r="47" spans="1:14">
      <c r="A47" s="1" t="s">
        <v>22</v>
      </c>
      <c r="B47" s="1" t="s">
        <v>35</v>
      </c>
      <c r="C47">
        <v>15201725</v>
      </c>
      <c r="D47">
        <v>60</v>
      </c>
      <c r="E47">
        <f t="shared" si="0"/>
        <v>253362.08333333334</v>
      </c>
      <c r="F47">
        <f t="shared" si="1"/>
        <v>-13.509354053684849</v>
      </c>
      <c r="G47">
        <v>17</v>
      </c>
      <c r="H47">
        <f t="shared" si="2"/>
        <v>17000000</v>
      </c>
      <c r="I47">
        <f t="shared" si="3"/>
        <v>-44.661598660576217</v>
      </c>
      <c r="J47">
        <f t="shared" si="4"/>
        <v>0.59736963368338536</v>
      </c>
    </row>
    <row r="48" spans="1:14">
      <c r="A48" s="1" t="s">
        <v>46</v>
      </c>
      <c r="B48" s="1" t="s">
        <v>36</v>
      </c>
      <c r="C48">
        <v>8768898</v>
      </c>
      <c r="D48">
        <v>60</v>
      </c>
      <c r="E48">
        <f t="shared" si="0"/>
        <v>146148.29999999999</v>
      </c>
      <c r="F48">
        <f t="shared" si="1"/>
        <v>-12.91198442000146</v>
      </c>
      <c r="G48">
        <v>17</v>
      </c>
      <c r="H48">
        <f t="shared" si="2"/>
        <v>17000000</v>
      </c>
      <c r="I48">
        <f t="shared" si="3"/>
        <v>-44.064229026892832</v>
      </c>
    </row>
    <row r="49" spans="1:10">
      <c r="A49" s="1" t="s">
        <v>23</v>
      </c>
      <c r="B49" s="1" t="s">
        <v>35</v>
      </c>
      <c r="C49">
        <v>6146241.5</v>
      </c>
      <c r="D49">
        <v>30</v>
      </c>
      <c r="E49">
        <f t="shared" si="0"/>
        <v>204874.71666666667</v>
      </c>
      <c r="F49">
        <f t="shared" si="1"/>
        <v>-13.278720914918772</v>
      </c>
      <c r="G49">
        <v>19</v>
      </c>
      <c r="H49">
        <f t="shared" si="2"/>
        <v>19000000</v>
      </c>
      <c r="I49">
        <f t="shared" si="3"/>
        <v>-44.672488919682912</v>
      </c>
      <c r="J49">
        <f t="shared" si="4"/>
        <v>0.32345593955338359</v>
      </c>
    </row>
    <row r="50" spans="1:10">
      <c r="A50" s="1" t="s">
        <v>45</v>
      </c>
      <c r="B50" s="1" t="s">
        <v>36</v>
      </c>
      <c r="C50">
        <v>9125512</v>
      </c>
      <c r="D50">
        <v>60</v>
      </c>
      <c r="E50">
        <f t="shared" si="0"/>
        <v>152091.86666666667</v>
      </c>
      <c r="F50">
        <f t="shared" si="1"/>
        <v>-12.955264975365388</v>
      </c>
      <c r="G50">
        <v>19</v>
      </c>
      <c r="H50">
        <f t="shared" si="2"/>
        <v>19000000</v>
      </c>
      <c r="I50">
        <f t="shared" si="3"/>
        <v>-44.349032980129529</v>
      </c>
    </row>
    <row r="51" spans="1:10">
      <c r="A51" s="1" t="s">
        <v>24</v>
      </c>
      <c r="B51" s="1" t="s">
        <v>35</v>
      </c>
      <c r="C51">
        <v>11779032</v>
      </c>
      <c r="D51">
        <v>60</v>
      </c>
      <c r="E51">
        <f t="shared" si="0"/>
        <v>196317.2</v>
      </c>
      <c r="F51">
        <f t="shared" si="1"/>
        <v>-13.232395878111697</v>
      </c>
      <c r="G51">
        <v>36</v>
      </c>
      <c r="H51">
        <f t="shared" si="2"/>
        <v>36000000</v>
      </c>
      <c r="I51">
        <f t="shared" si="3"/>
        <v>-46.013908381948127</v>
      </c>
      <c r="J51">
        <f t="shared" si="4"/>
        <v>0.55277336666456733</v>
      </c>
    </row>
    <row r="52" spans="1:10">
      <c r="A52" s="1" t="s">
        <v>53</v>
      </c>
      <c r="B52" s="1" t="s">
        <v>36</v>
      </c>
      <c r="C52">
        <v>7079462</v>
      </c>
      <c r="D52">
        <v>60</v>
      </c>
      <c r="E52">
        <f t="shared" si="0"/>
        <v>117991.03333333334</v>
      </c>
      <c r="F52">
        <f t="shared" si="1"/>
        <v>-12.679622511447125</v>
      </c>
      <c r="G52">
        <v>36</v>
      </c>
      <c r="H52">
        <f t="shared" si="2"/>
        <v>36000000</v>
      </c>
      <c r="I52">
        <f t="shared" si="3"/>
        <v>-45.46113501528356</v>
      </c>
    </row>
    <row r="53" spans="1:10">
      <c r="A53" s="1" t="s">
        <v>25</v>
      </c>
      <c r="B53" s="1" t="s">
        <v>35</v>
      </c>
      <c r="C53">
        <v>26162976</v>
      </c>
      <c r="D53">
        <v>60</v>
      </c>
      <c r="E53">
        <f t="shared" si="0"/>
        <v>436049.6</v>
      </c>
      <c r="F53">
        <f t="shared" si="1"/>
        <v>-14.09883973109077</v>
      </c>
      <c r="G53">
        <v>34</v>
      </c>
      <c r="H53">
        <f t="shared" si="2"/>
        <v>34000000</v>
      </c>
      <c r="I53">
        <f t="shared" si="3"/>
        <v>-46.756234316302049</v>
      </c>
      <c r="J53">
        <f t="shared" si="4"/>
        <v>0.56506330083342249</v>
      </c>
    </row>
    <row r="54" spans="1:10">
      <c r="A54" s="1" t="s">
        <v>45</v>
      </c>
      <c r="B54" s="1" t="s">
        <v>36</v>
      </c>
      <c r="C54">
        <v>15547545</v>
      </c>
      <c r="D54">
        <v>60</v>
      </c>
      <c r="E54">
        <f t="shared" si="0"/>
        <v>259125.75</v>
      </c>
      <c r="F54">
        <f t="shared" si="1"/>
        <v>-13.533776430257349</v>
      </c>
      <c r="G54">
        <v>34</v>
      </c>
      <c r="H54">
        <f t="shared" si="2"/>
        <v>34000000</v>
      </c>
      <c r="I54">
        <f t="shared" si="3"/>
        <v>-46.191171015468626</v>
      </c>
    </row>
    <row r="55" spans="1:10">
      <c r="A55" s="1" t="s">
        <v>26</v>
      </c>
      <c r="B55" s="1" t="s">
        <v>35</v>
      </c>
      <c r="C55">
        <v>7627839</v>
      </c>
      <c r="D55">
        <v>30</v>
      </c>
      <c r="E55">
        <f t="shared" si="0"/>
        <v>254261.3</v>
      </c>
      <c r="F55">
        <f t="shared" si="1"/>
        <v>-13.513200657857089</v>
      </c>
      <c r="G55">
        <v>29</v>
      </c>
      <c r="H55">
        <f t="shared" si="2"/>
        <v>29000000</v>
      </c>
      <c r="I55">
        <f t="shared" si="3"/>
        <v>-45.825190647351874</v>
      </c>
      <c r="J55">
        <f t="shared" si="4"/>
        <v>0.69200180139034728</v>
      </c>
    </row>
    <row r="56" spans="1:10">
      <c r="A56" s="1" t="s">
        <v>47</v>
      </c>
      <c r="B56" s="1" t="s">
        <v>36</v>
      </c>
      <c r="C56">
        <v>12098236</v>
      </c>
      <c r="D56">
        <v>90</v>
      </c>
      <c r="E56">
        <f t="shared" si="0"/>
        <v>134424.84444444443</v>
      </c>
      <c r="F56">
        <f t="shared" si="1"/>
        <v>-12.821198856466744</v>
      </c>
      <c r="G56">
        <v>29</v>
      </c>
      <c r="H56">
        <f t="shared" si="2"/>
        <v>29000000</v>
      </c>
      <c r="I56">
        <f t="shared" si="3"/>
        <v>-45.133188845961527</v>
      </c>
    </row>
    <row r="57" spans="1:10">
      <c r="A57" s="1" t="s">
        <v>27</v>
      </c>
      <c r="B57" s="1" t="s">
        <v>35</v>
      </c>
      <c r="C57">
        <v>6711703.5</v>
      </c>
      <c r="D57">
        <v>30</v>
      </c>
      <c r="E57">
        <f t="shared" si="0"/>
        <v>223723.45</v>
      </c>
      <c r="F57">
        <f t="shared" si="1"/>
        <v>-13.374278769716803</v>
      </c>
      <c r="G57">
        <v>51</v>
      </c>
      <c r="H57">
        <f t="shared" si="2"/>
        <v>51000000</v>
      </c>
      <c r="I57">
        <f t="shared" si="3"/>
        <v>-46.912129650206488</v>
      </c>
      <c r="J57">
        <f t="shared" si="4"/>
        <v>0.75343931770908767</v>
      </c>
    </row>
    <row r="58" spans="1:10">
      <c r="A58" s="1" t="s">
        <v>47</v>
      </c>
      <c r="B58" s="1" t="s">
        <v>36</v>
      </c>
      <c r="C58">
        <v>3353181.3</v>
      </c>
      <c r="D58">
        <v>30</v>
      </c>
      <c r="E58">
        <f t="shared" si="0"/>
        <v>111772.70999999999</v>
      </c>
      <c r="F58">
        <f t="shared" si="1"/>
        <v>-12.620839452007711</v>
      </c>
      <c r="G58">
        <v>51</v>
      </c>
      <c r="H58">
        <f t="shared" si="2"/>
        <v>51000000</v>
      </c>
      <c r="I58">
        <f t="shared" si="3"/>
        <v>-46.1586903324974</v>
      </c>
    </row>
    <row r="59" spans="1:10">
      <c r="A59" s="1" t="s">
        <v>28</v>
      </c>
      <c r="B59" s="1" t="s">
        <v>35</v>
      </c>
      <c r="C59">
        <v>30449592</v>
      </c>
      <c r="D59">
        <v>120</v>
      </c>
      <c r="E59">
        <f t="shared" si="0"/>
        <v>253746.6</v>
      </c>
      <c r="F59">
        <f t="shared" si="1"/>
        <v>-13.511000579410258</v>
      </c>
      <c r="G59">
        <v>54</v>
      </c>
      <c r="H59">
        <f t="shared" si="2"/>
        <v>54000000</v>
      </c>
      <c r="I59">
        <f t="shared" si="3"/>
        <v>-47.172969378525096</v>
      </c>
      <c r="J59">
        <f t="shared" si="4"/>
        <v>0.64098232302711722</v>
      </c>
    </row>
    <row r="60" spans="1:10">
      <c r="A60" s="1" t="s">
        <v>54</v>
      </c>
      <c r="B60" s="1" t="s">
        <v>36</v>
      </c>
      <c r="C60">
        <v>16872854</v>
      </c>
      <c r="D60">
        <v>120</v>
      </c>
      <c r="E60">
        <f t="shared" si="0"/>
        <v>140607.11666666667</v>
      </c>
      <c r="F60">
        <f t="shared" si="1"/>
        <v>-12.870018256383137</v>
      </c>
      <c r="G60">
        <v>54</v>
      </c>
      <c r="H60">
        <f t="shared" si="2"/>
        <v>54000000</v>
      </c>
      <c r="I60">
        <f t="shared" si="3"/>
        <v>-46.531987055497979</v>
      </c>
    </row>
    <row r="61" spans="1:10">
      <c r="A61" s="1" t="s">
        <v>29</v>
      </c>
      <c r="B61" s="1" t="s">
        <v>35</v>
      </c>
      <c r="C61">
        <v>41870588</v>
      </c>
      <c r="D61">
        <v>90</v>
      </c>
      <c r="E61">
        <f t="shared" si="0"/>
        <v>465228.75555555557</v>
      </c>
      <c r="F61">
        <f t="shared" si="1"/>
        <v>-14.169166376024215</v>
      </c>
      <c r="G61">
        <v>19</v>
      </c>
      <c r="H61">
        <f t="shared" si="2"/>
        <v>19000000</v>
      </c>
      <c r="I61">
        <f t="shared" si="3"/>
        <v>-45.562934380788356</v>
      </c>
      <c r="J61">
        <f t="shared" si="4"/>
        <v>0.77655475732077406</v>
      </c>
    </row>
    <row r="62" spans="1:10">
      <c r="A62" s="1" t="s">
        <v>50</v>
      </c>
      <c r="B62" s="1" t="s">
        <v>36</v>
      </c>
      <c r="C62">
        <v>6825994</v>
      </c>
      <c r="D62">
        <v>30</v>
      </c>
      <c r="E62">
        <f t="shared" si="0"/>
        <v>227533.13333333333</v>
      </c>
      <c r="F62">
        <f t="shared" si="1"/>
        <v>-13.392611618703441</v>
      </c>
      <c r="G62">
        <v>19</v>
      </c>
      <c r="H62">
        <f t="shared" si="2"/>
        <v>19000000</v>
      </c>
      <c r="I62">
        <f t="shared" si="3"/>
        <v>-44.786379623467582</v>
      </c>
    </row>
    <row r="63" spans="1:10">
      <c r="A63" s="1" t="s">
        <v>30</v>
      </c>
      <c r="B63" s="1" t="s">
        <v>35</v>
      </c>
      <c r="C63">
        <v>3438454.8</v>
      </c>
      <c r="D63">
        <v>30</v>
      </c>
      <c r="E63">
        <f t="shared" si="0"/>
        <v>114615.15999999999</v>
      </c>
      <c r="F63">
        <f t="shared" si="1"/>
        <v>-12.648105162510019</v>
      </c>
      <c r="G63">
        <v>71</v>
      </c>
      <c r="H63">
        <f t="shared" si="2"/>
        <v>71000000</v>
      </c>
      <c r="I63">
        <f t="shared" si="3"/>
        <v>-46.904396906105397</v>
      </c>
      <c r="J63">
        <f t="shared" si="4"/>
        <v>0.68528778564296999</v>
      </c>
    </row>
    <row r="64" spans="1:10">
      <c r="A64" s="1" t="s">
        <v>54</v>
      </c>
      <c r="B64" s="1" t="s">
        <v>36</v>
      </c>
      <c r="C64">
        <v>1829145.3</v>
      </c>
      <c r="D64">
        <v>30</v>
      </c>
      <c r="E64">
        <f t="shared" si="0"/>
        <v>60971.51</v>
      </c>
      <c r="F64">
        <f t="shared" si="1"/>
        <v>-11.962817376867051</v>
      </c>
      <c r="G64">
        <v>71</v>
      </c>
      <c r="H64">
        <f t="shared" si="2"/>
        <v>71000000</v>
      </c>
      <c r="I64">
        <f t="shared" si="3"/>
        <v>-46.219109120462427</v>
      </c>
    </row>
    <row r="65" spans="1:10">
      <c r="A65" s="1" t="s">
        <v>31</v>
      </c>
      <c r="B65" s="1" t="s">
        <v>35</v>
      </c>
      <c r="C65">
        <v>59730664</v>
      </c>
      <c r="D65">
        <v>120</v>
      </c>
      <c r="E65">
        <f t="shared" si="0"/>
        <v>497755.53333333333</v>
      </c>
      <c r="F65">
        <f t="shared" si="1"/>
        <v>-14.242540241476274</v>
      </c>
      <c r="G65">
        <v>37</v>
      </c>
      <c r="H65">
        <f t="shared" si="2"/>
        <v>37000000</v>
      </c>
      <c r="I65">
        <f t="shared" si="3"/>
        <v>-47.083548861811252</v>
      </c>
      <c r="J65">
        <f t="shared" si="4"/>
        <v>0.6538081280993211</v>
      </c>
    </row>
    <row r="66" spans="1:10">
      <c r="A66" s="1" t="s">
        <v>48</v>
      </c>
      <c r="B66" s="1" t="s">
        <v>36</v>
      </c>
      <c r="C66">
        <v>32709514</v>
      </c>
      <c r="D66">
        <v>120</v>
      </c>
      <c r="E66">
        <f t="shared" si="0"/>
        <v>272579.28333333333</v>
      </c>
      <c r="F66">
        <f t="shared" si="1"/>
        <v>-13.588732113376958</v>
      </c>
      <c r="G66">
        <v>37</v>
      </c>
      <c r="H66">
        <f t="shared" si="2"/>
        <v>37000000</v>
      </c>
      <c r="I66">
        <f t="shared" si="3"/>
        <v>-46.429740733711931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LJMU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Harry Morgan</cp:lastModifiedBy>
  <dcterms:created xsi:type="dcterms:W3CDTF">2016-07-13T09:08:29Z</dcterms:created>
  <dcterms:modified xsi:type="dcterms:W3CDTF">2016-07-14T13:31:15Z</dcterms:modified>
</cp:coreProperties>
</file>