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fada5bac88e40/Documents/Python/Thesis/Data/"/>
    </mc:Choice>
  </mc:AlternateContent>
  <xr:revisionPtr revIDLastSave="9" documentId="8_{BFB5DD82-CE16-4EBF-AF36-BE72DECCE137}" xr6:coauthVersionLast="47" xr6:coauthVersionMax="47" xr10:uidLastSave="{5297870D-2DC9-4825-BEE5-3A086A908529}"/>
  <bookViews>
    <workbookView xWindow="-108" yWindow="-108" windowWidth="23256" windowHeight="12456" xr2:uid="{162049FC-93FA-46C8-AA36-7B98EE1E51C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M41" i="1" l="1"/>
  <c r="K41" i="1"/>
  <c r="F41" i="1"/>
  <c r="E41" i="1"/>
  <c r="C41" i="1"/>
  <c r="M40" i="1"/>
  <c r="K40" i="1"/>
  <c r="F40" i="1"/>
  <c r="C40" i="1"/>
  <c r="M39" i="1"/>
  <c r="K39" i="1"/>
  <c r="F39" i="1"/>
  <c r="E39" i="1"/>
  <c r="C39" i="1"/>
  <c r="M38" i="1"/>
  <c r="K38" i="1"/>
  <c r="F38" i="1"/>
  <c r="E38" i="1"/>
  <c r="C38" i="1"/>
  <c r="M37" i="1"/>
  <c r="K37" i="1"/>
  <c r="F37" i="1"/>
  <c r="E37" i="1"/>
  <c r="C37" i="1"/>
  <c r="M36" i="1"/>
  <c r="K36" i="1"/>
  <c r="F36" i="1"/>
  <c r="E36" i="1"/>
  <c r="C36" i="1"/>
  <c r="M35" i="1"/>
  <c r="K35" i="1"/>
  <c r="F35" i="1"/>
  <c r="E35" i="1"/>
  <c r="C35" i="1"/>
  <c r="M34" i="1"/>
  <c r="K34" i="1"/>
  <c r="F34" i="1"/>
  <c r="E34" i="1"/>
  <c r="C34" i="1"/>
  <c r="M33" i="1"/>
  <c r="K33" i="1"/>
  <c r="F33" i="1"/>
  <c r="E33" i="1"/>
  <c r="C33" i="1"/>
  <c r="M32" i="1"/>
  <c r="K32" i="1"/>
  <c r="F32" i="1"/>
  <c r="E32" i="1"/>
  <c r="C32" i="1"/>
  <c r="M31" i="1"/>
  <c r="K31" i="1"/>
  <c r="F31" i="1"/>
  <c r="E31" i="1"/>
  <c r="C31" i="1"/>
  <c r="M30" i="1"/>
  <c r="K30" i="1"/>
  <c r="F30" i="1"/>
  <c r="E30" i="1"/>
  <c r="C30" i="1"/>
  <c r="M29" i="1"/>
  <c r="K29" i="1"/>
  <c r="F29" i="1"/>
  <c r="E29" i="1"/>
  <c r="C29" i="1"/>
  <c r="M28" i="1"/>
  <c r="K28" i="1"/>
  <c r="F28" i="1"/>
  <c r="E28" i="1"/>
  <c r="C28" i="1"/>
  <c r="M27" i="1"/>
  <c r="K27" i="1"/>
  <c r="F27" i="1"/>
  <c r="E27" i="1"/>
  <c r="C27" i="1"/>
  <c r="M26" i="1"/>
  <c r="K26" i="1"/>
  <c r="F26" i="1"/>
  <c r="E26" i="1"/>
  <c r="C26" i="1"/>
  <c r="M25" i="1"/>
  <c r="K25" i="1"/>
  <c r="F25" i="1"/>
  <c r="E25" i="1"/>
  <c r="C25" i="1"/>
  <c r="M24" i="1"/>
  <c r="K24" i="1"/>
  <c r="F24" i="1"/>
  <c r="E24" i="1"/>
  <c r="C24" i="1"/>
  <c r="M23" i="1"/>
  <c r="K23" i="1"/>
  <c r="F23" i="1"/>
  <c r="E23" i="1"/>
  <c r="C23" i="1"/>
  <c r="M22" i="1"/>
  <c r="K22" i="1"/>
  <c r="F22" i="1"/>
  <c r="E22" i="1"/>
  <c r="C22" i="1"/>
  <c r="M21" i="1"/>
  <c r="K21" i="1"/>
  <c r="F21" i="1"/>
  <c r="E21" i="1"/>
  <c r="C21" i="1"/>
  <c r="M20" i="1"/>
  <c r="K20" i="1"/>
  <c r="F20" i="1"/>
  <c r="E20" i="1"/>
  <c r="C20" i="1"/>
  <c r="M19" i="1"/>
  <c r="K19" i="1"/>
  <c r="F19" i="1"/>
  <c r="E19" i="1"/>
  <c r="C19" i="1"/>
  <c r="M18" i="1"/>
  <c r="K18" i="1"/>
  <c r="F18" i="1"/>
  <c r="E18" i="1"/>
  <c r="C18" i="1"/>
  <c r="M17" i="1"/>
  <c r="K17" i="1"/>
  <c r="F17" i="1"/>
  <c r="E17" i="1"/>
  <c r="C17" i="1"/>
  <c r="M16" i="1"/>
  <c r="K16" i="1"/>
  <c r="F16" i="1"/>
  <c r="E16" i="1"/>
  <c r="C16" i="1"/>
  <c r="M15" i="1"/>
  <c r="K15" i="1"/>
  <c r="F15" i="1"/>
  <c r="E15" i="1"/>
  <c r="C15" i="1"/>
  <c r="M14" i="1"/>
  <c r="K14" i="1"/>
  <c r="F14" i="1"/>
  <c r="E14" i="1"/>
  <c r="C14" i="1"/>
  <c r="M13" i="1"/>
  <c r="K13" i="1"/>
  <c r="F13" i="1"/>
  <c r="E13" i="1"/>
  <c r="C13" i="1"/>
  <c r="M12" i="1"/>
  <c r="K12" i="1"/>
  <c r="F12" i="1"/>
  <c r="E12" i="1"/>
  <c r="C12" i="1"/>
  <c r="M11" i="1"/>
  <c r="K11" i="1"/>
  <c r="F11" i="1"/>
  <c r="E11" i="1"/>
  <c r="C11" i="1"/>
  <c r="M10" i="1"/>
  <c r="K10" i="1"/>
  <c r="F10" i="1"/>
  <c r="E10" i="1"/>
  <c r="C10" i="1"/>
  <c r="M9" i="1"/>
  <c r="K9" i="1"/>
  <c r="F9" i="1"/>
  <c r="E9" i="1"/>
  <c r="C9" i="1"/>
  <c r="M8" i="1"/>
  <c r="K8" i="1"/>
  <c r="F8" i="1"/>
  <c r="E8" i="1"/>
  <c r="C8" i="1"/>
  <c r="M7" i="1"/>
  <c r="K7" i="1"/>
  <c r="F7" i="1"/>
  <c r="E7" i="1"/>
  <c r="C7" i="1"/>
  <c r="M6" i="1"/>
  <c r="K6" i="1"/>
  <c r="F6" i="1"/>
  <c r="E6" i="1"/>
  <c r="C6" i="1"/>
  <c r="M5" i="1"/>
  <c r="K5" i="1"/>
  <c r="F5" i="1"/>
  <c r="E5" i="1"/>
  <c r="C5" i="1"/>
  <c r="M4" i="1"/>
  <c r="K4" i="1"/>
  <c r="F4" i="1"/>
  <c r="E4" i="1"/>
  <c r="C4" i="1"/>
  <c r="M3" i="1"/>
  <c r="K3" i="1"/>
  <c r="F3" i="1"/>
  <c r="E3" i="1"/>
  <c r="C3" i="1"/>
  <c r="M2" i="1"/>
  <c r="K2" i="1"/>
  <c r="E2" i="1"/>
  <c r="E40" i="1" l="1"/>
  <c r="I41" i="1" l="1"/>
  <c r="H40" i="1"/>
  <c r="I40" i="1" l="1"/>
  <c r="H39" i="1"/>
  <c r="I39" i="1" l="1"/>
  <c r="H38" i="1"/>
  <c r="I38" i="1" l="1"/>
  <c r="H37" i="1"/>
  <c r="I37" i="1" l="1"/>
  <c r="H36" i="1"/>
  <c r="I36" i="1" l="1"/>
  <c r="H35" i="1"/>
  <c r="I35" i="1" l="1"/>
  <c r="H34" i="1"/>
  <c r="I34" i="1" l="1"/>
  <c r="H33" i="1"/>
  <c r="I33" i="1" l="1"/>
  <c r="H32" i="1"/>
  <c r="I32" i="1" l="1"/>
  <c r="H31" i="1"/>
  <c r="I31" i="1" l="1"/>
  <c r="H30" i="1"/>
  <c r="I30" i="1" l="1"/>
  <c r="H29" i="1"/>
  <c r="I29" i="1" l="1"/>
  <c r="H28" i="1"/>
  <c r="I28" i="1" l="1"/>
  <c r="H27" i="1"/>
  <c r="I27" i="1" l="1"/>
  <c r="H26" i="1"/>
  <c r="I26" i="1" l="1"/>
  <c r="H25" i="1"/>
  <c r="I25" i="1" l="1"/>
  <c r="H24" i="1"/>
  <c r="I24" i="1" l="1"/>
  <c r="H23" i="1"/>
  <c r="I23" i="1" l="1"/>
  <c r="H22" i="1"/>
  <c r="I22" i="1" l="1"/>
  <c r="H21" i="1"/>
  <c r="I21" i="1" l="1"/>
  <c r="H20" i="1"/>
  <c r="I20" i="1" l="1"/>
  <c r="H19" i="1"/>
  <c r="I19" i="1" l="1"/>
  <c r="H18" i="1"/>
  <c r="I18" i="1" l="1"/>
  <c r="H17" i="1"/>
  <c r="I17" i="1" l="1"/>
  <c r="H16" i="1"/>
  <c r="I16" i="1" l="1"/>
  <c r="H15" i="1"/>
  <c r="I15" i="1" l="1"/>
  <c r="H14" i="1"/>
  <c r="I14" i="1" l="1"/>
  <c r="H13" i="1"/>
  <c r="I13" i="1" l="1"/>
  <c r="H12" i="1"/>
  <c r="I12" i="1" l="1"/>
  <c r="H11" i="1"/>
  <c r="I11" i="1" l="1"/>
  <c r="H10" i="1"/>
  <c r="I10" i="1" l="1"/>
  <c r="H9" i="1"/>
  <c r="I9" i="1" l="1"/>
  <c r="H8" i="1"/>
  <c r="I8" i="1" l="1"/>
  <c r="H7" i="1"/>
  <c r="I7" i="1" l="1"/>
  <c r="H6" i="1"/>
  <c r="I6" i="1" l="1"/>
  <c r="H5" i="1"/>
  <c r="I5" i="1" l="1"/>
  <c r="H4" i="1"/>
  <c r="I4" i="1" l="1"/>
  <c r="H3" i="1"/>
  <c r="I3" i="1" l="1"/>
  <c r="H2" i="1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 Palacios García</author>
  </authors>
  <commentList>
    <comment ref="B1" authorId="0" shapeId="0" xr:uid="{570C3C58-0B69-4AE1-8D88-F6D9A16D9DF2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Inflation Adjusted Price</t>
        </r>
      </text>
    </comment>
    <comment ref="C1" authorId="0" shapeId="0" xr:uid="{CDB1D2E6-8772-46BE-955A-1BE6880C723C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Real Quaterly Returns</t>
        </r>
      </text>
    </comment>
    <comment ref="D1" authorId="0" shapeId="0" xr:uid="{6F1A7489-195E-483D-81D9-C8FB0DC83CCF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Estimated Quarterly Inflation Adjusted Divided
</t>
        </r>
      </text>
    </comment>
    <comment ref="G1" authorId="0" shapeId="0" xr:uid="{7A1F1F2C-4769-44FD-9D7E-E3EE9643B536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Real Quaterly Dividend Growth
</t>
        </r>
      </text>
    </comment>
    <comment ref="H1" authorId="0" shapeId="0" xr:uid="{C072B342-88A4-4C82-8A2C-82FCD50C4EB6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Fundamental Price is found using the Gordon model for the terminal value. Then it is solved recursively</t>
        </r>
      </text>
    </comment>
    <comment ref="J1" authorId="0" shapeId="0" xr:uid="{E9B87385-FBEA-4FEE-B09A-4D59F2FA29EE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Inflation Ajsuted Quarterly Earnings
</t>
        </r>
      </text>
    </comment>
    <comment ref="L1" authorId="0" shapeId="0" xr:uid="{0389B808-77D5-471D-ABEE-CFB950F4BFCD}">
      <text>
        <r>
          <rPr>
            <b/>
            <sz val="9"/>
            <color indexed="81"/>
            <rFont val="Tahoma"/>
            <family val="2"/>
          </rPr>
          <t xml:space="preserve">Alejandro Palacios García:
</t>
        </r>
        <r>
          <rPr>
            <sz val="9"/>
            <color indexed="81"/>
            <rFont val="Tahoma"/>
            <family val="2"/>
          </rPr>
          <t>Inflation Adjsuted Book Value that exaclty holds the accounting surplus in nominal terms</t>
        </r>
      </text>
    </comment>
    <comment ref="H41" authorId="0" shapeId="0" xr:uid="{BA59BA2B-B43D-4068-A70B-4C451ACF2512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Gordon Formula with ex post mean annualized stock return and dividend growth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<sst xmlns="http://schemas.openxmlformats.org/spreadsheetml/2006/main" count="13" uniqueCount="13">
  <si>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</si>
  <si>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Price</t>
  </si>
  <si>
    <t>Return</t>
  </si>
  <si>
    <t>Dividend</t>
  </si>
  <si>
    <t>Dividend Yield</t>
  </si>
  <si>
    <t>Change in Dividend</t>
  </si>
  <si>
    <t>Dividend Growth</t>
  </si>
  <si>
    <t>Fundamental Price</t>
  </si>
  <si>
    <t>Rho</t>
  </si>
  <si>
    <t>Earnings</t>
  </si>
  <si>
    <t>ROE</t>
  </si>
  <si>
    <t>Book Value</t>
  </si>
  <si>
    <t>Price to 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</si>
</sst>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2" fillId="0" borderId="0" xfId="0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10" fontId="0" fillId="0" borderId="0" xfId="2" applyNumberFormat="1" applyFont="1"/>
    <xf numFmtId="4" fontId="0" fillId="0" borderId="0" xfId="0" applyNumberFormat="1"/>
    <xf numFmtId="164" fontId="0" fillId="0" borderId="0" xfId="2" applyNumberFormat="1" applyFont="1"/>
    <xf numFmtId="10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9C8-6BAF-4040-BBCA-773D7B60735C}">
  <dimension ref="A1:M43"/>
  <sheetViews>
    <sheetView tabSelected="1" workbookViewId="0">
      <selection activeCell="G2" sqref="G2"/>
    </sheetView>
  </sheetViews>
  <sheetFormatPr defaultRowHeight="14.4" x14ac:dyDescent="0.3"/>
  <cols>
    <col min="1" max="1" width="10.5546875" customWidth="1"/>
    <col min="5" max="5" width="12.33203125" bestFit="1" customWidth="1"/>
    <col min="6" max="6" width="16.44140625" bestFit="1" customWidth="1"/>
    <col min="7" max="7" width="14.6640625" bestFit="1" customWidth="1"/>
    <col min="8" max="8" width="11.21875" customWidth="1"/>
    <col min="12" max="12" width="12" bestFit="1" customWidth="1"/>
    <col min="13" max="13" width="16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40998</v>
      </c>
      <c r="B2" s="2">
        <v>26.024655720338988</v>
      </c>
      <c r="C2" s="4"/>
      <c r="D2" s="8">
        <v>0.46185028248587573</v>
      </c>
      <c r="E2" s="4">
        <f t="shared" ref="E2:E13" si="0">D2/B2</f>
        <v>1.7746643315820196E-2</v>
      </c>
      <c r="F2" s="5"/>
      <c r="G2" s="4"/>
      <c r="H2">
        <f t="shared" ref="H2:H14" si="1">(H3+D3)/POWER(1+2.23336489918119%+5.5%,0.25)</f>
        <v>47.991006103765301</v>
      </c>
      <c r="I2" s="5">
        <f t="shared" ref="I2:I13" si="2">B2-H2</f>
        <v>-21.966350383426313</v>
      </c>
      <c r="J2" s="3">
        <v>0.44350000000000001</v>
      </c>
      <c r="K2" s="6">
        <f t="shared" ref="K2:K13" si="3">J2/L2</f>
        <v>0.11675661445307366</v>
      </c>
      <c r="L2">
        <v>3.7984999999999975</v>
      </c>
      <c r="M2" s="5">
        <f t="shared" ref="M2:M13" si="4">B2/L2</f>
        <v>6.8512980703801514</v>
      </c>
    </row>
    <row r="3" spans="1:13" x14ac:dyDescent="0.3">
      <c r="A3" s="1">
        <v>41089</v>
      </c>
      <c r="B3" s="2">
        <v>25.340124954026095</v>
      </c>
      <c r="C3" s="4">
        <f t="shared" ref="C3:C14" si="5">(B3/B2-1)</f>
        <v>-2.6303163187588852E-2</v>
      </c>
      <c r="D3" s="8">
        <v>0.46167719781416955</v>
      </c>
      <c r="E3" s="4">
        <f t="shared" si="0"/>
        <v>1.8219215518935999E-2</v>
      </c>
      <c r="F3" s="5">
        <f t="shared" ref="F3:F14" si="6">D3-D2</f>
        <v>-1.7308467170618069E-4</v>
      </c>
      <c r="G3" s="4">
        <f t="shared" ref="G3:G6" si="7">IF(D2=0,0,D3/D2-1)</f>
        <v>-3.7476359389576608E-4</v>
      </c>
      <c r="H3">
        <f t="shared" si="1"/>
        <v>48.431404444327079</v>
      </c>
      <c r="I3" s="5">
        <f t="shared" si="2"/>
        <v>-23.091279490300984</v>
      </c>
      <c r="J3" s="3">
        <v>0.44350000000000001</v>
      </c>
      <c r="K3" s="6">
        <f t="shared" si="3"/>
        <v>0.10694477935857252</v>
      </c>
      <c r="L3">
        <v>4.1469999999999976</v>
      </c>
      <c r="M3" s="5">
        <f t="shared" si="4"/>
        <v>6.1104714140405374</v>
      </c>
    </row>
    <row r="4" spans="1:13" x14ac:dyDescent="0.3">
      <c r="A4" s="1">
        <v>41180</v>
      </c>
      <c r="B4" s="2">
        <v>28.704894019627755</v>
      </c>
      <c r="C4" s="4">
        <f t="shared" si="5"/>
        <v>0.13278423337320833</v>
      </c>
      <c r="D4" s="8">
        <v>3.1927525960753136</v>
      </c>
      <c r="E4" s="4">
        <f t="shared" si="0"/>
        <v>0.11122676829575409</v>
      </c>
      <c r="F4" s="5">
        <f t="shared" si="6"/>
        <v>2.7310753982611442</v>
      </c>
      <c r="G4" s="4">
        <f t="shared" si="7"/>
        <v>5.9155518426977496</v>
      </c>
      <c r="H4">
        <f t="shared" si="1"/>
        <v>46.149005449590241</v>
      </c>
      <c r="I4" s="5">
        <f t="shared" si="2"/>
        <v>-17.444111429962486</v>
      </c>
      <c r="J4" s="3">
        <v>0.44350000000000001</v>
      </c>
      <c r="K4" s="6">
        <f t="shared" si="3"/>
        <v>9.8654209765320924E-2</v>
      </c>
      <c r="L4">
        <v>4.4954999999999981</v>
      </c>
      <c r="M4" s="5">
        <f t="shared" si="4"/>
        <v>6.385250588283343</v>
      </c>
    </row>
    <row r="5" spans="1:13" x14ac:dyDescent="0.3">
      <c r="A5" s="1">
        <v>41274</v>
      </c>
      <c r="B5" s="2">
        <v>23.079022183701294</v>
      </c>
      <c r="C5" s="4">
        <f t="shared" si="5"/>
        <v>-0.19598998805150147</v>
      </c>
      <c r="D5" s="8">
        <v>3.2178662113840972</v>
      </c>
      <c r="E5" s="4">
        <f t="shared" si="0"/>
        <v>0.13942818659174375</v>
      </c>
      <c r="F5" s="5">
        <f t="shared" si="6"/>
        <v>2.5113615308783643E-2</v>
      </c>
      <c r="G5" s="4">
        <f t="shared" si="7"/>
        <v>7.8658193997414028E-3</v>
      </c>
      <c r="H5">
        <f t="shared" si="1"/>
        <v>43.798591127971534</v>
      </c>
      <c r="I5" s="5">
        <f t="shared" si="2"/>
        <v>-20.71956894427024</v>
      </c>
      <c r="J5" s="3">
        <v>0.44350000000000001</v>
      </c>
      <c r="K5" s="6">
        <f t="shared" si="3"/>
        <v>9.1556564822460801E-2</v>
      </c>
      <c r="L5">
        <v>4.8439999999999985</v>
      </c>
      <c r="M5" s="5">
        <f t="shared" si="4"/>
        <v>4.7644554466765694</v>
      </c>
    </row>
    <row r="6" spans="1:13" x14ac:dyDescent="0.3">
      <c r="A6" s="1">
        <v>41362</v>
      </c>
      <c r="B6" s="2">
        <v>18.935462697993326</v>
      </c>
      <c r="C6" s="4">
        <f t="shared" si="5"/>
        <v>-0.17953791337980529</v>
      </c>
      <c r="D6" s="8">
        <v>3.1740163163253476</v>
      </c>
      <c r="E6" s="4">
        <f t="shared" si="0"/>
        <v>0.16762285490186157</v>
      </c>
      <c r="F6" s="5">
        <f t="shared" si="6"/>
        <v>-4.3849895058749588E-2</v>
      </c>
      <c r="G6" s="4">
        <f t="shared" si="7"/>
        <v>-1.3627010005455853E-2</v>
      </c>
      <c r="H6">
        <f t="shared" si="1"/>
        <v>41.447846521900516</v>
      </c>
      <c r="I6" s="5">
        <f t="shared" si="2"/>
        <v>-22.512383823907189</v>
      </c>
      <c r="J6" s="3">
        <v>0.18150000000000002</v>
      </c>
      <c r="K6" s="6">
        <f t="shared" si="3"/>
        <v>3.681168238515365E-2</v>
      </c>
      <c r="L6">
        <v>4.9304999999999986</v>
      </c>
      <c r="M6" s="5">
        <f t="shared" si="4"/>
        <v>3.8404751441016796</v>
      </c>
    </row>
    <row r="7" spans="1:13" x14ac:dyDescent="0.3">
      <c r="A7" s="1">
        <v>41453</v>
      </c>
      <c r="B7" s="2">
        <v>16.90908148725504</v>
      </c>
      <c r="C7" s="4">
        <f t="shared" si="5"/>
        <v>-0.10701514101121123</v>
      </c>
      <c r="D7" s="8">
        <v>3.6416768021104562</v>
      </c>
      <c r="E7" s="4">
        <f t="shared" si="0"/>
        <v>0.21536810292476938</v>
      </c>
      <c r="F7" s="5">
        <f t="shared" si="6"/>
        <v>0.46766048578510855</v>
      </c>
      <c r="G7" s="4">
        <f t="shared" ref="G7:G41" si="8">IF(D6=0,0,D7/D6-1)</f>
        <v>0.14734029040106922</v>
      </c>
      <c r="H7">
        <f t="shared" si="1"/>
        <v>38.585255042254964</v>
      </c>
      <c r="I7" s="5">
        <f t="shared" si="2"/>
        <v>-21.676173554999924</v>
      </c>
      <c r="J7" s="3">
        <v>0.19650000000000001</v>
      </c>
      <c r="K7" s="6">
        <f t="shared" si="3"/>
        <v>3.9166832768586818E-2</v>
      </c>
      <c r="L7">
        <v>5.0169999999999986</v>
      </c>
      <c r="M7" s="5">
        <f t="shared" si="4"/>
        <v>3.3703570833675593</v>
      </c>
    </row>
    <row r="8" spans="1:13" x14ac:dyDescent="0.3">
      <c r="A8" s="1">
        <v>41547</v>
      </c>
      <c r="B8" s="2">
        <v>20.273867894374952</v>
      </c>
      <c r="C8" s="4">
        <f t="shared" si="5"/>
        <v>0.19899285538697464</v>
      </c>
      <c r="D8" s="8">
        <v>3.6316452344447336</v>
      </c>
      <c r="E8" s="4">
        <f t="shared" si="0"/>
        <v>0.17912937251861766</v>
      </c>
      <c r="F8" s="5">
        <f t="shared" si="6"/>
        <v>-1.0031567665722552E-2</v>
      </c>
      <c r="G8" s="4">
        <f t="shared" si="8"/>
        <v>-2.7546562231741678E-3</v>
      </c>
      <c r="H8">
        <f t="shared" si="1"/>
        <v>35.678887678425333</v>
      </c>
      <c r="I8" s="5">
        <f t="shared" si="2"/>
        <v>-15.405019784050381</v>
      </c>
      <c r="J8" s="3">
        <v>0.19650000000000001</v>
      </c>
      <c r="K8" s="6">
        <f t="shared" si="3"/>
        <v>3.8502988145390431E-2</v>
      </c>
      <c r="L8">
        <v>5.1034999999999986</v>
      </c>
      <c r="M8" s="5">
        <f t="shared" si="4"/>
        <v>3.9725419602968466</v>
      </c>
    </row>
    <row r="9" spans="1:13" x14ac:dyDescent="0.3">
      <c r="A9" s="1">
        <v>41639</v>
      </c>
      <c r="B9" s="2">
        <v>23.970016575055034</v>
      </c>
      <c r="C9" s="4">
        <f t="shared" si="5"/>
        <v>0.18231097785270611</v>
      </c>
      <c r="D9" s="8">
        <v>3.6487867358366692</v>
      </c>
      <c r="E9" s="4">
        <f t="shared" si="0"/>
        <v>0.15222295422331353</v>
      </c>
      <c r="F9" s="5">
        <f t="shared" si="6"/>
        <v>1.7141501391935599E-2</v>
      </c>
      <c r="G9" s="4">
        <f t="shared" si="8"/>
        <v>4.7200374170239812E-3</v>
      </c>
      <c r="H9">
        <f t="shared" si="1"/>
        <v>32.700748516460749</v>
      </c>
      <c r="I9" s="5">
        <f t="shared" si="2"/>
        <v>-8.7307319414057147</v>
      </c>
      <c r="J9" s="3">
        <v>0.19650000000000001</v>
      </c>
      <c r="K9" s="6">
        <f t="shared" si="3"/>
        <v>3.7861271676300587E-2</v>
      </c>
      <c r="L9">
        <v>5.1899999999999986</v>
      </c>
      <c r="M9" s="5">
        <f t="shared" si="4"/>
        <v>4.6185003034788128</v>
      </c>
    </row>
    <row r="10" spans="1:13" x14ac:dyDescent="0.3">
      <c r="A10" s="1">
        <v>41729</v>
      </c>
      <c r="B10" s="2">
        <v>22.617848089448273</v>
      </c>
      <c r="C10" s="4">
        <f t="shared" si="5"/>
        <v>-5.641082814326992E-2</v>
      </c>
      <c r="D10" s="8">
        <v>3.5986935711172143</v>
      </c>
      <c r="E10" s="4">
        <f t="shared" si="0"/>
        <v>0.15910857464800485</v>
      </c>
      <c r="F10" s="5">
        <f t="shared" si="6"/>
        <v>-5.0093164719454908E-2</v>
      </c>
      <c r="G10" s="4">
        <f t="shared" si="8"/>
        <v>-1.3728718159234488E-2</v>
      </c>
      <c r="H10">
        <f t="shared" si="1"/>
        <v>29.716723145037069</v>
      </c>
      <c r="I10" s="5">
        <f t="shared" si="2"/>
        <v>-7.0988750555887954</v>
      </c>
      <c r="J10" s="3">
        <v>0.13549999999999984</v>
      </c>
      <c r="K10" s="6">
        <f t="shared" si="3"/>
        <v>2.5980251174384027E-2</v>
      </c>
      <c r="L10">
        <v>5.2154999999999978</v>
      </c>
      <c r="M10" s="5">
        <f t="shared" si="4"/>
        <v>4.3366595895788098</v>
      </c>
    </row>
    <row r="11" spans="1:13" x14ac:dyDescent="0.3">
      <c r="A11" s="1">
        <v>41820</v>
      </c>
      <c r="B11" s="2">
        <v>27.176243753749851</v>
      </c>
      <c r="C11" s="4">
        <f t="shared" si="5"/>
        <v>0.20153975949764069</v>
      </c>
      <c r="D11" s="8">
        <v>3.84848130635261</v>
      </c>
      <c r="E11" s="4">
        <f t="shared" si="0"/>
        <v>0.14161196599591089</v>
      </c>
      <c r="F11" s="5">
        <f t="shared" si="6"/>
        <v>0.24978773523539566</v>
      </c>
      <c r="G11" s="4">
        <f t="shared" si="8"/>
        <v>6.9410670927963825E-2</v>
      </c>
      <c r="H11">
        <f t="shared" si="1"/>
        <v>26.426820022518889</v>
      </c>
      <c r="I11" s="5">
        <f t="shared" si="2"/>
        <v>0.74942373123096218</v>
      </c>
      <c r="J11" s="3">
        <v>0.14299999999999985</v>
      </c>
      <c r="K11" s="6">
        <f t="shared" si="3"/>
        <v>2.7284869299751938E-2</v>
      </c>
      <c r="L11">
        <v>5.2409999999999979</v>
      </c>
      <c r="M11" s="5">
        <f t="shared" si="4"/>
        <v>5.1853164956591993</v>
      </c>
    </row>
    <row r="12" spans="1:13" x14ac:dyDescent="0.3">
      <c r="A12" s="1">
        <v>41912</v>
      </c>
      <c r="B12" s="2">
        <v>29.501726140712766</v>
      </c>
      <c r="C12" s="4">
        <f t="shared" si="5"/>
        <v>8.5570412454150757E-2</v>
      </c>
      <c r="D12" s="8">
        <v>0.55050367389121591</v>
      </c>
      <c r="E12" s="4">
        <f t="shared" si="0"/>
        <v>1.8660049627791563E-2</v>
      </c>
      <c r="F12" s="5">
        <f t="shared" si="6"/>
        <v>-3.2979776324613939</v>
      </c>
      <c r="G12" s="4">
        <f t="shared" si="8"/>
        <v>-0.85695560662266679</v>
      </c>
      <c r="H12">
        <f t="shared" si="1"/>
        <v>26.373055005196651</v>
      </c>
      <c r="I12" s="5">
        <f t="shared" si="2"/>
        <v>3.1286711355161145</v>
      </c>
      <c r="J12" s="3">
        <v>0.14299999999999985</v>
      </c>
      <c r="K12" s="6">
        <f t="shared" si="3"/>
        <v>2.7152757998670826E-2</v>
      </c>
      <c r="L12">
        <v>5.266499999999998</v>
      </c>
      <c r="M12" s="5">
        <f t="shared" si="4"/>
        <v>5.6017708422505983</v>
      </c>
    </row>
    <row r="13" spans="1:13" x14ac:dyDescent="0.3">
      <c r="A13" s="1">
        <v>42004</v>
      </c>
      <c r="B13" s="2">
        <v>32.764684896853652</v>
      </c>
      <c r="C13" s="4">
        <f t="shared" si="5"/>
        <v>0.11060229969520186</v>
      </c>
      <c r="D13" s="8">
        <v>0.55805044035228191</v>
      </c>
      <c r="E13" s="4">
        <f t="shared" si="0"/>
        <v>1.7032071027360034E-2</v>
      </c>
      <c r="F13" s="5">
        <f t="shared" si="6"/>
        <v>7.5467664610660012E-3</v>
      </c>
      <c r="G13" s="4">
        <f t="shared" si="8"/>
        <v>1.3708839411955109E-2</v>
      </c>
      <c r="H13">
        <f t="shared" si="1"/>
        <v>26.310732613158088</v>
      </c>
      <c r="I13" s="5">
        <f t="shared" si="2"/>
        <v>6.4539522836955641</v>
      </c>
      <c r="J13" s="3">
        <v>0.14299999999999985</v>
      </c>
      <c r="K13" s="6">
        <f t="shared" si="3"/>
        <v>2.7021919879062717E-2</v>
      </c>
      <c r="L13">
        <v>5.291999999999998</v>
      </c>
      <c r="M13" s="5">
        <f t="shared" si="4"/>
        <v>6.1913614695490669</v>
      </c>
    </row>
    <row r="14" spans="1:13" x14ac:dyDescent="0.3">
      <c r="A14" s="1">
        <v>42094</v>
      </c>
      <c r="B14" s="2">
        <v>36.73077225890335</v>
      </c>
      <c r="C14" s="4">
        <f t="shared" si="5"/>
        <v>0.12104762717954776</v>
      </c>
      <c r="D14" s="8">
        <v>0.55496143893545213</v>
      </c>
      <c r="E14" s="4">
        <f t="shared" ref="E14:E41" si="9">D14/B14</f>
        <v>1.5108896568351685E-2</v>
      </c>
      <c r="F14" s="5">
        <f t="shared" si="6"/>
        <v>-3.089001416829773E-3</v>
      </c>
      <c r="G14" s="4">
        <f t="shared" si="8"/>
        <v>-5.5353444661377926E-3</v>
      </c>
      <c r="H14">
        <f t="shared" si="1"/>
        <v>26.250327763341904</v>
      </c>
      <c r="I14" s="5">
        <f t="shared" ref="I14:I41" si="10">B14-H14</f>
        <v>10.480444495561446</v>
      </c>
      <c r="J14" s="3">
        <v>0.24049999999999999</v>
      </c>
      <c r="K14" s="6">
        <f t="shared" ref="K14:K41" si="11">J14/L14</f>
        <v>4.4413665743305644E-2</v>
      </c>
      <c r="L14">
        <v>5.4149999999999983</v>
      </c>
      <c r="M14" s="5">
        <f t="shared" ref="M14:M40" si="12">B14/L14</f>
        <v>6.7831527717273064</v>
      </c>
    </row>
    <row r="15" spans="1:13" x14ac:dyDescent="0.3">
      <c r="A15" s="1">
        <v>42185</v>
      </c>
      <c r="B15" s="2">
        <v>36.633609368164336</v>
      </c>
      <c r="C15" s="4">
        <f t="shared" ref="C15:C41" si="13">(B15/B14-1)</f>
        <v>-2.645272199945703E-3</v>
      </c>
      <c r="D15" s="8">
        <v>0.6075186684434164</v>
      </c>
      <c r="E15" s="4">
        <f t="shared" si="9"/>
        <v>1.6583642150515686E-2</v>
      </c>
      <c r="F15" s="5">
        <f t="shared" ref="F15:F41" si="14">D15-D14</f>
        <v>5.2557229507964265E-2</v>
      </c>
      <c r="G15" s="4">
        <f t="shared" si="8"/>
        <v>9.4704290822046122E-2</v>
      </c>
      <c r="H15">
        <f t="shared" ref="H15:H39" si="15">(H16+D16)/POWER(1+2.23336489918119%+5.5%,0.25)</f>
        <v>26.136230268408827</v>
      </c>
      <c r="I15" s="5">
        <f t="shared" si="10"/>
        <v>10.497379099755509</v>
      </c>
      <c r="J15" s="3">
        <v>0.253</v>
      </c>
      <c r="K15" s="6">
        <f t="shared" si="11"/>
        <v>4.5684362585771049E-2</v>
      </c>
      <c r="L15">
        <v>5.5379999999999985</v>
      </c>
      <c r="M15" s="5">
        <f t="shared" si="12"/>
        <v>6.6149529375522471</v>
      </c>
    </row>
    <row r="16" spans="1:13" x14ac:dyDescent="0.3">
      <c r="A16" s="1">
        <v>42277</v>
      </c>
      <c r="B16" s="2">
        <v>32.309841139759186</v>
      </c>
      <c r="C16" s="4">
        <f t="shared" si="13"/>
        <v>-0.11802736074820486</v>
      </c>
      <c r="D16" s="8">
        <v>0.60928802874613885</v>
      </c>
      <c r="E16" s="4">
        <f t="shared" si="9"/>
        <v>1.8857660924750684E-2</v>
      </c>
      <c r="F16" s="5">
        <f t="shared" si="14"/>
        <v>1.7693603027224558E-3</v>
      </c>
      <c r="G16" s="4">
        <f t="shared" si="8"/>
        <v>2.9124377482192543E-3</v>
      </c>
      <c r="H16">
        <f t="shared" si="15"/>
        <v>26.018218749671984</v>
      </c>
      <c r="I16" s="5">
        <f t="shared" si="10"/>
        <v>6.2916223900872019</v>
      </c>
      <c r="J16" s="3">
        <v>0.253</v>
      </c>
      <c r="K16" s="6">
        <f t="shared" si="11"/>
        <v>4.4691750574103524E-2</v>
      </c>
      <c r="L16">
        <v>5.6609999999999987</v>
      </c>
      <c r="M16" s="5">
        <f t="shared" si="12"/>
        <v>5.7074441158380482</v>
      </c>
    </row>
    <row r="17" spans="1:13" x14ac:dyDescent="0.3">
      <c r="A17" s="1">
        <v>42369</v>
      </c>
      <c r="B17" s="2">
        <v>31.018601120388968</v>
      </c>
      <c r="C17" s="4">
        <f t="shared" si="13"/>
        <v>-3.9964294896556174E-2</v>
      </c>
      <c r="D17" s="8">
        <v>0.61294594651728151</v>
      </c>
      <c r="E17" s="4">
        <f t="shared" si="9"/>
        <v>1.9760592817784531E-2</v>
      </c>
      <c r="F17" s="5">
        <f t="shared" si="14"/>
        <v>3.6579177711426603E-3</v>
      </c>
      <c r="G17" s="4">
        <f t="shared" si="8"/>
        <v>6.003593700454557E-3</v>
      </c>
      <c r="H17">
        <f t="shared" si="15"/>
        <v>25.894331078687543</v>
      </c>
      <c r="I17" s="5">
        <f t="shared" si="10"/>
        <v>5.1242700417014255</v>
      </c>
      <c r="J17" s="3">
        <v>0.253</v>
      </c>
      <c r="K17" s="6">
        <f t="shared" si="11"/>
        <v>4.3741355463347176E-2</v>
      </c>
      <c r="L17">
        <v>5.7839999999999989</v>
      </c>
      <c r="M17" s="5">
        <f t="shared" si="12"/>
        <v>5.3628286860976786</v>
      </c>
    </row>
    <row r="18" spans="1:13" x14ac:dyDescent="0.3">
      <c r="A18" s="1">
        <v>42460</v>
      </c>
      <c r="B18" s="2">
        <v>31.901035959047924</v>
      </c>
      <c r="C18" s="4">
        <f t="shared" si="13"/>
        <v>2.8448569786692302E-2</v>
      </c>
      <c r="D18" s="8">
        <v>0.60880956780273132</v>
      </c>
      <c r="E18" s="4">
        <f t="shared" si="9"/>
        <v>1.9084319662354347E-2</v>
      </c>
      <c r="F18" s="5">
        <f t="shared" si="14"/>
        <v>-4.1363787145501929E-3</v>
      </c>
      <c r="G18" s="4">
        <f t="shared" si="8"/>
        <v>-6.7483580535164789E-3</v>
      </c>
      <c r="H18">
        <f t="shared" si="15"/>
        <v>25.772251099303659</v>
      </c>
      <c r="I18" s="5">
        <f t="shared" si="10"/>
        <v>6.1287848597442647</v>
      </c>
      <c r="J18" s="3">
        <v>0.25850000000000006</v>
      </c>
      <c r="K18" s="6">
        <f t="shared" si="11"/>
        <v>4.3720930232558158E-2</v>
      </c>
      <c r="L18">
        <v>5.9124999999999988</v>
      </c>
      <c r="M18" s="5">
        <f t="shared" si="12"/>
        <v>5.3955240522702628</v>
      </c>
    </row>
    <row r="19" spans="1:13" x14ac:dyDescent="0.3">
      <c r="A19" s="1">
        <v>42551</v>
      </c>
      <c r="B19" s="2">
        <v>27.646764142097272</v>
      </c>
      <c r="C19" s="4">
        <f t="shared" si="13"/>
        <v>-0.1333584220403361</v>
      </c>
      <c r="D19" s="8">
        <v>0.65935797326340762</v>
      </c>
      <c r="E19" s="4">
        <f t="shared" si="9"/>
        <v>2.3849372384937235E-2</v>
      </c>
      <c r="F19" s="5">
        <f t="shared" si="14"/>
        <v>5.0548405460676293E-2</v>
      </c>
      <c r="G19" s="4">
        <f t="shared" si="8"/>
        <v>8.3028270470701937E-2</v>
      </c>
      <c r="H19">
        <f t="shared" si="15"/>
        <v>25.597328006094589</v>
      </c>
      <c r="I19" s="5">
        <f t="shared" si="10"/>
        <v>2.0494361360026829</v>
      </c>
      <c r="J19" s="3">
        <v>0.27100000000000002</v>
      </c>
      <c r="K19" s="6">
        <f t="shared" si="11"/>
        <v>4.4860122496275467E-2</v>
      </c>
      <c r="L19">
        <v>6.0409999999999986</v>
      </c>
      <c r="M19" s="5">
        <f t="shared" si="12"/>
        <v>4.5765211292993344</v>
      </c>
    </row>
    <row r="20" spans="1:13" x14ac:dyDescent="0.3">
      <c r="A20" s="1">
        <v>42643</v>
      </c>
      <c r="B20" s="2">
        <v>32.637645695611113</v>
      </c>
      <c r="C20" s="4">
        <f t="shared" si="13"/>
        <v>0.180523171820832</v>
      </c>
      <c r="D20" s="8">
        <v>0.65823823251652658</v>
      </c>
      <c r="E20" s="4">
        <f t="shared" si="9"/>
        <v>2.0168067226890754E-2</v>
      </c>
      <c r="F20" s="5">
        <f t="shared" si="14"/>
        <v>-1.1197407468810372E-3</v>
      </c>
      <c r="G20" s="4">
        <f t="shared" si="8"/>
        <v>-1.6982288715475802E-3</v>
      </c>
      <c r="H20">
        <f t="shared" si="15"/>
        <v>25.420236665813601</v>
      </c>
      <c r="I20" s="5">
        <f t="shared" si="10"/>
        <v>7.217409029797512</v>
      </c>
      <c r="J20" s="3">
        <v>0.27100000000000002</v>
      </c>
      <c r="K20" s="6">
        <f t="shared" si="11"/>
        <v>4.3925763838236501E-2</v>
      </c>
      <c r="L20">
        <v>6.1694999999999984</v>
      </c>
      <c r="M20" s="5">
        <f t="shared" si="12"/>
        <v>5.2901605795625448</v>
      </c>
    </row>
    <row r="21" spans="1:13" x14ac:dyDescent="0.3">
      <c r="A21" s="1">
        <v>42734</v>
      </c>
      <c r="B21" s="2">
        <v>33.436793424235397</v>
      </c>
      <c r="C21" s="4">
        <f t="shared" si="13"/>
        <v>2.4485458788216174E-2</v>
      </c>
      <c r="D21" s="8">
        <v>0.65822732694920305</v>
      </c>
      <c r="E21" s="4">
        <f t="shared" si="9"/>
        <v>1.9685719219478499E-2</v>
      </c>
      <c r="F21" s="5">
        <f t="shared" si="14"/>
        <v>-1.0905567323526988E-5</v>
      </c>
      <c r="G21" s="4">
        <f t="shared" si="8"/>
        <v>-1.6567812054613107E-5</v>
      </c>
      <c r="H21">
        <f t="shared" si="15"/>
        <v>25.239827487256139</v>
      </c>
      <c r="I21" s="5">
        <f t="shared" si="10"/>
        <v>8.1969659369792574</v>
      </c>
      <c r="J21" s="3">
        <v>0.27100000000000002</v>
      </c>
      <c r="K21" s="6">
        <f t="shared" si="11"/>
        <v>4.3029533185138157E-2</v>
      </c>
      <c r="L21">
        <v>6.2979999999999983</v>
      </c>
      <c r="M21" s="5">
        <f t="shared" si="12"/>
        <v>5.3091129603422367</v>
      </c>
    </row>
    <row r="22" spans="1:13" x14ac:dyDescent="0.3">
      <c r="A22" s="1">
        <v>42825</v>
      </c>
      <c r="B22" s="2">
        <v>41.071094171065745</v>
      </c>
      <c r="C22" s="4">
        <f t="shared" si="13"/>
        <v>0.22832036104565323</v>
      </c>
      <c r="D22" s="8">
        <v>0.65183137066706043</v>
      </c>
      <c r="E22" s="4">
        <f t="shared" si="9"/>
        <v>1.5870806069887233E-2</v>
      </c>
      <c r="F22" s="5">
        <f t="shared" si="14"/>
        <v>-6.395956282142623E-3</v>
      </c>
      <c r="G22" s="4">
        <f t="shared" si="8"/>
        <v>-9.7169412758766338E-3</v>
      </c>
      <c r="H22">
        <f t="shared" si="15"/>
        <v>25.062423156519301</v>
      </c>
      <c r="I22" s="5">
        <f t="shared" si="10"/>
        <v>16.008671014546444</v>
      </c>
      <c r="J22" s="3">
        <v>0.29225000000000001</v>
      </c>
      <c r="K22" s="6">
        <f t="shared" si="11"/>
        <v>4.5325888875964497E-2</v>
      </c>
      <c r="L22">
        <v>6.4477499999999983</v>
      </c>
      <c r="M22" s="5">
        <f t="shared" si="12"/>
        <v>6.3698335343438801</v>
      </c>
    </row>
    <row r="23" spans="1:13" x14ac:dyDescent="0.3">
      <c r="A23" s="1">
        <v>42916</v>
      </c>
      <c r="B23" s="2">
        <v>40.980041272886858</v>
      </c>
      <c r="C23" s="4">
        <f t="shared" si="13"/>
        <v>-2.2169581798732185E-3</v>
      </c>
      <c r="D23" s="8">
        <v>0.71705113184054214</v>
      </c>
      <c r="E23" s="4">
        <f t="shared" si="9"/>
        <v>1.7497569781974726E-2</v>
      </c>
      <c r="F23" s="5">
        <f t="shared" si="14"/>
        <v>6.5219761173481716E-2</v>
      </c>
      <c r="G23" s="4">
        <f t="shared" si="8"/>
        <v>0.10005618647463721</v>
      </c>
      <c r="H23">
        <f t="shared" si="15"/>
        <v>24.816464437557954</v>
      </c>
      <c r="I23" s="5">
        <f t="shared" si="10"/>
        <v>16.163576835328904</v>
      </c>
      <c r="J23" s="3">
        <v>0.30725000000000002</v>
      </c>
      <c r="K23" s="6">
        <f t="shared" si="11"/>
        <v>4.6570670708601755E-2</v>
      </c>
      <c r="L23">
        <v>6.5974999999999984</v>
      </c>
      <c r="M23" s="5">
        <f t="shared" si="12"/>
        <v>6.2114499845224502</v>
      </c>
    </row>
    <row r="24" spans="1:13" x14ac:dyDescent="0.3">
      <c r="A24" s="1">
        <v>43007</v>
      </c>
      <c r="B24" s="2">
        <v>43.522747681499403</v>
      </c>
      <c r="C24" s="4">
        <f t="shared" si="13"/>
        <v>6.204743405895119E-2</v>
      </c>
      <c r="D24" s="8">
        <v>0.71163589512962944</v>
      </c>
      <c r="E24" s="4">
        <f t="shared" si="9"/>
        <v>1.6350895406177002E-2</v>
      </c>
      <c r="F24" s="5">
        <f t="shared" si="14"/>
        <v>-5.4152367109127075E-3</v>
      </c>
      <c r="G24" s="4">
        <f t="shared" si="8"/>
        <v>-7.5520928291581413E-3</v>
      </c>
      <c r="H24">
        <f t="shared" si="15"/>
        <v>24.571297727710551</v>
      </c>
      <c r="I24" s="5">
        <f t="shared" si="10"/>
        <v>18.951449953788853</v>
      </c>
      <c r="J24" s="3">
        <v>0.30725000000000002</v>
      </c>
      <c r="K24" s="6">
        <f t="shared" si="11"/>
        <v>4.5537070658416404E-2</v>
      </c>
      <c r="L24">
        <v>6.7472499999999984</v>
      </c>
      <c r="M24" s="5">
        <f t="shared" si="12"/>
        <v>6.4504424293600229</v>
      </c>
    </row>
    <row r="25" spans="1:13" x14ac:dyDescent="0.3">
      <c r="A25" s="1">
        <v>43098</v>
      </c>
      <c r="B25" s="2">
        <v>47.846926120783372</v>
      </c>
      <c r="C25" s="4">
        <f t="shared" si="13"/>
        <v>9.9354444965846778E-2</v>
      </c>
      <c r="D25" s="8">
        <v>0.71248746572341848</v>
      </c>
      <c r="E25" s="4">
        <f t="shared" si="9"/>
        <v>1.4890976777167169E-2</v>
      </c>
      <c r="F25" s="5">
        <f t="shared" si="14"/>
        <v>8.5157059378904165E-4</v>
      </c>
      <c r="G25" s="4">
        <f t="shared" si="8"/>
        <v>1.1966380555239464E-3</v>
      </c>
      <c r="H25">
        <f t="shared" si="15"/>
        <v>24.320671106879505</v>
      </c>
      <c r="I25" s="5">
        <f t="shared" si="10"/>
        <v>23.526255013903867</v>
      </c>
      <c r="J25" s="3">
        <v>0.30725000000000002</v>
      </c>
      <c r="K25" s="6">
        <f t="shared" si="11"/>
        <v>4.4548354356966809E-2</v>
      </c>
      <c r="L25">
        <v>6.8969999999999985</v>
      </c>
      <c r="M25" s="5">
        <f t="shared" si="12"/>
        <v>6.9373533595452201</v>
      </c>
    </row>
    <row r="26" spans="1:13" x14ac:dyDescent="0.3">
      <c r="A26" s="1">
        <v>43189</v>
      </c>
      <c r="B26" s="2">
        <v>46.860999583256536</v>
      </c>
      <c r="C26" s="4">
        <f t="shared" si="13"/>
        <v>-2.0605849057847347E-2</v>
      </c>
      <c r="D26" s="8">
        <v>0.70383668464540738</v>
      </c>
      <c r="E26" s="4">
        <f t="shared" si="9"/>
        <v>1.5019668613660744E-2</v>
      </c>
      <c r="F26" s="5">
        <f t="shared" si="14"/>
        <v>-8.6507810780110939E-3</v>
      </c>
      <c r="G26" s="4">
        <f t="shared" si="8"/>
        <v>-1.2141660722729486E-2</v>
      </c>
      <c r="H26">
        <f t="shared" si="15"/>
        <v>24.073984298087222</v>
      </c>
      <c r="I26" s="5">
        <f t="shared" si="10"/>
        <v>22.787015285169314</v>
      </c>
      <c r="J26" s="3">
        <v>-9.0000000000000913E-3</v>
      </c>
      <c r="K26" s="6">
        <f t="shared" si="11"/>
        <v>-1.3371963449966709E-3</v>
      </c>
      <c r="L26">
        <v>6.7304999999999984</v>
      </c>
      <c r="M26" s="5">
        <f t="shared" si="12"/>
        <v>6.9624841517356133</v>
      </c>
    </row>
    <row r="27" spans="1:13" x14ac:dyDescent="0.3">
      <c r="A27" s="1">
        <v>43280</v>
      </c>
      <c r="B27" s="2">
        <v>51.201677672438095</v>
      </c>
      <c r="C27" s="4">
        <f t="shared" si="13"/>
        <v>9.2628798527218947E-2</v>
      </c>
      <c r="D27" s="8">
        <v>0.80767596998281677</v>
      </c>
      <c r="E27" s="4">
        <f t="shared" si="9"/>
        <v>1.5774404408189724E-2</v>
      </c>
      <c r="F27" s="5">
        <f t="shared" si="14"/>
        <v>0.10383928533740938</v>
      </c>
      <c r="G27" s="4">
        <f t="shared" si="8"/>
        <v>0.14753320990894858</v>
      </c>
      <c r="H27">
        <f t="shared" si="15"/>
        <v>23.718821290629009</v>
      </c>
      <c r="I27" s="5">
        <f t="shared" si="10"/>
        <v>27.482856381809086</v>
      </c>
      <c r="J27" s="3">
        <v>1.5999999999999903E-2</v>
      </c>
      <c r="K27" s="6">
        <f t="shared" si="11"/>
        <v>2.4375380865325879E-3</v>
      </c>
      <c r="L27">
        <v>6.5639999999999983</v>
      </c>
      <c r="M27" s="5">
        <f t="shared" si="12"/>
        <v>7.8003774638083652</v>
      </c>
    </row>
    <row r="28" spans="1:13" x14ac:dyDescent="0.3">
      <c r="A28" s="1">
        <v>43371</v>
      </c>
      <c r="B28" s="2">
        <v>62.328684830790813</v>
      </c>
      <c r="C28" s="4">
        <f t="shared" si="13"/>
        <v>0.21731723771899758</v>
      </c>
      <c r="D28" s="8">
        <v>0.80623619963634785</v>
      </c>
      <c r="E28" s="4">
        <f t="shared" si="9"/>
        <v>1.2935235226366616E-2</v>
      </c>
      <c r="F28" s="5">
        <f t="shared" si="14"/>
        <v>-1.439770346468916E-3</v>
      </c>
      <c r="G28" s="4">
        <f t="shared" si="8"/>
        <v>-1.7826088678849494E-3</v>
      </c>
      <c r="H28">
        <f t="shared" si="15"/>
        <v>23.358422138857936</v>
      </c>
      <c r="I28" s="5">
        <f t="shared" si="10"/>
        <v>38.970262691932874</v>
      </c>
      <c r="J28" s="3">
        <v>1.5999999999999903E-2</v>
      </c>
      <c r="K28" s="6">
        <f t="shared" si="11"/>
        <v>2.5009769441187821E-3</v>
      </c>
      <c r="L28">
        <v>6.3974999999999982</v>
      </c>
      <c r="M28" s="5">
        <f t="shared" si="12"/>
        <v>9.7426627324409267</v>
      </c>
    </row>
    <row r="29" spans="1:13" x14ac:dyDescent="0.3">
      <c r="A29" s="1">
        <v>43465</v>
      </c>
      <c r="B29" s="2">
        <v>43.762391365783962</v>
      </c>
      <c r="C29" s="4">
        <f t="shared" si="13"/>
        <v>-0.29787718953817821</v>
      </c>
      <c r="D29" s="8">
        <v>0.81010639525858463</v>
      </c>
      <c r="E29" s="4">
        <f t="shared" si="9"/>
        <v>1.851147457842018E-2</v>
      </c>
      <c r="F29" s="5">
        <f t="shared" si="14"/>
        <v>3.8701956222367828E-3</v>
      </c>
      <c r="G29" s="4">
        <f t="shared" si="8"/>
        <v>4.8003247980956676E-3</v>
      </c>
      <c r="H29">
        <f t="shared" si="15"/>
        <v>22.98737845424483</v>
      </c>
      <c r="I29" s="5">
        <f t="shared" si="10"/>
        <v>20.775012911539132</v>
      </c>
      <c r="J29" s="3">
        <v>1.5999999999999903E-2</v>
      </c>
      <c r="K29" s="6">
        <f t="shared" si="11"/>
        <v>2.5678061306371219E-3</v>
      </c>
      <c r="L29">
        <v>6.2309999999999981</v>
      </c>
      <c r="M29" s="5">
        <f t="shared" si="12"/>
        <v>7.0233335525251128</v>
      </c>
    </row>
    <row r="30" spans="1:13" x14ac:dyDescent="0.3">
      <c r="A30" s="1">
        <v>43553</v>
      </c>
      <c r="B30" s="2">
        <v>52.083028359336275</v>
      </c>
      <c r="C30" s="4">
        <f t="shared" si="13"/>
        <v>0.1901321370673057</v>
      </c>
      <c r="D30" s="8">
        <v>0.8006446054712395</v>
      </c>
      <c r="E30" s="4">
        <f t="shared" si="9"/>
        <v>1.5372466438536458E-2</v>
      </c>
      <c r="F30" s="5">
        <f t="shared" si="14"/>
        <v>-9.4617897873451318E-3</v>
      </c>
      <c r="G30" s="4">
        <f t="shared" si="8"/>
        <v>-1.1679687807334194E-2</v>
      </c>
      <c r="H30">
        <f t="shared" si="15"/>
        <v>22.618822139444742</v>
      </c>
      <c r="I30" s="5">
        <f t="shared" si="10"/>
        <v>29.464206219891533</v>
      </c>
      <c r="J30" s="3">
        <v>-9.9249999999999949E-2</v>
      </c>
      <c r="K30" s="6">
        <f t="shared" si="11"/>
        <v>-1.668277513972349E-2</v>
      </c>
      <c r="L30">
        <v>5.9492499999999984</v>
      </c>
      <c r="M30" s="5">
        <f t="shared" si="12"/>
        <v>8.7545536595934426</v>
      </c>
    </row>
    <row r="31" spans="1:13" x14ac:dyDescent="0.3">
      <c r="A31" s="1">
        <v>43644</v>
      </c>
      <c r="B31" s="2">
        <v>53.857114814771442</v>
      </c>
      <c r="C31" s="4">
        <f t="shared" si="13"/>
        <v>3.406265939828268E-2</v>
      </c>
      <c r="D31" s="8">
        <v>0.83811597427999218</v>
      </c>
      <c r="E31" s="4">
        <f t="shared" si="9"/>
        <v>1.5561843168957156E-2</v>
      </c>
      <c r="F31" s="5">
        <f t="shared" si="14"/>
        <v>3.7471368808752681E-2</v>
      </c>
      <c r="G31" s="4">
        <f t="shared" si="8"/>
        <v>4.6801500381930428E-2</v>
      </c>
      <c r="H31">
        <f t="shared" si="15"/>
        <v>22.205866790360904</v>
      </c>
      <c r="I31" s="5">
        <f t="shared" si="10"/>
        <v>31.651248024410538</v>
      </c>
      <c r="J31" s="3">
        <v>-8.924999999999994E-2</v>
      </c>
      <c r="K31" s="6">
        <f t="shared" si="11"/>
        <v>-1.5747684164093508E-2</v>
      </c>
      <c r="L31">
        <v>5.6674999999999986</v>
      </c>
      <c r="M31" s="5">
        <f t="shared" si="12"/>
        <v>9.5027992615388541</v>
      </c>
    </row>
    <row r="32" spans="1:13" x14ac:dyDescent="0.3">
      <c r="A32" s="1">
        <v>43738</v>
      </c>
      <c r="B32" s="2">
        <v>60.799508430084238</v>
      </c>
      <c r="C32" s="4">
        <f t="shared" si="13"/>
        <v>0.12890392734905087</v>
      </c>
      <c r="D32" s="8">
        <v>0.83610521929124204</v>
      </c>
      <c r="E32" s="4">
        <f t="shared" si="9"/>
        <v>1.3751841764522037E-2</v>
      </c>
      <c r="F32" s="5">
        <f t="shared" si="14"/>
        <v>-2.0107549887501408E-3</v>
      </c>
      <c r="G32" s="4">
        <f t="shared" si="8"/>
        <v>-2.399136933856405E-3</v>
      </c>
      <c r="H32">
        <f t="shared" si="15"/>
        <v>21.787159972693249</v>
      </c>
      <c r="I32" s="5">
        <f t="shared" si="10"/>
        <v>39.012348457390985</v>
      </c>
      <c r="J32" s="3">
        <v>-8.924999999999994E-2</v>
      </c>
      <c r="K32" s="6">
        <f t="shared" si="11"/>
        <v>-1.6571508146497695E-2</v>
      </c>
      <c r="L32">
        <v>5.3857499999999989</v>
      </c>
      <c r="M32" s="5">
        <f t="shared" si="12"/>
        <v>11.288958535038621</v>
      </c>
    </row>
    <row r="33" spans="1:13" x14ac:dyDescent="0.3">
      <c r="A33" s="1">
        <v>43830</v>
      </c>
      <c r="B33" s="2">
        <v>79.64833728314926</v>
      </c>
      <c r="C33" s="4">
        <f t="shared" si="13"/>
        <v>0.3100161389419791</v>
      </c>
      <c r="D33" s="8">
        <v>0.8354056830652129</v>
      </c>
      <c r="E33" s="4">
        <f t="shared" si="9"/>
        <v>1.0488676996424317E-2</v>
      </c>
      <c r="F33" s="5">
        <f t="shared" si="14"/>
        <v>-6.9953622602914045E-4</v>
      </c>
      <c r="G33" s="4">
        <f t="shared" si="8"/>
        <v>-8.3666051818465093E-4</v>
      </c>
      <c r="H33">
        <f t="shared" si="15"/>
        <v>21.361282358690715</v>
      </c>
      <c r="I33" s="5">
        <f t="shared" si="10"/>
        <v>58.287054924458545</v>
      </c>
      <c r="J33" s="3">
        <v>-8.924999999999994E-2</v>
      </c>
      <c r="K33" s="6">
        <f t="shared" si="11"/>
        <v>-1.7486285266457673E-2</v>
      </c>
      <c r="L33">
        <v>5.1039999999999992</v>
      </c>
      <c r="M33" s="5">
        <f t="shared" si="12"/>
        <v>15.605081756102914</v>
      </c>
    </row>
    <row r="34" spans="1:13" x14ac:dyDescent="0.3">
      <c r="A34" s="1">
        <v>43921</v>
      </c>
      <c r="B34" s="2">
        <v>68.667609960676444</v>
      </c>
      <c r="C34" s="4">
        <f t="shared" si="13"/>
        <v>-0.13786511680007096</v>
      </c>
      <c r="D34" s="8">
        <v>0.8317127636906031</v>
      </c>
      <c r="E34" s="4">
        <f t="shared" si="9"/>
        <v>1.2112155413111015E-2</v>
      </c>
      <c r="F34" s="5">
        <f t="shared" si="14"/>
        <v>-3.6929193746098044E-3</v>
      </c>
      <c r="G34" s="4">
        <f t="shared" si="8"/>
        <v>-4.4205102376847494E-3</v>
      </c>
      <c r="H34">
        <f t="shared" si="15"/>
        <v>20.931092543747059</v>
      </c>
      <c r="I34" s="5">
        <f t="shared" si="10"/>
        <v>47.736517416929388</v>
      </c>
      <c r="J34" s="3">
        <v>-9.9500000000000033E-2</v>
      </c>
      <c r="K34" s="6">
        <f t="shared" si="11"/>
        <v>-2.067747298420616E-2</v>
      </c>
      <c r="L34">
        <v>4.8119999999999994</v>
      </c>
      <c r="M34" s="5">
        <f t="shared" si="12"/>
        <v>14.270076882933594</v>
      </c>
    </row>
    <row r="35" spans="1:13" x14ac:dyDescent="0.3">
      <c r="A35" s="1">
        <v>44012</v>
      </c>
      <c r="B35" s="2">
        <v>98.630870025640334</v>
      </c>
      <c r="C35" s="4">
        <f t="shared" si="13"/>
        <v>0.43635216198907756</v>
      </c>
      <c r="D35" s="8">
        <v>0.88681264716036245</v>
      </c>
      <c r="E35" s="4">
        <f t="shared" si="9"/>
        <v>8.9912280701754371E-3</v>
      </c>
      <c r="F35" s="5">
        <f t="shared" si="14"/>
        <v>5.5099883469759359E-2</v>
      </c>
      <c r="G35" s="4">
        <f t="shared" si="8"/>
        <v>6.6248692908428719E-2</v>
      </c>
      <c r="H35">
        <f t="shared" si="15"/>
        <v>20.437716669601464</v>
      </c>
      <c r="I35" s="5">
        <f t="shared" si="10"/>
        <v>78.193153356038863</v>
      </c>
      <c r="J35" s="3">
        <v>-8.700000000000005E-2</v>
      </c>
      <c r="K35" s="6">
        <f t="shared" si="11"/>
        <v>-1.9247787610619481E-2</v>
      </c>
      <c r="L35">
        <v>4.5199999999999996</v>
      </c>
      <c r="M35" s="5">
        <f t="shared" si="12"/>
        <v>21.820988943725741</v>
      </c>
    </row>
    <row r="36" spans="1:13" x14ac:dyDescent="0.3">
      <c r="A36" s="1">
        <v>44104</v>
      </c>
      <c r="B36" s="2">
        <v>124.05125103734443</v>
      </c>
      <c r="C36" s="4">
        <f t="shared" si="13"/>
        <v>0.25773250307024309</v>
      </c>
      <c r="D36" s="8">
        <v>0.87835269709543573</v>
      </c>
      <c r="E36" s="4">
        <f t="shared" si="9"/>
        <v>7.0805629911061211E-3</v>
      </c>
      <c r="F36" s="5">
        <f t="shared" si="14"/>
        <v>-8.4599500649267245E-3</v>
      </c>
      <c r="G36" s="4">
        <f t="shared" si="8"/>
        <v>-9.5397264484399225E-3</v>
      </c>
      <c r="H36">
        <f t="shared" si="15"/>
        <v>19.943526876447716</v>
      </c>
      <c r="I36" s="5">
        <f t="shared" si="10"/>
        <v>104.10772416089671</v>
      </c>
      <c r="J36" s="3">
        <v>-8.700000000000005E-2</v>
      </c>
      <c r="K36" s="6">
        <f t="shared" si="11"/>
        <v>-2.0577105014191119E-2</v>
      </c>
      <c r="L36">
        <v>4.2279999999999998</v>
      </c>
      <c r="M36" s="5">
        <f t="shared" si="12"/>
        <v>29.340409422266895</v>
      </c>
    </row>
    <row r="37" spans="1:13" x14ac:dyDescent="0.3">
      <c r="A37" s="1">
        <v>44196</v>
      </c>
      <c r="B37" s="2">
        <v>142.02660296229183</v>
      </c>
      <c r="C37" s="4">
        <f t="shared" si="13"/>
        <v>0.14490262512174179</v>
      </c>
      <c r="D37" s="8">
        <v>0.21942462587436751</v>
      </c>
      <c r="E37" s="4">
        <f t="shared" si="9"/>
        <v>1.5449544050041449E-3</v>
      </c>
      <c r="F37" s="5">
        <f t="shared" si="14"/>
        <v>-0.65892807122106822</v>
      </c>
      <c r="G37" s="4">
        <f t="shared" si="8"/>
        <v>-0.75018619900642669</v>
      </c>
      <c r="H37">
        <f t="shared" si="15"/>
        <v>20.098975986399765</v>
      </c>
      <c r="I37" s="5">
        <f t="shared" si="10"/>
        <v>121.92762697589207</v>
      </c>
      <c r="J37" s="3">
        <v>-8.700000000000005E-2</v>
      </c>
      <c r="K37" s="6">
        <f t="shared" si="11"/>
        <v>-2.2103658536585382E-2</v>
      </c>
      <c r="L37">
        <v>3.9359999999999995</v>
      </c>
      <c r="M37" s="5">
        <f t="shared" si="12"/>
        <v>36.083994655053822</v>
      </c>
    </row>
    <row r="38" spans="1:13" x14ac:dyDescent="0.3">
      <c r="A38" s="1">
        <v>44286</v>
      </c>
      <c r="B38" s="2">
        <v>128.57161739222357</v>
      </c>
      <c r="C38" s="4">
        <f t="shared" si="13"/>
        <v>-9.4735671271674149E-2</v>
      </c>
      <c r="D38" s="8">
        <v>0.21577717204589297</v>
      </c>
      <c r="E38" s="4">
        <f t="shared" si="9"/>
        <v>1.6782644289807609E-3</v>
      </c>
      <c r="F38" s="5">
        <f t="shared" si="14"/>
        <v>-3.6474538284745339E-3</v>
      </c>
      <c r="G38" s="4">
        <f t="shared" si="8"/>
        <v>-1.6622809832488428E-2</v>
      </c>
      <c r="H38">
        <f t="shared" si="15"/>
        <v>20.2609944901631</v>
      </c>
      <c r="I38" s="5">
        <f t="shared" si="10"/>
        <v>108.31062290206047</v>
      </c>
      <c r="J38" s="3">
        <v>0.32150000000000001</v>
      </c>
      <c r="K38" s="6">
        <f t="shared" si="11"/>
        <v>7.9333744602097481E-2</v>
      </c>
      <c r="L38">
        <v>4.0524999999999993</v>
      </c>
      <c r="M38" s="5">
        <f t="shared" si="12"/>
        <v>31.726494112825069</v>
      </c>
    </row>
    <row r="39" spans="1:13" x14ac:dyDescent="0.3">
      <c r="A39" s="1">
        <v>44377</v>
      </c>
      <c r="B39" s="2">
        <v>140.54208350509393</v>
      </c>
      <c r="C39" s="4">
        <f t="shared" si="13"/>
        <v>9.3103488589965977E-2</v>
      </c>
      <c r="D39" s="8">
        <v>0.22575393086390672</v>
      </c>
      <c r="E39" s="4">
        <f t="shared" si="9"/>
        <v>1.6063084112149532E-3</v>
      </c>
      <c r="F39" s="5">
        <f t="shared" si="14"/>
        <v>9.9767588180137423E-3</v>
      </c>
      <c r="G39" s="4">
        <f t="shared" si="8"/>
        <v>4.6236396201780883E-2</v>
      </c>
      <c r="H39">
        <f t="shared" si="15"/>
        <v>20.416081658425725</v>
      </c>
      <c r="I39" s="5">
        <f t="shared" si="10"/>
        <v>120.1260018466682</v>
      </c>
      <c r="J39" s="3">
        <v>0.33650000000000002</v>
      </c>
      <c r="K39" s="6">
        <f t="shared" si="11"/>
        <v>8.0714799712161209E-2</v>
      </c>
      <c r="L39">
        <v>4.1689999999999996</v>
      </c>
      <c r="M39" s="5">
        <f t="shared" si="12"/>
        <v>33.711221757038601</v>
      </c>
    </row>
    <row r="40" spans="1:13" x14ac:dyDescent="0.3">
      <c r="A40" s="1">
        <v>44469</v>
      </c>
      <c r="B40" s="2">
        <v>143.8171521271554</v>
      </c>
      <c r="C40" s="4">
        <f t="shared" si="13"/>
        <v>2.3303117047804189E-2</v>
      </c>
      <c r="D40" s="8">
        <v>0.22360263934964092</v>
      </c>
      <c r="E40" s="4">
        <f>AVERAGE(C2:C41)</f>
        <v>6.1708256835665075E-2</v>
      </c>
      <c r="F40" s="5">
        <f t="shared" si="14"/>
        <v>-2.1512915142657962E-3</v>
      </c>
      <c r="G40" s="4">
        <f t="shared" si="8"/>
        <v>-9.5293645875104138E-3</v>
      </c>
      <c r="H40">
        <f>(H41+D41)/POWER(1+2.23336489918119%+5.5%,0.25)</f>
        <v>20.576235254853497</v>
      </c>
      <c r="I40" s="5">
        <f t="shared" si="10"/>
        <v>123.2409168723019</v>
      </c>
      <c r="J40" s="3">
        <v>0.33650000000000002</v>
      </c>
      <c r="K40" s="6">
        <f t="shared" si="11"/>
        <v>7.8520592696301489E-2</v>
      </c>
      <c r="L40">
        <v>4.2854999999999999</v>
      </c>
      <c r="M40" s="5">
        <f t="shared" si="12"/>
        <v>33.55901344700861</v>
      </c>
    </row>
    <row r="41" spans="1:13" x14ac:dyDescent="0.3">
      <c r="A41" s="1">
        <v>44561</v>
      </c>
      <c r="B41" s="2">
        <v>177.57</v>
      </c>
      <c r="C41" s="4">
        <f t="shared" si="13"/>
        <v>0.23469278436971241</v>
      </c>
      <c r="D41" s="8">
        <v>0.22</v>
      </c>
      <c r="E41" s="4">
        <f t="shared" si="9"/>
        <v>1.2389480204989581E-3</v>
      </c>
      <c r="F41" s="5">
        <f t="shared" si="14"/>
        <v>-3.6026393496409181E-3</v>
      </c>
      <c r="G41" s="4">
        <f t="shared" si="8"/>
        <v>-1.6111792598331398E-2</v>
      </c>
      <c r="H41">
        <f>D41*4*(1+0.0261373024645948)/0.0435327939646956</f>
        <v>20.743001859728153</v>
      </c>
      <c r="I41" s="5">
        <f t="shared" si="10"/>
        <v>156.82699814027183</v>
      </c>
      <c r="J41" s="3">
        <v>0.33650000000000002</v>
      </c>
      <c r="K41" s="6">
        <f t="shared" si="11"/>
        <v>7.6442526124488874E-2</v>
      </c>
      <c r="L41">
        <v>4.4020000000000001</v>
      </c>
      <c r="M41" s="5">
        <f>B41/L41</f>
        <v>40.338482507950928</v>
      </c>
    </row>
    <row r="42" spans="1:13" x14ac:dyDescent="0.3">
      <c r="B42" s="2"/>
      <c r="D42" s="3"/>
    </row>
    <row r="43" spans="1:13" x14ac:dyDescent="0.3">
      <c r="B43" s="2"/>
      <c r="C43" s="7"/>
      <c r="G43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Palacios García</dc:creator>
  <cp:lastModifiedBy>Alejandro Palacios García</cp:lastModifiedBy>
  <dcterms:created xsi:type="dcterms:W3CDTF">2022-05-28T14:17:16Z</dcterms:created>
  <dcterms:modified xsi:type="dcterms:W3CDTF">2022-06-02T15:20:26Z</dcterms:modified>
</cp:coreProperties>
</file>