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GIT\GITHUB\ckg-robot-chrome-extensions\assets\"/>
    </mc:Choice>
  </mc:AlternateContent>
  <xr:revisionPtr revIDLastSave="0" documentId="13_ncr:1_{5024B1A1-A822-46A6-B389-78E94283A1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4" r:id="rId1"/>
  </sheets>
  <externalReferences>
    <externalReference r:id="rId2"/>
  </externalReferences>
  <definedNames>
    <definedName name="Aceh">'[1]DATA MASTER'!#REF!</definedName>
    <definedName name="AGAMA" localSheetId="0">#REF!</definedName>
    <definedName name="AGAMA">#REF!</definedName>
    <definedName name="Bali">'[1]DATA MASTER'!#REF!</definedName>
    <definedName name="Banten">'[1]DATA MASTER'!#REF!</definedName>
    <definedName name="Bengkulu">'[1]DATA MASTER'!#REF!</definedName>
    <definedName name="Di_Yogyakarta">'[1]DATA MASTER'!#REF!</definedName>
    <definedName name="DIAGNOSIS" localSheetId="0">#REF!</definedName>
    <definedName name="DIAGNOSIS">#REF!</definedName>
    <definedName name="Dki_Jakarta">'[1]DATA MASTER'!#REF!</definedName>
    <definedName name="FOUND" localSheetId="0">#REF!</definedName>
    <definedName name="FOUND">#REF!</definedName>
    <definedName name="GENDER" localSheetId="0">#REF!</definedName>
    <definedName name="GENDER">#REF!</definedName>
    <definedName name="GOLONGAN_DARAH" localSheetId="0">#REF!</definedName>
    <definedName name="GOLONGAN_DARAH">#REF!</definedName>
    <definedName name="Google_Sheet_Link_122419416" hidden="1">data!#REF!</definedName>
    <definedName name="Google_Sheet_Link_1771519239" hidden="1">data!#REF!</definedName>
    <definedName name="Google_Sheet_Link_1909983724" hidden="1">data!#REF!</definedName>
    <definedName name="Google_Sheet_Link_1974836178" hidden="1">data!#REF!</definedName>
    <definedName name="Google_Sheet_Link_234807350" hidden="1">data!#REF!</definedName>
    <definedName name="Google_Sheet_Link_488234798" hidden="1">data!#REF!</definedName>
    <definedName name="Google_Sheet_Link_690386346" hidden="1">data!#REF!</definedName>
    <definedName name="Google_Sheet_Link_826777753" hidden="1">data!#REF!</definedName>
    <definedName name="Gorontalo">'[1]DATA MASTER'!#REF!</definedName>
    <definedName name="Jawa_Barat">'[1]DATA MASTER'!#REF!</definedName>
    <definedName name="Jawa_Tengah">'[1]DATA MASTER'!#REF!</definedName>
    <definedName name="Jawa_Timur">'[1]DATA MASTER'!#REF!</definedName>
    <definedName name="Kalimantan_Barat">'[1]DATA MASTER'!#REF!</definedName>
    <definedName name="Kalimantan_Selatan">'[1]DATA MASTER'!#REF!</definedName>
    <definedName name="Kalimantan_Tengah">'[1]DATA MASTER'!#REF!</definedName>
    <definedName name="Kalimantan_Timur">'[1]DATA MASTER'!#REF!</definedName>
    <definedName name="Kalimantan_Utara">'[1]DATA MASTER'!#REF!</definedName>
    <definedName name="Kepulauan_Bangka_Belitung">'[1]DATA MASTER'!#REF!</definedName>
    <definedName name="Kepulauan_Riau">'[1]DATA MASTER'!#REF!</definedName>
    <definedName name="Lampung">'[1]DATA MASTER'!#REF!</definedName>
    <definedName name="Maluku">'[1]DATA MASTER'!#REF!</definedName>
    <definedName name="Maluku_Utara">'[1]DATA MASTER'!#REF!</definedName>
    <definedName name="Nusa_Tenggara_Barat">'[1]DATA MASTER'!#REF!</definedName>
    <definedName name="Nusa_Tenggara_Timur">'[1]DATA MASTER'!#REF!</definedName>
    <definedName name="Papua">'[1]DATA MASTER'!#REF!</definedName>
    <definedName name="Papua_Barat">'[1]DATA MASTER'!#REF!</definedName>
    <definedName name="PEKERJAAN" localSheetId="0">#REF!</definedName>
    <definedName name="PEKERJAAN">#REF!</definedName>
    <definedName name="PENDIDIKAN" localSheetId="0">#REF!</definedName>
    <definedName name="PENDIDIKAN">#REF!</definedName>
    <definedName name="POSNEG" localSheetId="0">#REF!</definedName>
    <definedName name="POSNEG">#REF!</definedName>
    <definedName name="Riau">'[1]DATA MASTER'!#REF!</definedName>
    <definedName name="STATUS" localSheetId="0">#REF!</definedName>
    <definedName name="STATUS">#REF!</definedName>
    <definedName name="Sulawesi_Barat">'[1]DATA MASTER'!#REF!</definedName>
    <definedName name="Sulawesi_Selatan">'[1]DATA MASTER'!#REF!</definedName>
    <definedName name="Sulawesi_Tengah">'[1]DATA MASTER'!#REF!</definedName>
    <definedName name="Sulawesi_Tenggara">'[1]DATA MASTER'!#REF!</definedName>
    <definedName name="Sulawesi_Utara">'[1]DATA MASTER'!#REF!</definedName>
    <definedName name="Sumatera_Barat">'[1]DATA MASTER'!#REF!</definedName>
    <definedName name="Sumatera_Selatan">'[1]DATA MASTER'!#REF!</definedName>
    <definedName name="Sumatera_Utara">'[1]DATA MASTER'!#REF!</definedName>
    <definedName name="YATIDAK" localSheetId="0">#REF!</definedName>
    <definedName name="YATIDAK">#REF!</definedName>
  </definedNames>
  <calcPr calcId="191029"/>
  <extLst>
    <ext uri="GoogleSheetsCustomDataVersion2">
      <go:sheetsCustomData xmlns:go="http://customooxmlschemas.google.com/" r:id="rId9" roundtripDataChecksum="cIhN11uw6wPbmyeQUk1+2uXeZYsK6xilcwTck8tAqYY="/>
    </ext>
  </extLst>
</workbook>
</file>

<file path=xl/calcChain.xml><?xml version="1.0" encoding="utf-8"?>
<calcChain xmlns="http://schemas.openxmlformats.org/spreadsheetml/2006/main">
  <c r="CJ2" i="4" l="1"/>
  <c r="CI2" i="4"/>
  <c r="CH2" i="4"/>
  <c r="CG2" i="4"/>
  <c r="CF2" i="4"/>
  <c r="CE2" i="4"/>
  <c r="CD2" i="4"/>
  <c r="CB2" i="4"/>
  <c r="CA2" i="4"/>
  <c r="BY2" i="4"/>
  <c r="BX2" i="4"/>
  <c r="BW2" i="4"/>
  <c r="BU2" i="4"/>
  <c r="BV2" i="4" s="1"/>
  <c r="BS2" i="4"/>
  <c r="CL2" i="4" l="1"/>
  <c r="CC2" i="4"/>
  <c r="BZ2" i="4"/>
  <c r="BT2" i="4"/>
  <c r="CK2" i="4"/>
</calcChain>
</file>

<file path=xl/sharedStrings.xml><?xml version="1.0" encoding="utf-8"?>
<sst xmlns="http://schemas.openxmlformats.org/spreadsheetml/2006/main" count="132" uniqueCount="111">
  <si>
    <t>PEREMPUAN</t>
  </si>
  <si>
    <t>Dki_Jakarta</t>
  </si>
  <si>
    <t>Kota Jakarta Timur</t>
  </si>
  <si>
    <t>TIDAK</t>
  </si>
  <si>
    <t>YA</t>
  </si>
  <si>
    <t>MATRAMAN</t>
  </si>
  <si>
    <t>JAKARTA TIMUR</t>
  </si>
  <si>
    <t>KAWIN</t>
  </si>
  <si>
    <t>Gizi</t>
  </si>
  <si>
    <t>085282206726</t>
  </si>
  <si>
    <t>08-10-1969</t>
  </si>
  <si>
    <t>MEI</t>
  </si>
  <si>
    <t>BELUM/TIDAK BEKERJA</t>
  </si>
  <si>
    <t>LUAR GEDUNG</t>
  </si>
  <si>
    <t>UTAN KAYU SELATAN 2</t>
  </si>
  <si>
    <t>TIDAK/BELUM SEKOLAH</t>
  </si>
  <si>
    <t>01-05-2025</t>
  </si>
  <si>
    <t>JL. NANAS RT.09/04</t>
  </si>
  <si>
    <t>no</t>
  </si>
  <si>
    <t>petugas_input</t>
  </si>
  <si>
    <t>status_input</t>
  </si>
  <si>
    <t>tgl_pemeriksaan</t>
  </si>
  <si>
    <t>nik</t>
  </si>
  <si>
    <t>nama</t>
  </si>
  <si>
    <t>tgl_lahir</t>
  </si>
  <si>
    <t>jenis_kelamin</t>
  </si>
  <si>
    <t>provinsi</t>
  </si>
  <si>
    <t>kab_kota</t>
  </si>
  <si>
    <t>alamat</t>
  </si>
  <si>
    <t>no_hp</t>
  </si>
  <si>
    <t>status_pendidikan</t>
  </si>
  <si>
    <t>pekerjaan</t>
  </si>
  <si>
    <t>status_perkawinan</t>
  </si>
  <si>
    <t>golongan_darah</t>
  </si>
  <si>
    <t>penyakit_tmk_1</t>
  </si>
  <si>
    <t>penyakit_tmk_2</t>
  </si>
  <si>
    <t>penyakit_tmk_3</t>
  </si>
  <si>
    <t>penyakit_tmd_1</t>
  </si>
  <si>
    <t>penyakit_tmd_2</t>
  </si>
  <si>
    <t>penyakit_tmd_3</t>
  </si>
  <si>
    <t>fr_merokok</t>
  </si>
  <si>
    <t>fr_kurang_aktif_fisik</t>
  </si>
  <si>
    <t>fr_gula</t>
  </si>
  <si>
    <t>fr_garam</t>
  </si>
  <si>
    <t>fr_lemak</t>
  </si>
  <si>
    <t>fr_buah_sayur</t>
  </si>
  <si>
    <t>fr_alkohol</t>
  </si>
  <si>
    <t>td_sistol</t>
  </si>
  <si>
    <t>td_diastol</t>
  </si>
  <si>
    <t>tinggi_badan</t>
  </si>
  <si>
    <t>berat_badan</t>
  </si>
  <si>
    <t>lingkar_perut</t>
  </si>
  <si>
    <t>pemeriksaan_gula</t>
  </si>
  <si>
    <t>rujuk_rs</t>
  </si>
  <si>
    <t>diagnosis_1</t>
  </si>
  <si>
    <t>diagnosis_2</t>
  </si>
  <si>
    <t>diagnosis_3</t>
  </si>
  <si>
    <t>terapi_farmakologi</t>
  </si>
  <si>
    <t>konseling</t>
  </si>
  <si>
    <t>gi_katarak_kanan</t>
  </si>
  <si>
    <t>gi_katarak_kiri</t>
  </si>
  <si>
    <t>gi_katarak_rujuk_rs</t>
  </si>
  <si>
    <t>gi_refraksi_kanan</t>
  </si>
  <si>
    <t>gi_refraksi_kiri</t>
  </si>
  <si>
    <t>gi_refraksi_rujuk_rs</t>
  </si>
  <si>
    <t>gi_tuli_kanan</t>
  </si>
  <si>
    <t>gi_tuli_kiri</t>
  </si>
  <si>
    <t>gi_tuli_rujuk_rs</t>
  </si>
  <si>
    <t>gi_congek_kanan</t>
  </si>
  <si>
    <t>gi_congek_kiri</t>
  </si>
  <si>
    <t>gi_congek_rujuk_rs</t>
  </si>
  <si>
    <t>gi_serumen_kanan</t>
  </si>
  <si>
    <t>gi_serumen_kiri</t>
  </si>
  <si>
    <t>gi_serumen_rujuk_rs</t>
  </si>
  <si>
    <t>iva_hasil</t>
  </si>
  <si>
    <t>iva_tindak_lanjut</t>
  </si>
  <si>
    <t>sadanis_hasil</t>
  </si>
  <si>
    <t>sadanis_tindak_lanjut</t>
  </si>
  <si>
    <t>ubm_konseling</t>
  </si>
  <si>
    <t>ubm_car</t>
  </si>
  <si>
    <t>ubm_rujuk</t>
  </si>
  <si>
    <t>ubm_kondisi</t>
  </si>
  <si>
    <t>skor_puma</t>
  </si>
  <si>
    <t>bulan</t>
  </si>
  <si>
    <t>posbindu</t>
  </si>
  <si>
    <t>kelurahan</t>
  </si>
  <si>
    <t>kecamatan</t>
  </si>
  <si>
    <t>wilayah</t>
  </si>
  <si>
    <t>umur</t>
  </si>
  <si>
    <t>kelompok_umur</t>
  </si>
  <si>
    <t>imt</t>
  </si>
  <si>
    <t>obesitas_imt</t>
  </si>
  <si>
    <t>obesitas_sentral</t>
  </si>
  <si>
    <t>ht_pengukuran</t>
  </si>
  <si>
    <t>hasil_pengukuran_gula</t>
  </si>
  <si>
    <t>jumlah_pasien_skrining_penglihatan</t>
  </si>
  <si>
    <t>jumlah_pasien_skrining_pendengaran</t>
  </si>
  <si>
    <t>jumlah_pasien_skrining_indera</t>
  </si>
  <si>
    <t>rujukan_pasien_penglihatan</t>
  </si>
  <si>
    <t>rujukan_pasien_pendengaran</t>
  </si>
  <si>
    <t>gangguan_penglihatan</t>
  </si>
  <si>
    <t>gangguan_pendengaran</t>
  </si>
  <si>
    <t>pengukuran_tb_bb_lp</t>
  </si>
  <si>
    <t>pengukuran_tekanan_darah</t>
  </si>
  <si>
    <t>pemeriksaan_gula_darah</t>
  </si>
  <si>
    <t>spm</t>
  </si>
  <si>
    <t>obesitas_total</t>
  </si>
  <si>
    <t>kel_umur_dd_mm</t>
  </si>
  <si>
    <t>NAMA SAMARAN</t>
  </si>
  <si>
    <t>3175065603890000</t>
  </si>
  <si>
    <t>Agus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</si>
</sst>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sz val="12"/>
      <color rgb="FFFF0000"/>
      <name val="Calibri"/>
    </font>
    <font>
      <sz val="11"/>
      <color rgb="FF00B050"/>
      <name val="Calibri"/>
    </font>
    <font>
      <b/>
      <sz val="11"/>
      <name val="Calibri"/>
      <family val="2"/>
    </font>
    <font>
      <sz val="8"/>
      <name val="Calibri"/>
      <scheme val="minor"/>
    </font>
    <font>
      <b/>
      <sz val="12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LM-LOKET\Downloads\2025.%20SIPTM%20MATRAMAN%20JANUARI-JUNI%20PER%20PUS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PISANGAN BARU"/>
      <sheetName val="KAYUMANIS"/>
      <sheetName val="KEBON MANGGIS"/>
      <sheetName val="PALMERIAM"/>
      <sheetName val="UKS 1"/>
      <sheetName val="UKS 2"/>
      <sheetName val="UKU"/>
      <sheetName val="DATA 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2"/>
  <sheetViews>
    <sheetView tabSelected="1" workbookViewId="0">
      <selection activeCell="C6" sqref="C6"/>
    </sheetView>
  </sheetViews>
  <sheetFormatPr defaultColWidth="14.44140625" defaultRowHeight="21.6" customHeight="1" x14ac:dyDescent="0.3"/>
  <cols>
    <col min="1" max="1" width="8.6640625" customWidth="1"/>
    <col min="2" max="2" width="22.5546875" customWidth="1"/>
    <col min="3" max="3" width="22" customWidth="1"/>
    <col min="4" max="4" width="13.33203125" customWidth="1"/>
    <col min="5" max="5" width="21" customWidth="1"/>
    <col min="6" max="6" width="26.6640625" customWidth="1"/>
    <col min="7" max="7" width="18.109375" customWidth="1"/>
    <col min="8" max="8" width="29.88671875" customWidth="1"/>
    <col min="9" max="9" width="26" customWidth="1"/>
    <col min="10" max="10" width="32.5546875" customWidth="1"/>
    <col min="11" max="11" width="50.109375" customWidth="1"/>
    <col min="12" max="22" width="28" customWidth="1"/>
    <col min="23" max="29" width="18.109375" customWidth="1"/>
    <col min="30" max="36" width="12.88671875" customWidth="1"/>
    <col min="37" max="39" width="31.88671875" customWidth="1"/>
    <col min="40" max="40" width="29.44140625" customWidth="1"/>
    <col min="41" max="41" width="30.109375" customWidth="1"/>
    <col min="42" max="60" width="25.5546875" customWidth="1"/>
    <col min="61" max="64" width="22.88671875" customWidth="1"/>
    <col min="65" max="65" width="20.109375" customWidth="1"/>
    <col min="66" max="66" width="18.33203125" customWidth="1"/>
    <col min="67" max="67" width="35" customWidth="1"/>
    <col min="68" max="68" width="27.109375" customWidth="1"/>
    <col min="69" max="69" width="22" customWidth="1"/>
    <col min="70" max="70" width="27.44140625" customWidth="1"/>
    <col min="71" max="71" width="11.33203125" customWidth="1"/>
    <col min="72" max="72" width="15.88671875" customWidth="1"/>
    <col min="73" max="73" width="8.6640625" customWidth="1"/>
    <col min="74" max="74" width="19.5546875" customWidth="1"/>
    <col min="75" max="75" width="13.33203125" customWidth="1"/>
    <col min="76" max="76" width="14.33203125" customWidth="1"/>
    <col min="77" max="77" width="14.5546875" customWidth="1"/>
    <col min="78" max="85" width="13.33203125" customWidth="1"/>
    <col min="86" max="86" width="20.33203125" customWidth="1"/>
    <col min="87" max="88" width="8.6640625" customWidth="1"/>
    <col min="89" max="89" width="18.6640625" customWidth="1"/>
    <col min="90" max="90" width="16" customWidth="1"/>
  </cols>
  <sheetData>
    <row r="1" spans="1:90" s="13" customFormat="1" ht="21.6" customHeight="1" x14ac:dyDescent="0.3">
      <c r="A1" s="11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10" t="s">
        <v>42</v>
      </c>
      <c r="Z1" s="10" t="s">
        <v>43</v>
      </c>
      <c r="AA1" s="10" t="s">
        <v>44</v>
      </c>
      <c r="AB1" s="10" t="s">
        <v>45</v>
      </c>
      <c r="AC1" s="10" t="s">
        <v>46</v>
      </c>
      <c r="AD1" s="10" t="s">
        <v>47</v>
      </c>
      <c r="AE1" s="10" t="s">
        <v>48</v>
      </c>
      <c r="AF1" s="10" t="s">
        <v>49</v>
      </c>
      <c r="AG1" s="10" t="s">
        <v>50</v>
      </c>
      <c r="AH1" s="10" t="s">
        <v>51</v>
      </c>
      <c r="AI1" s="10" t="s">
        <v>52</v>
      </c>
      <c r="AJ1" s="10" t="s">
        <v>53</v>
      </c>
      <c r="AK1" s="10" t="s">
        <v>54</v>
      </c>
      <c r="AL1" s="10" t="s">
        <v>55</v>
      </c>
      <c r="AM1" s="10" t="s">
        <v>56</v>
      </c>
      <c r="AN1" s="10" t="s">
        <v>57</v>
      </c>
      <c r="AO1" s="10" t="s">
        <v>58</v>
      </c>
      <c r="AP1" s="12" t="s">
        <v>59</v>
      </c>
      <c r="AQ1" s="12" t="s">
        <v>60</v>
      </c>
      <c r="AR1" s="12" t="s">
        <v>61</v>
      </c>
      <c r="AS1" s="12" t="s">
        <v>62</v>
      </c>
      <c r="AT1" s="12" t="s">
        <v>63</v>
      </c>
      <c r="AU1" s="12" t="s">
        <v>64</v>
      </c>
      <c r="AV1" s="12" t="s">
        <v>65</v>
      </c>
      <c r="AW1" s="12" t="s">
        <v>66</v>
      </c>
      <c r="AX1" s="12" t="s">
        <v>67</v>
      </c>
      <c r="AY1" s="12" t="s">
        <v>68</v>
      </c>
      <c r="AZ1" s="12" t="s">
        <v>69</v>
      </c>
      <c r="BA1" s="12" t="s">
        <v>70</v>
      </c>
      <c r="BB1" s="12" t="s">
        <v>71</v>
      </c>
      <c r="BC1" s="12" t="s">
        <v>72</v>
      </c>
      <c r="BD1" s="12" t="s">
        <v>73</v>
      </c>
      <c r="BE1" s="10" t="s">
        <v>74</v>
      </c>
      <c r="BF1" s="10" t="s">
        <v>75</v>
      </c>
      <c r="BG1" s="10" t="s">
        <v>76</v>
      </c>
      <c r="BH1" s="10" t="s">
        <v>77</v>
      </c>
      <c r="BI1" s="10" t="s">
        <v>78</v>
      </c>
      <c r="BJ1" s="10" t="s">
        <v>79</v>
      </c>
      <c r="BK1" s="10" t="s">
        <v>80</v>
      </c>
      <c r="BL1" s="10" t="s">
        <v>81</v>
      </c>
      <c r="BM1" s="10" t="s">
        <v>82</v>
      </c>
      <c r="BN1" s="10" t="s">
        <v>83</v>
      </c>
      <c r="BO1" s="10" t="s">
        <v>84</v>
      </c>
      <c r="BP1" s="10" t="s">
        <v>85</v>
      </c>
      <c r="BQ1" s="10" t="s">
        <v>86</v>
      </c>
      <c r="BR1" s="10" t="s">
        <v>87</v>
      </c>
      <c r="BS1" s="10" t="s">
        <v>88</v>
      </c>
      <c r="BT1" s="10" t="s">
        <v>89</v>
      </c>
      <c r="BU1" s="10" t="s">
        <v>90</v>
      </c>
      <c r="BV1" s="10" t="s">
        <v>91</v>
      </c>
      <c r="BW1" s="10" t="s">
        <v>92</v>
      </c>
      <c r="BX1" s="10" t="s">
        <v>93</v>
      </c>
      <c r="BY1" s="10" t="s">
        <v>94</v>
      </c>
      <c r="BZ1" s="10" t="s">
        <v>107</v>
      </c>
      <c r="CA1" s="10" t="s">
        <v>95</v>
      </c>
      <c r="CB1" s="10" t="s">
        <v>96</v>
      </c>
      <c r="CC1" s="10" t="s">
        <v>97</v>
      </c>
      <c r="CD1" s="10" t="s">
        <v>98</v>
      </c>
      <c r="CE1" s="10" t="s">
        <v>99</v>
      </c>
      <c r="CF1" s="10" t="s">
        <v>100</v>
      </c>
      <c r="CG1" s="10" t="s">
        <v>101</v>
      </c>
      <c r="CH1" s="10" t="s">
        <v>102</v>
      </c>
      <c r="CI1" s="10" t="s">
        <v>103</v>
      </c>
      <c r="CJ1" s="10" t="s">
        <v>104</v>
      </c>
      <c r="CK1" s="10" t="s">
        <v>105</v>
      </c>
      <c r="CL1" s="10" t="s">
        <v>106</v>
      </c>
    </row>
    <row r="2" spans="1:90" ht="21.6" customHeight="1" x14ac:dyDescent="0.3">
      <c r="A2" s="1">
        <v>63385</v>
      </c>
      <c r="B2" s="1" t="s">
        <v>110</v>
      </c>
      <c r="C2" s="1"/>
      <c r="D2" s="1" t="s">
        <v>16</v>
      </c>
      <c r="E2" s="14" t="s">
        <v>109</v>
      </c>
      <c r="F2" s="1" t="s">
        <v>108</v>
      </c>
      <c r="G2" s="2" t="s">
        <v>10</v>
      </c>
      <c r="H2" s="1" t="s">
        <v>0</v>
      </c>
      <c r="I2" s="1" t="s">
        <v>1</v>
      </c>
      <c r="J2" s="1" t="s">
        <v>2</v>
      </c>
      <c r="K2" s="1" t="s">
        <v>17</v>
      </c>
      <c r="L2" s="1" t="s">
        <v>9</v>
      </c>
      <c r="M2" s="1" t="s">
        <v>15</v>
      </c>
      <c r="N2" s="1" t="s">
        <v>12</v>
      </c>
      <c r="O2" s="1" t="s">
        <v>7</v>
      </c>
      <c r="P2" s="1"/>
      <c r="Q2" s="1"/>
      <c r="R2" s="1"/>
      <c r="S2" s="1"/>
      <c r="T2" s="1"/>
      <c r="U2" s="1"/>
      <c r="V2" s="1"/>
      <c r="W2" s="1" t="s">
        <v>3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>
        <v>120</v>
      </c>
      <c r="AE2" s="1">
        <v>80</v>
      </c>
      <c r="AF2" s="1">
        <v>165</v>
      </c>
      <c r="AG2" s="1">
        <v>78</v>
      </c>
      <c r="AH2" s="1">
        <v>85</v>
      </c>
      <c r="AI2" s="1">
        <v>74</v>
      </c>
      <c r="AJ2" s="1" t="s">
        <v>3</v>
      </c>
      <c r="AK2" s="1"/>
      <c r="AL2" s="1"/>
      <c r="AM2" s="1"/>
      <c r="AN2" s="1"/>
      <c r="AO2" s="1" t="s">
        <v>8</v>
      </c>
      <c r="AP2" s="1" t="s">
        <v>3</v>
      </c>
      <c r="AQ2" s="1" t="s">
        <v>3</v>
      </c>
      <c r="AR2" s="1" t="s">
        <v>3</v>
      </c>
      <c r="AS2" s="1" t="s">
        <v>3</v>
      </c>
      <c r="AT2" s="1" t="s">
        <v>3</v>
      </c>
      <c r="AU2" s="1" t="s">
        <v>3</v>
      </c>
      <c r="AV2" s="1" t="s">
        <v>3</v>
      </c>
      <c r="AW2" s="1" t="s">
        <v>3</v>
      </c>
      <c r="AX2" s="1" t="s">
        <v>3</v>
      </c>
      <c r="AY2" s="1" t="s">
        <v>3</v>
      </c>
      <c r="AZ2" s="1" t="s">
        <v>3</v>
      </c>
      <c r="BA2" s="1" t="s">
        <v>3</v>
      </c>
      <c r="BB2" s="1" t="s">
        <v>4</v>
      </c>
      <c r="BC2" s="1" t="s">
        <v>4</v>
      </c>
      <c r="BD2" s="1" t="s">
        <v>3</v>
      </c>
      <c r="BE2" s="1"/>
      <c r="BF2" s="1"/>
      <c r="BG2" s="1"/>
      <c r="BH2" s="1"/>
      <c r="BI2" s="1"/>
      <c r="BJ2" s="1"/>
      <c r="BK2" s="1"/>
      <c r="BL2" s="1"/>
      <c r="BM2" s="1"/>
      <c r="BN2" s="1" t="s">
        <v>11</v>
      </c>
      <c r="BO2" s="1" t="s">
        <v>13</v>
      </c>
      <c r="BP2" s="1" t="s">
        <v>14</v>
      </c>
      <c r="BQ2" s="1" t="s">
        <v>5</v>
      </c>
      <c r="BR2" s="1" t="s">
        <v>6</v>
      </c>
      <c r="BS2" s="4">
        <f t="shared" ref="BS2" ca="1" si="0">INT((TODAY()-G2)/365)</f>
        <v>55</v>
      </c>
      <c r="BT2" s="5" t="str">
        <f t="shared" ref="BT2" ca="1" si="1">IF(AND(BS2&gt;=60,BS2&lt;=100),"LEBIH DARI 60",IF(AND(BS2&gt;=15,BS2&lt;=19),"15-19",IF(AND(BS2&gt;=20,BS2&lt;=24),"20-24",IF(AND(BS2&gt;=25,BS2&lt;=29),"25-29",IF(AND(BS2&gt;=30,BS2&lt;=34),"30-34",IF(AND(BS2&gt;=35,BS2&lt;=39),"35-39",IF(AND(BS2&gt;=40,BS2&lt;=44),"40-44",IF(AND(BS2&gt;=45,BS2&lt;=49),"45-49",IF(AND(BS2&gt;=50,BS2&lt;=54),"50-54",IF(AND(BS2&gt;=55,BS2&lt;=59),"55-59","NULL"))))))))))</f>
        <v>55-59</v>
      </c>
      <c r="BU2" s="6">
        <f t="shared" ref="BU2" si="2">AG2/(AF2/100)^2</f>
        <v>28.650137741046834</v>
      </c>
      <c r="BV2" s="7" t="str">
        <f t="shared" ref="BV2" si="3">IF(BU2&lt;23,"N/C",IF(BU2&gt;=25,"OBESITAS",IF(AND(BU2&gt;=23,BU2&lt;25),"Overweight")))</f>
        <v>OBESITAS</v>
      </c>
      <c r="BW2" s="7" t="str">
        <f t="shared" ref="BW2" si="4">IF(OR(AND(H2="LAKI-LAKI",AH2&gt;=90),AND(H2="PEREMPUAN",AH2&gt;=80)),"OBESITAS SENTRAL","N/C")</f>
        <v>OBESITAS SENTRAL</v>
      </c>
      <c r="BX2" s="7" t="str">
        <f t="shared" ref="BX2" si="5">IF(OR(AD2&gt;=140,AE2&gt;=90),"Tensi Tinggi","N/C")</f>
        <v>N/C</v>
      </c>
      <c r="BY2" s="7" t="str">
        <f t="shared" ref="BY2" si="6">IF(AI2&gt;=200,"Hiperglikemi","N/C")</f>
        <v>N/C</v>
      </c>
      <c r="BZ2" s="5" t="str">
        <f t="shared" ref="BZ2" ca="1" si="7">IF(AND(BS2&gt;=40,BS2&lt;=100),"LEBIH DARI 40",IF(AND(BS2&gt;=15,BS2&lt;=39),"15-39","NULL"))</f>
        <v>LEBIH DARI 40</v>
      </c>
      <c r="CA2" s="7" t="str">
        <f t="shared" ref="CA2" si="8">IF(AND(OR(AP2="",AQ2="",AS2="",AT2="")),"0","1")</f>
        <v>1</v>
      </c>
      <c r="CB2" s="7" t="str">
        <f t="shared" ref="CB2" si="9">IF(AND(OR(AV2="",AW2="",AY2="",AZ2="",BB2="",BC2="")),"0","1")</f>
        <v>1</v>
      </c>
      <c r="CC2" s="8" t="str">
        <f t="shared" ref="CC2" si="10">IF(AND(CA2="0",CB2="0"),"0",IF(AND(CA2="1",CB2="0"),"0",IF(AND(CA2="0",CB2="1"),"0",IF(AND(CA2="",CB2=""),"0","1"))))</f>
        <v>1</v>
      </c>
      <c r="CD2" s="7" t="str">
        <f t="shared" ref="CD2" si="11">IF(AND(OR(AR2="YA",AU2="YA")),"1","0")</f>
        <v>0</v>
      </c>
      <c r="CE2" s="7" t="str">
        <f t="shared" ref="CE2" si="12">IF(AND(OR(AX2="YA",BA2="YA",BD2="YA")),"1","0")</f>
        <v>0</v>
      </c>
      <c r="CF2" s="7" t="str">
        <f t="shared" ref="CF2" si="13">IF(AND(OR(AP2="YA",AQ2="YA",AS2="YA",AT2="YA")),"1","0")</f>
        <v>0</v>
      </c>
      <c r="CG2" s="7" t="str">
        <f t="shared" ref="CG2" si="14">IF(AND(OR(AV2="YA",AW2="YA",AY2="YA",AZ2="YA",BB2="YA",BC2="YA")),"1","0")</f>
        <v>1</v>
      </c>
      <c r="CH2" s="9" t="str">
        <f t="shared" ref="CH2" si="15">IF(AND(OR(AF2="",AG2="",AH2="")),"Tidak Lengkap","Ya")</f>
        <v>Ya</v>
      </c>
      <c r="CI2" s="9" t="str">
        <f t="shared" ref="CI2" si="16">IF(AND(OR(AD2="",AE2="")),"Belum","Ya")</f>
        <v>Ya</v>
      </c>
      <c r="CJ2" s="9" t="str">
        <f t="shared" ref="CJ2" si="17">IF(AI2="","Belum","Ya")</f>
        <v>Ya</v>
      </c>
      <c r="CK2" s="3" t="str">
        <f t="shared" ref="CK2" si="18">IF(AND(OR(CH2="Tidak Lengkap",CI2="Belum",CJ2="Belum")),"Tidak Sesuai SPM","Sesuai SPM")</f>
        <v>Sesuai SPM</v>
      </c>
      <c r="CL2" s="9" t="str">
        <f>IF(AND(OR(BV:BV="OBESITAS",BW:BW="OBESITAS SENTRAL")),"OBESITAS","BUKAN")</f>
        <v>OBESITAS</v>
      </c>
    </row>
  </sheetData>
  <phoneticPr fontId="6" type="noConversion"/>
  <dataValidations count="9">
    <dataValidation type="list" allowBlank="1" showErrorMessage="1" sqref="H2" xr:uid="{00000000-0002-0000-0300-000000000000}">
      <formula1>"LAKI-LAKI,PEREMPUAN"</formula1>
    </dataValidation>
    <dataValidation type="list" allowBlank="1" showErrorMessage="1" sqref="AO2" xr:uid="{00000000-0002-0000-0300-000001000000}">
      <formula1>"Gizi,Aktifitas Fisik"</formula1>
    </dataValidation>
    <dataValidation type="list" allowBlank="1" showErrorMessage="1" sqref="AN2" xr:uid="{00000000-0002-0000-0300-000002000000}">
      <formula1>"Diberikan Obat,Tidak Diberikan Obat"</formula1>
    </dataValidation>
    <dataValidation type="list" allowBlank="1" showErrorMessage="1" sqref="BN2" xr:uid="{00000000-0002-0000-0300-000003000000}">
      <formula1>"JANUARI,FEBRUARI,MARET,APRIL,MEI,JUNI,JULI,AGUSTUS,SEPTEMBER,OKTOBER,NOVEMBER,DESEMBER"</formula1>
    </dataValidation>
    <dataValidation type="list" allowBlank="1" showErrorMessage="1" sqref="BH2" xr:uid="{00000000-0002-0000-0300-000005000000}">
      <formula1>"RUJUK"</formula1>
    </dataValidation>
    <dataValidation type="list" allowBlank="1" showErrorMessage="1" sqref="J2" xr:uid="{00000000-0002-0000-0300-000006000000}">
      <formula1>"Kab. Kepulauan Seribu,Kota Jakarta Selatan,Kota Jakarta Timur,Kota Jakarta Pusat,Kota Jakarta Barat,Kota Jakarta Utara"</formula1>
    </dataValidation>
    <dataValidation type="list" allowBlank="1" showErrorMessage="1" sqref="I2" xr:uid="{00000000-0002-0000-0300-000007000000}">
      <formula1>"Dki_Jakarta"</formula1>
    </dataValidation>
    <dataValidation type="list" allowBlank="1" showErrorMessage="1" sqref="BG2" xr:uid="{00000000-0002-0000-0300-000008000000}">
      <formula1>"BENJOLAN,TIDAK ADA BENJOLAN,CURIGA KANKER"</formula1>
    </dataValidation>
    <dataValidation type="list" allowBlank="1" showErrorMessage="1" sqref="C2" xr:uid="{00000000-0002-0000-0300-000004000000}">
      <formula1>#REF!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rizalpurnomo</dc:creator>
  <cp:lastModifiedBy>Alf Anas</cp:lastModifiedBy>
  <dcterms:created xsi:type="dcterms:W3CDTF">2025-08-28T00:38:46Z</dcterms:created>
  <dcterms:modified xsi:type="dcterms:W3CDTF">2025-08-30T14:28:23Z</dcterms:modified>
</cp:coreProperties>
</file>